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JNPAD\PAN (IPAN, NIPAN, VDPAN)\IPAN\Atlases\AF\VARAM\1.2.1.3.i pašv.eku siltin\1_Atlases sagatavosana\Atlases nolikums\FINAL 14.12.2022\"/>
    </mc:Choice>
  </mc:AlternateContent>
  <xr:revisionPtr revIDLastSave="0" documentId="13_ncr:1_{0478C245-7E19-4DC3-BC44-EFA6BF82EE23}" xr6:coauthVersionLast="47" xr6:coauthVersionMax="47" xr10:uidLastSave="{00000000-0000-0000-0000-000000000000}"/>
  <bookViews>
    <workbookView xWindow="1524" yWindow="-108" windowWidth="21624" windowHeight="13176" tabRatio="601" activeTab="1" xr2:uid="{00000000-000D-0000-FFFF-FFFF00000000}"/>
  </bookViews>
  <sheets>
    <sheet name="Finanses" sheetId="13" r:id="rId1"/>
    <sheet name="Projekta budžets" sheetId="12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2" l="1"/>
  <c r="F18" i="12"/>
  <c r="F19" i="12"/>
  <c r="E19" i="12"/>
  <c r="D18" i="12"/>
  <c r="D19" i="12"/>
  <c r="C17" i="12"/>
  <c r="B7" i="13"/>
  <c r="D20" i="12"/>
  <c r="D21" i="12"/>
  <c r="C16" i="12"/>
  <c r="D13" i="12"/>
  <c r="D7" i="12"/>
  <c r="D8" i="12"/>
  <c r="D9" i="12"/>
  <c r="C5" i="12"/>
  <c r="C4" i="12" s="1"/>
  <c r="D11" i="12"/>
  <c r="D12" i="12"/>
  <c r="D22" i="12"/>
  <c r="D6" i="12"/>
  <c r="E6" i="12" s="1"/>
  <c r="B10" i="13"/>
  <c r="E2" i="12" s="1"/>
  <c r="E8" i="12" s="1"/>
  <c r="E7" i="12" l="1"/>
  <c r="F7" i="12" s="1"/>
  <c r="E20" i="12"/>
  <c r="F20" i="12" s="1"/>
  <c r="E9" i="12"/>
  <c r="F9" i="12" s="1"/>
  <c r="E21" i="12"/>
  <c r="F21" i="12" s="1"/>
  <c r="E13" i="12"/>
  <c r="F8" i="12"/>
  <c r="E22" i="12"/>
  <c r="F22" i="12" s="1"/>
  <c r="F6" i="12"/>
  <c r="D5" i="12"/>
  <c r="D4" i="12" s="1"/>
  <c r="E11" i="12"/>
  <c r="F11" i="12" s="1"/>
  <c r="E12" i="12"/>
  <c r="F12" i="12" s="1"/>
  <c r="D17" i="12"/>
  <c r="E5" i="12" l="1"/>
  <c r="E4" i="12" s="1"/>
  <c r="E17" i="12"/>
  <c r="D16" i="12"/>
  <c r="F5" i="12"/>
  <c r="F4" i="12" s="1"/>
  <c r="F17" i="12" l="1"/>
  <c r="F16" i="12" s="1"/>
  <c r="E16" i="12"/>
  <c r="C10" i="12"/>
  <c r="D15" i="12"/>
  <c r="E15" i="12" s="1"/>
  <c r="F15" i="12" s="1"/>
  <c r="D14" i="12"/>
  <c r="D10" i="12" l="1"/>
  <c r="E14" i="12"/>
  <c r="E10" i="12" l="1"/>
  <c r="F14" i="12"/>
  <c r="F10" i="12" s="1"/>
  <c r="D23" i="12"/>
  <c r="E23" i="12" s="1"/>
  <c r="C24" i="12"/>
  <c r="D24" i="12" l="1"/>
  <c r="E24" i="12"/>
  <c r="F23" i="12"/>
  <c r="F24" i="12" s="1"/>
  <c r="F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tc={5187A2A8-474A-466D-9454-7A293F1E0FF6}</author>
  </authors>
  <commentList>
    <comment ref="A7" authorId="0" shapeId="0" xr:uid="{5187A2A8-474A-466D-9454-7A293F1E0FF6}">
      <text>
        <t>[Threaded comment]
Your version of Excel allows you to read this threaded comment; however, any edits to it will get removed if the file is opened in a newer version of Excel. Learn more: https://go.microsoft.com/fwlink/?linkid=870924
Comment:
    Piemēram, namu apsaimniekošana</t>
      </text>
    </comment>
  </commentList>
</comments>
</file>

<file path=xl/sharedStrings.xml><?xml version="1.0" encoding="utf-8"?>
<sst xmlns="http://schemas.openxmlformats.org/spreadsheetml/2006/main" count="56" uniqueCount="54">
  <si>
    <t>Kods</t>
  </si>
  <si>
    <t>Izmaksu pozīcijas nosaukums*</t>
  </si>
  <si>
    <t>KOPĀ</t>
  </si>
  <si>
    <t/>
  </si>
  <si>
    <t>7</t>
  </si>
  <si>
    <t>Būvniecības izmaksas</t>
  </si>
  <si>
    <t>7.1</t>
  </si>
  <si>
    <t>Projektēšanas  izmaksas</t>
  </si>
  <si>
    <t>Energosertifikācijas izmaksas, ekspertīzes izmaksas, izpētes izmaksas</t>
  </si>
  <si>
    <t>7.2</t>
  </si>
  <si>
    <t>Autoruzraudzības izmaksas</t>
  </si>
  <si>
    <t>7.3</t>
  </si>
  <si>
    <t>Būvuzraudzības izmaksas</t>
  </si>
  <si>
    <t>7.5</t>
  </si>
  <si>
    <t>Būvdarbu izmaksas (ēkas), tai skaitā labiekārtošanas izmaksas</t>
  </si>
  <si>
    <t>7.5.1</t>
  </si>
  <si>
    <t>Būvdarbu izmaksas, kas saistītas ar būvdarbiem esošā ēkā.</t>
  </si>
  <si>
    <t>10</t>
  </si>
  <si>
    <t>Informatīvo un publicitātes pasākumu izmaksas</t>
  </si>
  <si>
    <t>15</t>
  </si>
  <si>
    <t>Projekta izmaksas</t>
  </si>
  <si>
    <t>no tā:</t>
  </si>
  <si>
    <t>Gada apgrozījums</t>
  </si>
  <si>
    <t>euro</t>
  </si>
  <si>
    <t>6.2.</t>
  </si>
  <si>
    <t>6.</t>
  </si>
  <si>
    <t>Materiālu, aprīkojuma un iekārtu izmaksas</t>
  </si>
  <si>
    <t>Aprīkojuma un iekārtu izmaksas</t>
  </si>
  <si>
    <t>6.2.1.</t>
  </si>
  <si>
    <t>6.2.2.</t>
  </si>
  <si>
    <t>6.2.3.</t>
  </si>
  <si>
    <t>6.2.4.</t>
  </si>
  <si>
    <t>Gaisu piesārņojošo vielu emisiju attīrīšanas iekārtu iegāde un uzstādīšana</t>
  </si>
  <si>
    <t>Ēkas enerģijas patēriņa vadības viedo tehnoloģiju iegādes, piegādes, uzstādīšanas, ieregulēšanas un programmatūru licences vai programmatūras lietošanas pakalpojuma iegādes.</t>
  </si>
  <si>
    <t>Atjaunojamos energoresursus izmantojošu enerģiju ražojošu avotu iegāde un uzstādīšana</t>
  </si>
  <si>
    <t>Elektroenerģijas un siltumenerģijas skaitītāju uzstādīšana</t>
  </si>
  <si>
    <t>Būvprojekta, būvdarbu ieceres dokumentācija, būvprojekta minimālā sastāva izstrāde, apliecinājuma kartes izstrāde, paskaidrojuma raksta izstrādes izmaksas</t>
  </si>
  <si>
    <t>7.1.2.</t>
  </si>
  <si>
    <t>7.1.1</t>
  </si>
  <si>
    <t>Būvdarbu izmaksas, kas saistītas ar būvdarbiem ēkas funkcionāli saistītājā teritorijā</t>
  </si>
  <si>
    <t>7.5.2.</t>
  </si>
  <si>
    <t>7.6.</t>
  </si>
  <si>
    <t>Būves nodošanas ekspluatācijā izmaksas</t>
  </si>
  <si>
    <t>Neparedzētie izdevumi (max 5%)</t>
  </si>
  <si>
    <t>Visas izmaksas, ko plānots attiecināt uz projektu, kopā (ar PVN)</t>
  </si>
  <si>
    <t>Ārpus projekta izmaksas (privātais finansējums)</t>
  </si>
  <si>
    <t>Ārpus projekta izmaksas (PVN)</t>
  </si>
  <si>
    <t>Ūdenssaimniecības/siltumapgādes pakalpojumi</t>
  </si>
  <si>
    <t>Ūdenssaimniecības/siltumapgādes pakalpojumu īpatsvars</t>
  </si>
  <si>
    <t>Aizpildāmie lauki</t>
  </si>
  <si>
    <t>Cita saimnieciska darbība</t>
  </si>
  <si>
    <t>7.5.1.1.</t>
  </si>
  <si>
    <t>7.5.1.2.</t>
  </si>
  <si>
    <t>Būvdarbu izmaksas, kas saistītas ar centralizētās siltumapgādes sistēmas pieslēguma izveidošanu.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</si>
</sst>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0" tint="-0.3499862666707357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0" tint="-0.34998626667073579"/>
      <name val="Times New Roman"/>
      <family val="1"/>
      <charset val="186"/>
    </font>
    <font>
      <b/>
      <i/>
      <sz val="12"/>
      <color theme="0" tint="-0.34998626667073579"/>
      <name val="Times New Roman"/>
      <family val="1"/>
      <charset val="186"/>
    </font>
    <font>
      <i/>
      <sz val="12"/>
      <color theme="0" tint="-0.3499862666707357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4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10" fontId="5" fillId="5" borderId="3" xfId="1" applyNumberFormat="1" applyFont="1" applyFill="1" applyBorder="1" applyAlignment="1">
      <alignment horizontal="center" vertical="center"/>
    </xf>
    <xf numFmtId="10" fontId="6" fillId="5" borderId="0" xfId="1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6" fillId="4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justify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Šmite" id="{7E884017-1879-4A88-835D-416D94CD0AAA}" userId="S::kristine.smite@cfla.gov.lv::b0e79a73-38a1-4d81-b4d6-2857e77a86c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2-12-01T17:32:36.70" personId="{7E884017-1879-4A88-835D-416D94CD0AAA}" id="{5187A2A8-474A-466D-9454-7A293F1E0FF6}">
    <text>Piemēram, namu apsaimniekošana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C10"/>
  <sheetViews>
    <sheetView workbookViewId="0">
      <selection activeCell="A24" sqref="A24"/>
    </sheetView>
  </sheetViews>
  <sheetFormatPr defaultColWidth="8.88671875" defaultRowHeight="15.6" x14ac:dyDescent="0.3"/>
  <cols>
    <col min="1" max="1" width="35.33203125" style="1" customWidth="1"/>
    <col min="2" max="2" width="17.88671875" style="1" customWidth="1"/>
    <col min="3" max="3" width="18.6640625" style="1" customWidth="1"/>
    <col min="4" max="16384" width="8.88671875" style="1"/>
  </cols>
  <sheetData>
    <row r="1" spans="1:3" ht="16.2" thickBot="1" x14ac:dyDescent="0.35">
      <c r="A1" s="1" t="s">
        <v>49</v>
      </c>
      <c r="B1" s="28"/>
    </row>
    <row r="3" spans="1:3" ht="16.2" thickBot="1" x14ac:dyDescent="0.35"/>
    <row r="4" spans="1:3" ht="16.2" thickBot="1" x14ac:dyDescent="0.35">
      <c r="A4" s="8" t="s">
        <v>22</v>
      </c>
      <c r="B4" s="3">
        <v>1000000</v>
      </c>
      <c r="C4" s="6" t="s">
        <v>23</v>
      </c>
    </row>
    <row r="5" spans="1:3" x14ac:dyDescent="0.3">
      <c r="A5" s="1" t="s">
        <v>21</v>
      </c>
      <c r="B5" s="4"/>
    </row>
    <row r="6" spans="1:3" ht="31.2" x14ac:dyDescent="0.3">
      <c r="A6" s="2" t="s">
        <v>47</v>
      </c>
      <c r="B6" s="5">
        <v>900000</v>
      </c>
    </row>
    <row r="7" spans="1:3" x14ac:dyDescent="0.3">
      <c r="A7" s="1" t="s">
        <v>50</v>
      </c>
      <c r="B7" s="27">
        <f>B4-B6</f>
        <v>100000</v>
      </c>
      <c r="C7" s="7"/>
    </row>
    <row r="8" spans="1:3" x14ac:dyDescent="0.3">
      <c r="B8" s="4"/>
    </row>
    <row r="9" spans="1:3" ht="16.2" thickBot="1" x14ac:dyDescent="0.35">
      <c r="B9" s="4"/>
    </row>
    <row r="10" spans="1:3" ht="31.8" thickBot="1" x14ac:dyDescent="0.35">
      <c r="A10" s="2" t="s">
        <v>48</v>
      </c>
      <c r="B10" s="14">
        <f>B6/B4</f>
        <v>0.9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workbookViewId="0">
      <selection activeCell="E19" sqref="E19"/>
    </sheetView>
  </sheetViews>
  <sheetFormatPr defaultColWidth="9.109375" defaultRowHeight="15.6" x14ac:dyDescent="0.3"/>
  <cols>
    <col min="1" max="1" width="8.6640625" style="29" customWidth="1"/>
    <col min="2" max="2" width="57.44140625" style="11" customWidth="1"/>
    <col min="3" max="3" width="26.6640625" style="11" customWidth="1"/>
    <col min="4" max="4" width="15.6640625" style="11" customWidth="1"/>
    <col min="5" max="5" width="17.6640625" style="11" customWidth="1"/>
    <col min="6" max="6" width="19.44140625" style="11" customWidth="1"/>
    <col min="7" max="16384" width="9.109375" style="11"/>
  </cols>
  <sheetData>
    <row r="1" spans="1:6" ht="16.2" thickBot="1" x14ac:dyDescent="0.35">
      <c r="B1" s="32" t="s">
        <v>49</v>
      </c>
      <c r="C1" s="28"/>
    </row>
    <row r="2" spans="1:6" x14ac:dyDescent="0.3">
      <c r="A2" s="9"/>
      <c r="B2" s="10"/>
      <c r="E2" s="15">
        <f>Finanses!B10</f>
        <v>0.9</v>
      </c>
    </row>
    <row r="3" spans="1:6" ht="49.95" customHeight="1" x14ac:dyDescent="0.3">
      <c r="A3" s="42" t="s">
        <v>0</v>
      </c>
      <c r="B3" s="19" t="s">
        <v>1</v>
      </c>
      <c r="C3" s="42" t="s">
        <v>44</v>
      </c>
      <c r="D3" s="43" t="s">
        <v>46</v>
      </c>
      <c r="E3" s="44" t="s">
        <v>20</v>
      </c>
      <c r="F3" s="45" t="s">
        <v>45</v>
      </c>
    </row>
    <row r="4" spans="1:6" s="12" customFormat="1" ht="16.2" x14ac:dyDescent="0.3">
      <c r="A4" s="25" t="s">
        <v>25</v>
      </c>
      <c r="B4" s="19" t="s">
        <v>26</v>
      </c>
      <c r="C4" s="23">
        <f>C5</f>
        <v>20000</v>
      </c>
      <c r="D4" s="21">
        <f t="shared" ref="D4" si="0">D5</f>
        <v>3471.08</v>
      </c>
      <c r="E4" s="20">
        <f>E5</f>
        <v>14876.03</v>
      </c>
      <c r="F4" s="21">
        <f>F5</f>
        <v>5123.97</v>
      </c>
    </row>
    <row r="5" spans="1:6" s="12" customFormat="1" ht="16.2" x14ac:dyDescent="0.3">
      <c r="A5" s="25" t="s">
        <v>24</v>
      </c>
      <c r="B5" s="19" t="s">
        <v>27</v>
      </c>
      <c r="C5" s="23">
        <f>SUM(C6:C9)</f>
        <v>20000</v>
      </c>
      <c r="D5" s="21">
        <f t="shared" ref="D5:F5" si="1">SUM(D6:D9)</f>
        <v>3471.08</v>
      </c>
      <c r="E5" s="20">
        <f>SUM(E6:E9)</f>
        <v>14876.03</v>
      </c>
      <c r="F5" s="21">
        <f t="shared" si="1"/>
        <v>5123.97</v>
      </c>
    </row>
    <row r="6" spans="1:6" ht="16.2" customHeight="1" x14ac:dyDescent="0.3">
      <c r="A6" s="34" t="s">
        <v>28</v>
      </c>
      <c r="B6" s="35" t="s">
        <v>32</v>
      </c>
      <c r="C6" s="31">
        <v>0</v>
      </c>
      <c r="D6" s="18">
        <f>C6-(C6/1.21)</f>
        <v>0</v>
      </c>
      <c r="E6" s="16">
        <f>(C6-D6)*$E$2</f>
        <v>0</v>
      </c>
      <c r="F6" s="38">
        <f t="shared" ref="F6:F23" si="2">C6-E6</f>
        <v>0</v>
      </c>
    </row>
    <row r="7" spans="1:6" ht="39.6" x14ac:dyDescent="0.3">
      <c r="A7" s="34" t="s">
        <v>29</v>
      </c>
      <c r="B7" s="35" t="s">
        <v>33</v>
      </c>
      <c r="C7" s="31">
        <v>0</v>
      </c>
      <c r="D7" s="18">
        <f t="shared" ref="D7:D9" si="3">C7-(C7/1.21)</f>
        <v>0</v>
      </c>
      <c r="E7" s="16">
        <f t="shared" ref="E7:E9" si="4">(C7-D7)*$E$2</f>
        <v>0</v>
      </c>
      <c r="F7" s="38">
        <f t="shared" si="2"/>
        <v>0</v>
      </c>
    </row>
    <row r="8" spans="1:6" ht="26.4" x14ac:dyDescent="0.3">
      <c r="A8" s="34" t="s">
        <v>30</v>
      </c>
      <c r="B8" s="35" t="s">
        <v>34</v>
      </c>
      <c r="C8" s="31">
        <v>15000</v>
      </c>
      <c r="D8" s="18">
        <f t="shared" si="3"/>
        <v>2603.31</v>
      </c>
      <c r="E8" s="16">
        <f>(C8-D8)*$E$2</f>
        <v>11157.02</v>
      </c>
      <c r="F8" s="38">
        <f t="shared" si="2"/>
        <v>3842.98</v>
      </c>
    </row>
    <row r="9" spans="1:6" ht="16.2" x14ac:dyDescent="0.3">
      <c r="A9" s="34" t="s">
        <v>31</v>
      </c>
      <c r="B9" s="35" t="s">
        <v>35</v>
      </c>
      <c r="C9" s="31">
        <v>5000</v>
      </c>
      <c r="D9" s="18">
        <f t="shared" si="3"/>
        <v>867.77</v>
      </c>
      <c r="E9" s="16">
        <f t="shared" si="4"/>
        <v>3719.01</v>
      </c>
      <c r="F9" s="38">
        <f t="shared" si="2"/>
        <v>1280.99</v>
      </c>
    </row>
    <row r="10" spans="1:6" s="12" customFormat="1" ht="16.2" x14ac:dyDescent="0.3">
      <c r="A10" s="25" t="s">
        <v>4</v>
      </c>
      <c r="B10" s="19" t="s">
        <v>5</v>
      </c>
      <c r="C10" s="23">
        <f>C11+C14+C15+C16</f>
        <v>1879032</v>
      </c>
      <c r="D10" s="21">
        <f>D11+D14+D15+D16</f>
        <v>326112.99</v>
      </c>
      <c r="E10" s="20">
        <f>E11+E14+E15+E16</f>
        <v>1397627.11</v>
      </c>
      <c r="F10" s="21">
        <f>F11+F14+F15+F16</f>
        <v>481404.89</v>
      </c>
    </row>
    <row r="11" spans="1:6" x14ac:dyDescent="0.3">
      <c r="A11" s="26" t="s">
        <v>6</v>
      </c>
      <c r="B11" s="22" t="s">
        <v>7</v>
      </c>
      <c r="C11" s="24">
        <v>1149.5</v>
      </c>
      <c r="D11" s="18">
        <f t="shared" ref="D11:D23" si="5">C11-(C11/1.21)</f>
        <v>199.5</v>
      </c>
      <c r="E11" s="16">
        <f>(C11-D11)*$E$2</f>
        <v>855</v>
      </c>
      <c r="F11" s="18">
        <f t="shared" si="2"/>
        <v>294.5</v>
      </c>
    </row>
    <row r="12" spans="1:6" ht="39.6" x14ac:dyDescent="0.3">
      <c r="A12" s="34" t="s">
        <v>38</v>
      </c>
      <c r="B12" s="35" t="s">
        <v>36</v>
      </c>
      <c r="C12" s="31">
        <v>0</v>
      </c>
      <c r="D12" s="18">
        <f t="shared" si="5"/>
        <v>0</v>
      </c>
      <c r="E12" s="16">
        <f>(C12-D12)*$E$2</f>
        <v>0</v>
      </c>
      <c r="F12" s="18">
        <f t="shared" si="2"/>
        <v>0</v>
      </c>
    </row>
    <row r="13" spans="1:6" x14ac:dyDescent="0.3">
      <c r="A13" s="34" t="s">
        <v>37</v>
      </c>
      <c r="B13" s="35" t="s">
        <v>8</v>
      </c>
      <c r="C13" s="31">
        <v>1150</v>
      </c>
      <c r="D13" s="18">
        <f t="shared" si="5"/>
        <v>199.59</v>
      </c>
      <c r="E13" s="16">
        <f>(C13-D13)*$E$2</f>
        <v>855.37</v>
      </c>
      <c r="F13" s="18"/>
    </row>
    <row r="14" spans="1:6" x14ac:dyDescent="0.3">
      <c r="A14" s="26" t="s">
        <v>9</v>
      </c>
      <c r="B14" s="22" t="s">
        <v>10</v>
      </c>
      <c r="C14" s="31">
        <v>21000</v>
      </c>
      <c r="D14" s="18">
        <f t="shared" si="5"/>
        <v>3644.63</v>
      </c>
      <c r="E14" s="16">
        <f>(C14-D14)*$E$2</f>
        <v>15619.83</v>
      </c>
      <c r="F14" s="18">
        <f t="shared" si="2"/>
        <v>5380.17</v>
      </c>
    </row>
    <row r="15" spans="1:6" x14ac:dyDescent="0.3">
      <c r="A15" s="26" t="s">
        <v>11</v>
      </c>
      <c r="B15" s="22" t="s">
        <v>12</v>
      </c>
      <c r="C15" s="31">
        <v>21000</v>
      </c>
      <c r="D15" s="18">
        <f t="shared" si="5"/>
        <v>3644.63</v>
      </c>
      <c r="E15" s="16">
        <f>(C15-D15)*$E$2</f>
        <v>15619.83</v>
      </c>
      <c r="F15" s="18">
        <f t="shared" si="2"/>
        <v>5380.17</v>
      </c>
    </row>
    <row r="16" spans="1:6" x14ac:dyDescent="0.3">
      <c r="A16" s="26" t="s">
        <v>13</v>
      </c>
      <c r="B16" s="22" t="s">
        <v>14</v>
      </c>
      <c r="C16" s="24">
        <f>C17+C20</f>
        <v>1835882.5</v>
      </c>
      <c r="D16" s="18">
        <f t="shared" ref="D16:F16" si="6">D17+D20</f>
        <v>318624.23</v>
      </c>
      <c r="E16" s="16">
        <f t="shared" si="6"/>
        <v>1365532.45</v>
      </c>
      <c r="F16" s="18">
        <f t="shared" si="6"/>
        <v>470350.05</v>
      </c>
    </row>
    <row r="17" spans="1:6" x14ac:dyDescent="0.3">
      <c r="A17" s="34" t="s">
        <v>15</v>
      </c>
      <c r="B17" s="35" t="s">
        <v>16</v>
      </c>
      <c r="C17" s="24">
        <f>C18+C19</f>
        <v>1307882.5</v>
      </c>
      <c r="D17" s="18">
        <f t="shared" si="5"/>
        <v>226987.87</v>
      </c>
      <c r="E17" s="16">
        <f>(C17-D17)*$E$2</f>
        <v>972805.17</v>
      </c>
      <c r="F17" s="18">
        <f t="shared" si="2"/>
        <v>335077.33</v>
      </c>
    </row>
    <row r="18" spans="1:6" x14ac:dyDescent="0.3">
      <c r="A18" s="46" t="s">
        <v>51</v>
      </c>
      <c r="B18" s="47" t="s">
        <v>16</v>
      </c>
      <c r="C18" s="31">
        <v>1007882.5</v>
      </c>
      <c r="D18" s="18">
        <f t="shared" si="5"/>
        <v>174921.76</v>
      </c>
      <c r="E18" s="16">
        <f>(C18-D18)*$E$2</f>
        <v>749664.67</v>
      </c>
      <c r="F18" s="18">
        <f t="shared" si="2"/>
        <v>258217.83</v>
      </c>
    </row>
    <row r="19" spans="1:6" ht="26.4" x14ac:dyDescent="0.3">
      <c r="A19" s="46" t="s">
        <v>52</v>
      </c>
      <c r="B19" s="48" t="s">
        <v>53</v>
      </c>
      <c r="C19" s="31">
        <v>300000</v>
      </c>
      <c r="D19" s="18">
        <f t="shared" si="5"/>
        <v>52066.12</v>
      </c>
      <c r="E19" s="16">
        <f t="shared" ref="E18:E19" si="7">(C19-D19)*$E$2</f>
        <v>223140.49</v>
      </c>
      <c r="F19" s="18">
        <f t="shared" si="2"/>
        <v>76859.509999999995</v>
      </c>
    </row>
    <row r="20" spans="1:6" ht="26.4" x14ac:dyDescent="0.3">
      <c r="A20" s="34" t="s">
        <v>40</v>
      </c>
      <c r="B20" s="35" t="s">
        <v>39</v>
      </c>
      <c r="C20" s="31">
        <v>528000</v>
      </c>
      <c r="D20" s="18">
        <f t="shared" si="5"/>
        <v>91636.36</v>
      </c>
      <c r="E20" s="16">
        <f t="shared" ref="E20:E21" si="8">(C20-D20)*$E$2</f>
        <v>392727.28</v>
      </c>
      <c r="F20" s="18">
        <f t="shared" ref="F20:F21" si="9">C20-E20</f>
        <v>135272.72</v>
      </c>
    </row>
    <row r="21" spans="1:6" x14ac:dyDescent="0.3">
      <c r="A21" s="36" t="s">
        <v>41</v>
      </c>
      <c r="B21" s="37" t="s">
        <v>42</v>
      </c>
      <c r="C21" s="33">
        <v>0</v>
      </c>
      <c r="D21" s="18">
        <f t="shared" si="5"/>
        <v>0</v>
      </c>
      <c r="E21" s="16">
        <f t="shared" si="8"/>
        <v>0</v>
      </c>
      <c r="F21" s="18">
        <f t="shared" si="9"/>
        <v>0</v>
      </c>
    </row>
    <row r="22" spans="1:6" s="12" customFormat="1" ht="16.2" customHeight="1" x14ac:dyDescent="0.3">
      <c r="A22" s="36" t="s">
        <v>17</v>
      </c>
      <c r="B22" s="37" t="s">
        <v>18</v>
      </c>
      <c r="C22" s="33">
        <v>968</v>
      </c>
      <c r="D22" s="38">
        <f t="shared" si="5"/>
        <v>168</v>
      </c>
      <c r="E22" s="39">
        <f>(C22-D22)*$E$2</f>
        <v>720</v>
      </c>
      <c r="F22" s="38">
        <f t="shared" si="2"/>
        <v>248</v>
      </c>
    </row>
    <row r="23" spans="1:6" s="12" customFormat="1" ht="16.2" x14ac:dyDescent="0.3">
      <c r="A23" s="36" t="s">
        <v>19</v>
      </c>
      <c r="B23" s="37" t="s">
        <v>43</v>
      </c>
      <c r="C23" s="33">
        <v>100000</v>
      </c>
      <c r="D23" s="38">
        <f t="shared" si="5"/>
        <v>17355.37</v>
      </c>
      <c r="E23" s="39">
        <f>(C23-D23)*$E$2</f>
        <v>74380.17</v>
      </c>
      <c r="F23" s="38">
        <f t="shared" si="2"/>
        <v>25619.83</v>
      </c>
    </row>
    <row r="24" spans="1:6" s="12" customFormat="1" ht="16.2" x14ac:dyDescent="0.3">
      <c r="A24" s="40" t="s">
        <v>3</v>
      </c>
      <c r="B24" s="41" t="s">
        <v>2</v>
      </c>
      <c r="C24" s="23">
        <f>C4+C10+C22+C23</f>
        <v>2000000</v>
      </c>
      <c r="D24" s="21">
        <f t="shared" ref="D24:F24" si="10">D4+D10+D22+D23</f>
        <v>347107.44</v>
      </c>
      <c r="E24" s="20">
        <f t="shared" si="10"/>
        <v>1487603.31</v>
      </c>
      <c r="F24" s="21">
        <f t="shared" si="10"/>
        <v>512396.69</v>
      </c>
    </row>
    <row r="25" spans="1:6" x14ac:dyDescent="0.3">
      <c r="A25" s="30"/>
      <c r="B25" s="13"/>
      <c r="F25" s="17">
        <f>E24+F24</f>
        <v>2000000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</dc:creator>
  <cp:lastModifiedBy>Kristīne Šmite</cp:lastModifiedBy>
  <dcterms:created xsi:type="dcterms:W3CDTF">2015-06-05T18:17:20Z</dcterms:created>
  <dcterms:modified xsi:type="dcterms:W3CDTF">2022-12-15T11:03:18Z</dcterms:modified>
</cp:coreProperties>
</file>