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fcu.gov.lv\department\CAD\VAPN\14_20\9.2.4\9.2.4.2\I_kartas_turpinajums\"/>
    </mc:Choice>
  </mc:AlternateContent>
  <xr:revisionPtr revIDLastSave="0" documentId="13_ncr:1_{A6EE6805-361A-4587-8579-AFBB70BE7522}" xr6:coauthVersionLast="36" xr6:coauthVersionMax="36" xr10:uidLastSave="{00000000-0000-0000-0000-000000000000}"/>
  <bookViews>
    <workbookView xWindow="0" yWindow="0" windowWidth="7155" windowHeight="7440" tabRatio="802" firstSheet="1" activeTab="1" xr2:uid="{00000000-000D-0000-FFFF-FFFF00000000}"/>
  </bookViews>
  <sheets>
    <sheet name="Projekta ietekme uz Vidi" sheetId="6" state="hidden" r:id="rId1"/>
    <sheet name="Projekta budžeta kopsavilkums" sheetId="28" r:id="rId2"/>
    <sheet name="Support sheet" sheetId="11" state="hidden" r:id="rId3"/>
  </sheets>
  <definedNames>
    <definedName name="_xlnm._FilterDatabase" localSheetId="0" hidden="1">'Projekta ietekme uz Vidi'!$F$12:$F$13</definedName>
    <definedName name="JĀ">'Projekta ietekme uz Vidi'!$F$9</definedName>
    <definedName name="Nē">'Projekta ietekme uz Vidi'!$F$12:$F$13</definedName>
    <definedName name="_xlnm.Print_Area" localSheetId="1">'Projekta budžeta kopsavilkums'!$A$1:$M$43</definedName>
    <definedName name="shēma">#REF!</definedName>
  </definedNames>
  <calcPr calcId="191029"/>
  <customWorkbookViews>
    <customWorkbookView name="Dāvids Zalāns - Personal View" guid="{5910BD2F-0AFC-4AFA-A976-CD3C07369F7E}" mergeInterval="0" personalView="1" maximized="1" xWindow="-8" yWindow="-8" windowWidth="1296" windowHeight="1000" activeSheetId="3" showComments="commIndAndComment"/>
  </customWorkbookViews>
</workbook>
</file>

<file path=xl/calcChain.xml><?xml version="1.0" encoding="utf-8"?>
<calcChain xmlns="http://schemas.openxmlformats.org/spreadsheetml/2006/main">
  <c r="L39" i="28" l="1"/>
  <c r="L38" i="28"/>
  <c r="L37" i="28"/>
  <c r="L36" i="28"/>
  <c r="L35" i="28"/>
  <c r="L34" i="28"/>
  <c r="L33" i="28"/>
  <c r="L32" i="28"/>
  <c r="L31" i="28"/>
  <c r="L30" i="28"/>
  <c r="L29" i="28"/>
  <c r="L28" i="28"/>
  <c r="L27" i="28"/>
  <c r="L26" i="28"/>
  <c r="L25" i="28"/>
  <c r="L24" i="28"/>
  <c r="L23" i="28"/>
  <c r="L22" i="28"/>
  <c r="L21" i="28"/>
  <c r="L20" i="28"/>
  <c r="L19" i="28"/>
  <c r="L18" i="28"/>
  <c r="L17" i="28"/>
  <c r="L16" i="28"/>
  <c r="L15" i="28"/>
  <c r="L14" i="28"/>
  <c r="L13" i="28"/>
  <c r="L12" i="28"/>
  <c r="L11" i="28"/>
  <c r="L10" i="28"/>
  <c r="L9" i="28"/>
  <c r="L8" i="28"/>
  <c r="L7" i="28"/>
  <c r="L6" i="28"/>
  <c r="I17" i="28"/>
  <c r="I6" i="28"/>
  <c r="I39" i="28"/>
  <c r="K17" i="28"/>
  <c r="I14" i="28"/>
  <c r="K14" i="28" s="1"/>
  <c r="I32" i="28"/>
  <c r="I34" i="28"/>
  <c r="M15" i="28"/>
  <c r="M16" i="28"/>
  <c r="M17" i="28"/>
  <c r="M18" i="28"/>
  <c r="M19" i="28"/>
  <c r="M20" i="28"/>
  <c r="M21" i="28"/>
  <c r="M22" i="28"/>
  <c r="M23" i="28"/>
  <c r="M24" i="28"/>
  <c r="M25" i="28"/>
  <c r="M26" i="28"/>
  <c r="M27" i="28"/>
  <c r="M28" i="28"/>
  <c r="M29" i="28"/>
  <c r="M30" i="28"/>
  <c r="M31" i="28"/>
  <c r="M33" i="28"/>
  <c r="M34" i="28"/>
  <c r="M35" i="28"/>
  <c r="M36" i="28"/>
  <c r="M37" i="28"/>
  <c r="M38" i="28"/>
  <c r="K13" i="28"/>
  <c r="K15" i="28"/>
  <c r="K16" i="28"/>
  <c r="K18" i="28"/>
  <c r="K19" i="28"/>
  <c r="K20" i="28"/>
  <c r="K21" i="28"/>
  <c r="K22" i="28"/>
  <c r="K23" i="28"/>
  <c r="K24" i="28"/>
  <c r="K25" i="28"/>
  <c r="K26" i="28"/>
  <c r="K27" i="28"/>
  <c r="K28" i="28"/>
  <c r="K29" i="28"/>
  <c r="K30" i="28"/>
  <c r="K31" i="28"/>
  <c r="K33" i="28"/>
  <c r="K34" i="28"/>
  <c r="K35" i="28"/>
  <c r="K36" i="28"/>
  <c r="K37" i="28"/>
  <c r="K38" i="28"/>
  <c r="K7" i="28"/>
  <c r="K10" i="28"/>
  <c r="K11" i="28"/>
  <c r="K12" i="28"/>
  <c r="K6" i="28"/>
  <c r="K32" i="28"/>
  <c r="I7" i="28"/>
  <c r="K39" i="28"/>
  <c r="I18" i="28"/>
  <c r="I22" i="28"/>
  <c r="I29" i="28"/>
  <c r="I23" i="28"/>
  <c r="M14" i="28" l="1"/>
  <c r="M32" i="28"/>
  <c r="I9" i="28"/>
  <c r="C4" i="11"/>
  <c r="C5" i="11"/>
  <c r="C6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3" i="11"/>
  <c r="K9" i="28" l="1"/>
  <c r="I8" i="28"/>
  <c r="K8" i="28" l="1"/>
</calcChain>
</file>

<file path=xl/sharedStrings.xml><?xml version="1.0" encoding="utf-8"?>
<sst xmlns="http://schemas.openxmlformats.org/spreadsheetml/2006/main" count="287" uniqueCount="160">
  <si>
    <t>ERAF</t>
  </si>
  <si>
    <t>ESF</t>
  </si>
  <si>
    <t>KF</t>
  </si>
  <si>
    <t>Kods</t>
  </si>
  <si>
    <t>Nosaukums</t>
  </si>
  <si>
    <t>I-1</t>
  </si>
  <si>
    <t>Sabiedrība ar ierobežotu atbildību</t>
  </si>
  <si>
    <t>Akciju sabiedrība</t>
  </si>
  <si>
    <t>Individuālais komersants</t>
  </si>
  <si>
    <t>Valsts akciju sabiedrība</t>
  </si>
  <si>
    <t>Valsts sabiedrība ar ierobežotu atbildību</t>
  </si>
  <si>
    <t>Valsts aģentūra</t>
  </si>
  <si>
    <t>Pašvaldības aģentūra</t>
  </si>
  <si>
    <t>Valsts pārvaldes iestāde</t>
  </si>
  <si>
    <t>Pašvaldības iestāde</t>
  </si>
  <si>
    <t>Biedrība</t>
  </si>
  <si>
    <t>Nodibinājums</t>
  </si>
  <si>
    <t>Kredītiestāde vai finanšu sabiedrība</t>
  </si>
  <si>
    <t>Kreditēšanā iesaistīta sabiedrība (piem., līzinga sabiedrība, brokeru sabiedrība)</t>
  </si>
  <si>
    <t>Apdrošināšanas sabiedrības un pensiju fondi</t>
  </si>
  <si>
    <t>Pašvaldība</t>
  </si>
  <si>
    <t>Plānošanas reģions</t>
  </si>
  <si>
    <t>Pilnsabiedrība</t>
  </si>
  <si>
    <t>Komandītsabiedrība</t>
  </si>
  <si>
    <t>Atvasināta publiska persona (izņemot pašvaldības un plānošanas reģionus)</t>
  </si>
  <si>
    <t>Atvasinātas publiskas personas izveidota publiska aģentūra</t>
  </si>
  <si>
    <t>Tiesu varas institūcija</t>
  </si>
  <si>
    <t>Nr.1</t>
  </si>
  <si>
    <t>1.</t>
  </si>
  <si>
    <t>2.</t>
  </si>
  <si>
    <t>3.</t>
  </si>
  <si>
    <t>Izvērtējums nav nepieciešams</t>
  </si>
  <si>
    <t>Nepieciešams sākotnējais ietekmes uz vidi izvērtējums</t>
  </si>
  <si>
    <t>Nepieciešams ietekmes uz vidi novērtējums</t>
  </si>
  <si>
    <t>JĀ</t>
  </si>
  <si>
    <t>NĒ</t>
  </si>
  <si>
    <t>EUR</t>
  </si>
  <si>
    <t>%</t>
  </si>
  <si>
    <t>Izmaksas</t>
  </si>
  <si>
    <t>Datums*:</t>
  </si>
  <si>
    <t>Izmaksu pozīcijas nosaukums*</t>
  </si>
  <si>
    <t>KOPĀ</t>
  </si>
  <si>
    <t>Projekta darbības Nr.</t>
  </si>
  <si>
    <t>attiecināmās</t>
  </si>
  <si>
    <t>3.pielikums
projekta iesniegumam</t>
  </si>
  <si>
    <t>neattiecināmās</t>
  </si>
  <si>
    <t>t.sk. PVN</t>
  </si>
  <si>
    <t xml:space="preserve">4. SADAĻA – PROJEKTA IETEKME UZ VIDI </t>
  </si>
  <si>
    <t>4.1. Projektā paredzēto darbību atbilstība likuma “Par ietekmes uz vidi novērtējumu” noteiktajām darbības izvērtēšanas prasībām (lūdzam atzīmēt atbilstošo):</t>
  </si>
  <si>
    <t xml:space="preserve">4.2. Izvērtējums/novērtējums veikts: </t>
  </si>
  <si>
    <t>projekts netiek īstenots kā valsts atbalsts</t>
  </si>
  <si>
    <t>projekts tiek īstenots kā valsts atbalsts</t>
  </si>
  <si>
    <t>projekta daļa tiek īstenota kā valsts atbalsts</t>
  </si>
  <si>
    <t>7.sadaļas 7.2.</t>
  </si>
  <si>
    <t>7.sadaļas 7.1.</t>
  </si>
  <si>
    <t>nodokļu vai sociālās apdrošināšanas obligāto iemaksu jomā veiktais pasākums</t>
  </si>
  <si>
    <t>valsts vai pašvaldības galvojums</t>
  </si>
  <si>
    <t>kredītu procentu likmju subsidēšana</t>
  </si>
  <si>
    <t>valsts vai pašvaldības pilnīga vai daļēja atteikšanās no dividendēm tās kontrolē esošajās kapitālsabiedrībās</t>
  </si>
  <si>
    <t>valsts vai pašvaldības ieguldījums kapitālsabiedrībā</t>
  </si>
  <si>
    <t>parādu norakstīšana</t>
  </si>
  <si>
    <t>preferenciālo likmju noteikšana valsts kapitālsabiedrību sniegtajiem pakalpojumiem</t>
  </si>
  <si>
    <t>nekustamā īpašuma pārdošana vai iznomāšana par cenu, kas ir zemāka par tā tirgus vērtību, vai pirkšana vai nomāšana par cenu, kas ir augstāka par tā tirgus vērtību</t>
  </si>
  <si>
    <t>cita finansiālā palīdzība, ko piešķir no valsts vai pašvaldību līdzekļiem, pār kuriem valsts vai pašvaldības institūcijām ir kontrolējoša ietekme</t>
  </si>
  <si>
    <t>tiešais maksājums no valsts vai pašvaldības budžeta (subsīdija vai dotācija)</t>
  </si>
  <si>
    <t>*Norāda ietekmes uz vidi novērtējuma vai sākotnējā ietekmes uz vidi izvērtējuma veikšanas datumu</t>
  </si>
  <si>
    <t>Izmaksu veids (tiešās/ netiešās)</t>
  </si>
  <si>
    <t>Projekta budžeta kopsavilkums</t>
  </si>
  <si>
    <t>Vienas vienības izmaksu pielietojums
(ir vai nav**)</t>
  </si>
  <si>
    <t>** ja izmaksu pozīcijai tiek pielietota vienas vienības izmaksa, jānorāda "ir", ja netiek - aile nav jāaizpilda (jāatstāj tukša)</t>
  </si>
  <si>
    <t>Mērvienība ***</t>
  </si>
  <si>
    <t>3.pielikums
Vienas vienības izmaksu pielietojums</t>
  </si>
  <si>
    <t>ir</t>
  </si>
  <si>
    <t>*** Nomas gadījumā mērvienību norāda ar laika paramentu (/gadā vai /mēnesī).</t>
  </si>
  <si>
    <t xml:space="preserve"> IzvertējumsNavNepieciešams</t>
  </si>
  <si>
    <t>NepieciešamsSākotnējsIzvērtējums</t>
  </si>
  <si>
    <t>NepieciešamsNovērtējums</t>
  </si>
  <si>
    <t>ProjektaIetekmesDatumsToString</t>
  </si>
  <si>
    <t>Daudzums</t>
  </si>
  <si>
    <t>IzvērtējumsVeiktsJāNē</t>
  </si>
  <si>
    <t/>
  </si>
  <si>
    <t>1</t>
  </si>
  <si>
    <t>projekts</t>
  </si>
  <si>
    <t>7</t>
  </si>
  <si>
    <t>plakāti</t>
  </si>
  <si>
    <t>3</t>
  </si>
  <si>
    <t>pasākumi</t>
  </si>
  <si>
    <t>Izglītojoši pasākumi fizisko aktivitāšu veicināšanai</t>
  </si>
  <si>
    <t>Atkarību izraisošo vielu un procesu izplatības samazināšanas pasākumi</t>
  </si>
  <si>
    <t>Garīgās veselības veicināšanas pasākumi</t>
  </si>
  <si>
    <t>Reproduktīvās veselības nodarbības 7.klases skolēniem</t>
  </si>
  <si>
    <t>2</t>
  </si>
  <si>
    <t>0.00</t>
  </si>
  <si>
    <t>1.1</t>
  </si>
  <si>
    <t>netiešās</t>
  </si>
  <si>
    <t>2.1</t>
  </si>
  <si>
    <t>Projekta vadības personāla izmaksas</t>
  </si>
  <si>
    <t>tiešās</t>
  </si>
  <si>
    <t>3.1</t>
  </si>
  <si>
    <t>10</t>
  </si>
  <si>
    <t>Informatīvo un publicitātes pasākumu izmaksas</t>
  </si>
  <si>
    <t>13</t>
  </si>
  <si>
    <t>Pārējās projekta īstenošanas izmaksas</t>
  </si>
  <si>
    <t>13.1</t>
  </si>
  <si>
    <t>13.1.1</t>
  </si>
  <si>
    <t>Izmaksas par primāro profilaksi un ārstniecības personu konsultācijām, kas veiktas papildus valsts apmaksātajai profilaksei un konsultācijām</t>
  </si>
  <si>
    <t>13.1.5</t>
  </si>
  <si>
    <t>Izmaksas par profilakses pasākumu rezultātu aprakstu un efektivitātes un ietekmes izvērtējumu</t>
  </si>
  <si>
    <t>13.2</t>
  </si>
  <si>
    <t>13.2.1</t>
  </si>
  <si>
    <t>Veselības veicināšanas pasākumu īstenošanas izmaksas, t.sk. rezultātu aprakstu un efektivitātes un ietekmes izvērtējuma izmaksas</t>
  </si>
  <si>
    <t>13.2.1.2</t>
  </si>
  <si>
    <t>13.2.1.3</t>
  </si>
  <si>
    <t>13.2.1.4</t>
  </si>
  <si>
    <t>13.2.1.5</t>
  </si>
  <si>
    <t>13.2.1.6</t>
  </si>
  <si>
    <t>Rezultātu apraksts  un efektivitātes un ietekmes izvērtējums veselību veicinošiem pasākumiem</t>
  </si>
  <si>
    <t>13.2.3</t>
  </si>
  <si>
    <t>Transporta izmaksas, t.sk. specializētā transporta izmaksas, mērķa grupām nokļūšanai pasākumu norises vietās</t>
  </si>
  <si>
    <t>600.00</t>
  </si>
  <si>
    <t>13.2.4</t>
  </si>
  <si>
    <t>Ergoterapeita, surdotulka, neredzīgo pavadoņa, ārstniecības personāla, sociālā pedagoga un cita speciālā personāla piesaistes izmaksas</t>
  </si>
  <si>
    <t>15</t>
  </si>
  <si>
    <t>* Izmaksu pozīcijas norāda saskaņā ar normatīvajā aktā par attiecīgā Eiropas Savienības fonda specifiskā atbalsta mērķa īstenošanu norādītajām attiecināmo izmaksu pozīcijām</t>
  </si>
  <si>
    <t>1.2.</t>
  </si>
  <si>
    <t>kompl.</t>
  </si>
  <si>
    <t>1.3.</t>
  </si>
  <si>
    <r>
      <t xml:space="preserve">Projekta vadības izmaksas saskaņā ar </t>
    </r>
    <r>
      <rPr>
        <strike/>
        <sz val="12"/>
        <rFont val="Times New Roman"/>
        <family val="1"/>
        <charset val="186"/>
      </rPr>
      <t>netiešo izmaksu</t>
    </r>
    <r>
      <rPr>
        <sz val="12"/>
        <rFont val="Times New Roman"/>
        <family val="1"/>
        <charset val="186"/>
      </rPr>
      <t xml:space="preserve"> vienoto likmi</t>
    </r>
  </si>
  <si>
    <r>
      <t>Netiešās izmaksas, kas vienādas ar 15% no tiešajām attiecināmajām personāla atlīdzības izmaksām, no izmaksu pozīcijas</t>
    </r>
    <r>
      <rPr>
        <b/>
        <sz val="12"/>
        <color rgb="FFFF0000"/>
        <rFont val="Times New Roman"/>
        <family val="1"/>
        <charset val="186"/>
      </rPr>
      <t xml:space="preserve">  </t>
    </r>
    <r>
      <rPr>
        <sz val="12"/>
        <color rgb="FFFF0000"/>
        <rFont val="Times New Roman"/>
        <family val="1"/>
        <charset val="186"/>
      </rPr>
      <t>Nr.1.3</t>
    </r>
    <r>
      <rPr>
        <b/>
        <sz val="12"/>
        <color rgb="FFFF0000"/>
        <rFont val="Times New Roman"/>
        <family val="1"/>
        <charset val="186"/>
      </rPr>
      <t xml:space="preserve"> (no 01.05.2020.)</t>
    </r>
  </si>
  <si>
    <t>10.1</t>
  </si>
  <si>
    <t>10.2</t>
  </si>
  <si>
    <r>
      <t xml:space="preserve">Pārējās tiešās īstenošanas izmaksas </t>
    </r>
    <r>
      <rPr>
        <b/>
        <sz val="12"/>
        <color rgb="FFFF0000"/>
        <rFont val="Times New Roman"/>
        <family val="1"/>
        <charset val="186"/>
      </rPr>
      <t>(no 01.05.2020.)</t>
    </r>
  </si>
  <si>
    <t>13.3.5</t>
  </si>
  <si>
    <t>13.3.4</t>
  </si>
  <si>
    <t>13.3.2</t>
  </si>
  <si>
    <t>13.3.1</t>
  </si>
  <si>
    <t>13.3</t>
  </si>
  <si>
    <t>13.3.3</t>
  </si>
  <si>
    <t>Izmaksas par veselības veicināšanas un slimību profilakses pasākumu rezultātu aprakstu un efektivitātes izvērtējumu</t>
  </si>
  <si>
    <t xml:space="preserve">Veselības veicināšanas un slimību profilakses pasākumi </t>
  </si>
  <si>
    <r>
      <t xml:space="preserve">Veselības veicināšanas pasākumiem mērķa grupām un vietējai sabiedrībai </t>
    </r>
    <r>
      <rPr>
        <b/>
        <sz val="12"/>
        <rFont val="Times New Roman"/>
        <family val="1"/>
        <charset val="186"/>
      </rPr>
      <t>(līdz 30.04.2020.)</t>
    </r>
  </si>
  <si>
    <r>
      <t xml:space="preserve">Slimību profilakses pasākumi mērķa grupām un vietējai sabiedrībai </t>
    </r>
    <r>
      <rPr>
        <b/>
        <sz val="12"/>
        <rFont val="Times New Roman"/>
        <family val="1"/>
        <charset val="186"/>
      </rPr>
      <t>(līdz 30.04.2020.)</t>
    </r>
  </si>
  <si>
    <r>
      <t>Informatīvo un publicitātes pasākumu izmaksas</t>
    </r>
    <r>
      <rPr>
        <b/>
        <sz val="12"/>
        <rFont val="Times New Roman"/>
        <family val="1"/>
        <charset val="186"/>
      </rPr>
      <t xml:space="preserve"> (līdz 30.04.2020.)</t>
    </r>
  </si>
  <si>
    <t xml:space="preserve">Projekta īstenošanas personāla atlīdzības izmaksas </t>
  </si>
  <si>
    <r>
      <t xml:space="preserve">Projekta īstenošanas personāla izmaksas </t>
    </r>
    <r>
      <rPr>
        <b/>
        <sz val="12"/>
        <rFont val="Times New Roman"/>
        <family val="1"/>
        <charset val="186"/>
      </rPr>
      <t>(līdz 30.04.2020.)</t>
    </r>
  </si>
  <si>
    <r>
      <t xml:space="preserve">Netiešās izmaksas, kas vienādas ar 15% no tiešajām attiecināmajām personāla atlīdzības izmaksām </t>
    </r>
    <r>
      <rPr>
        <b/>
        <sz val="12"/>
        <rFont val="Times New Roman"/>
        <family val="1"/>
        <charset val="186"/>
      </rPr>
      <t>(līdz 30.04.2020.)</t>
    </r>
  </si>
  <si>
    <t>Veselības veicināšanas pasākumu inventāra un veselības parametru paškontroles ierīču un to darbības nodrošināšanas izmaksas, nepārsniedzot 10% no veselības veicināšanas un slimību profilakses pasākumu izmaksām, no izmaksu pozīcijas 13.3.1</t>
  </si>
  <si>
    <r>
      <t>Informatīvo un publicitātes pasākumu izmaksas</t>
    </r>
    <r>
      <rPr>
        <b/>
        <sz val="12"/>
        <color rgb="FFFF0000"/>
        <rFont val="Times New Roman"/>
        <family val="1"/>
        <charset val="186"/>
      </rPr>
      <t xml:space="preserve"> (no 01.05.2020.)</t>
    </r>
  </si>
  <si>
    <r>
      <t>Projekta vadības izmaksas</t>
    </r>
    <r>
      <rPr>
        <b/>
        <sz val="12"/>
        <rFont val="Times New Roman"/>
        <family val="1"/>
        <charset val="186"/>
      </rPr>
      <t xml:space="preserve">  (līdz 30.04.2020.)</t>
    </r>
  </si>
  <si>
    <t>gb.</t>
  </si>
  <si>
    <t>13.2.2.</t>
  </si>
  <si>
    <t xml:space="preserve">Veselības veicināšanas pasākumu inventāra  un to darbības nodrošināšanas izmaksas, </t>
  </si>
  <si>
    <t xml:space="preserve">Veselības parametru paškontroles ierīču un to darbības nodrošināšanas izmaksas, </t>
  </si>
  <si>
    <t>13.1.2</t>
  </si>
  <si>
    <t>0.05</t>
  </si>
  <si>
    <t>21.</t>
  </si>
  <si>
    <t>11.-20.</t>
  </si>
  <si>
    <t>11., 14., 20.</t>
  </si>
  <si>
    <r>
      <t xml:space="preserve">Personāla atlīdzības izmaksu vienotā likme 10% apmērā no pārējām tiešajām īstenošanas izmaksām (10% no izmaksu pozīcijas Nr.10.2, Nr.13.3 un Nr.15 </t>
    </r>
    <r>
      <rPr>
        <b/>
        <sz val="12"/>
        <color rgb="FFFF0000"/>
        <rFont val="Times New Roman"/>
        <family val="1"/>
        <charset val="186"/>
      </rPr>
      <t>(no 01.05.2020.))</t>
    </r>
  </si>
  <si>
    <t>Neparedzētie izdevumi līdz 2% no projekta kopējām tiešajām izmaksām (01.01.2017.-31.12.2023.)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</si>
</sst>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sz val="1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3"/>
      <name val="Times New Roman"/>
      <family val="1"/>
      <charset val="186"/>
    </font>
    <font>
      <sz val="10"/>
      <name val="Arial"/>
      <family val="2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z val="16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9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0" fontId="13" fillId="0" borderId="0" xfId="0" applyFont="1" applyAlignment="1">
      <alignment horizontal="center" vertical="center" wrapText="1"/>
    </xf>
    <xf numFmtId="0" fontId="7" fillId="0" borderId="15" xfId="0" applyFont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13" fillId="0" borderId="0" xfId="0" applyFont="1"/>
    <xf numFmtId="0" fontId="5" fillId="0" borderId="0" xfId="0" applyFont="1" applyFill="1"/>
    <xf numFmtId="0" fontId="13" fillId="0" borderId="0" xfId="0" applyFont="1" applyFill="1"/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left" vertical="center" wrapText="1"/>
    </xf>
    <xf numFmtId="4" fontId="11" fillId="0" borderId="0" xfId="0" applyNumberFormat="1" applyFont="1" applyFill="1" applyBorder="1" applyAlignment="1">
      <alignment horizontal="right" vertical="center" wrapText="1"/>
    </xf>
    <xf numFmtId="4" fontId="11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right" vertical="center" wrapText="1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1" fillId="0" borderId="14" xfId="0" applyFont="1" applyBorder="1"/>
    <xf numFmtId="0" fontId="2" fillId="0" borderId="14" xfId="0" applyFont="1" applyBorder="1"/>
    <xf numFmtId="0" fontId="1" fillId="0" borderId="14" xfId="0" applyFont="1" applyBorder="1" applyAlignment="1">
      <alignment wrapText="1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left" vertical="center" wrapText="1"/>
    </xf>
    <xf numFmtId="0" fontId="12" fillId="0" borderId="0" xfId="0" applyFont="1"/>
    <xf numFmtId="0" fontId="13" fillId="0" borderId="0" xfId="0" applyFont="1" applyAlignment="1">
      <alignment horizontal="left" vertical="center"/>
    </xf>
    <xf numFmtId="4" fontId="7" fillId="0" borderId="14" xfId="0" applyNumberFormat="1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vertical="center" wrapText="1"/>
    </xf>
    <xf numFmtId="0" fontId="14" fillId="3" borderId="0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/>
    </xf>
    <xf numFmtId="0" fontId="2" fillId="0" borderId="14" xfId="0" applyFont="1" applyBorder="1" applyAlignment="1">
      <alignment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/>
    </xf>
    <xf numFmtId="49" fontId="7" fillId="0" borderId="20" xfId="0" applyNumberFormat="1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49" fontId="15" fillId="0" borderId="21" xfId="0" applyNumberFormat="1" applyFont="1" applyFill="1" applyBorder="1" applyAlignment="1">
      <alignment horizontal="center" vertical="center" wrapText="1"/>
    </xf>
    <xf numFmtId="49" fontId="15" fillId="0" borderId="20" xfId="0" applyNumberFormat="1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vertical="center" wrapText="1"/>
    </xf>
    <xf numFmtId="0" fontId="15" fillId="0" borderId="14" xfId="0" applyFont="1" applyFill="1" applyBorder="1" applyAlignment="1">
      <alignment horizontal="center" vertical="center" wrapText="1"/>
    </xf>
    <xf numFmtId="49" fontId="7" fillId="0" borderId="20" xfId="0" applyNumberFormat="1" applyFont="1" applyFill="1" applyBorder="1" applyAlignment="1">
      <alignment horizontal="center" vertical="center" wrapText="1"/>
    </xf>
    <xf numFmtId="49" fontId="7" fillId="0" borderId="21" xfId="0" applyNumberFormat="1" applyFont="1" applyFill="1" applyBorder="1" applyAlignment="1">
      <alignment horizontal="center" vertical="center" wrapText="1"/>
    </xf>
    <xf numFmtId="49" fontId="7" fillId="0" borderId="20" xfId="0" applyNumberFormat="1" applyFont="1" applyFill="1" applyBorder="1" applyAlignment="1">
      <alignment horizontal="center" vertical="center" wrapText="1"/>
    </xf>
    <xf numFmtId="4" fontId="5" fillId="0" borderId="0" xfId="0" applyNumberFormat="1" applyFont="1"/>
    <xf numFmtId="49" fontId="7" fillId="0" borderId="21" xfId="0" applyNumberFormat="1" applyFont="1" applyFill="1" applyBorder="1" applyAlignment="1">
      <alignment horizontal="center" vertical="center" wrapText="1"/>
    </xf>
    <xf numFmtId="49" fontId="7" fillId="0" borderId="20" xfId="0" applyNumberFormat="1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left" vertical="center" wrapText="1"/>
    </xf>
    <xf numFmtId="4" fontId="15" fillId="0" borderId="14" xfId="0" applyNumberFormat="1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/>
    </xf>
    <xf numFmtId="0" fontId="18" fillId="0" borderId="0" xfId="0" applyFont="1"/>
    <xf numFmtId="2" fontId="7" fillId="0" borderId="14" xfId="0" applyNumberFormat="1" applyFont="1" applyFill="1" applyBorder="1" applyAlignment="1">
      <alignment horizontal="center" vertical="center"/>
    </xf>
    <xf numFmtId="2" fontId="15" fillId="0" borderId="14" xfId="0" applyNumberFormat="1" applyFont="1" applyFill="1" applyBorder="1" applyAlignment="1">
      <alignment horizontal="center" vertical="center"/>
    </xf>
    <xf numFmtId="49" fontId="15" fillId="0" borderId="14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49" fontId="7" fillId="0" borderId="21" xfId="0" applyNumberFormat="1" applyFont="1" applyFill="1" applyBorder="1" applyAlignment="1">
      <alignment horizontal="center" vertical="center" wrapText="1"/>
    </xf>
    <xf numFmtId="49" fontId="7" fillId="0" borderId="20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top"/>
    </xf>
    <xf numFmtId="0" fontId="6" fillId="0" borderId="21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right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0" fillId="2" borderId="2" xfId="0" applyFill="1" applyBorder="1" applyAlignment="1">
      <alignment horizontal="center"/>
    </xf>
  </cellXfs>
  <cellStyles count="2">
    <cellStyle name="Normal" xfId="0" builtinId="0"/>
    <cellStyle name="Normal 2" xfId="1" xr:uid="{00000000-0005-0000-0000-000000000000}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14"/>
  <sheetViews>
    <sheetView view="pageBreakPreview" zoomScaleNormal="100" zoomScaleSheetLayoutView="100" workbookViewId="0">
      <selection activeCell="L21" sqref="L21"/>
    </sheetView>
  </sheetViews>
  <sheetFormatPr defaultRowHeight="15" x14ac:dyDescent="0.25"/>
  <cols>
    <col min="1" max="1" width="8.140625" style="10" customWidth="1"/>
    <col min="2" max="2" width="9.7109375" style="10" bestFit="1" customWidth="1"/>
    <col min="3" max="3" width="9.140625" style="10"/>
    <col min="4" max="4" width="14.5703125" style="10" customWidth="1"/>
    <col min="5" max="5" width="9.42578125" style="10" customWidth="1"/>
    <col min="6" max="6" width="10.140625" style="10" customWidth="1"/>
    <col min="7" max="7" width="9.140625" style="10" customWidth="1"/>
    <col min="8" max="8" width="12.42578125" style="10" customWidth="1"/>
    <col min="9" max="10" width="9.140625" style="10"/>
    <col min="11" max="11" width="0" style="10" hidden="1" customWidth="1"/>
    <col min="12" max="16384" width="9.140625" style="10"/>
  </cols>
  <sheetData>
    <row r="1" spans="1:11" ht="15.75" thickBot="1" x14ac:dyDescent="0.3"/>
    <row r="2" spans="1:11" ht="17.25" thickBot="1" x14ac:dyDescent="0.3">
      <c r="A2" s="62" t="s">
        <v>47</v>
      </c>
      <c r="B2" s="63"/>
      <c r="C2" s="63"/>
      <c r="D2" s="63"/>
      <c r="E2" s="63"/>
      <c r="F2" s="63"/>
      <c r="G2" s="63"/>
      <c r="H2" s="64"/>
    </row>
    <row r="3" spans="1:11" ht="15.75" thickBot="1" x14ac:dyDescent="0.3">
      <c r="A3" s="12"/>
      <c r="B3" s="12"/>
      <c r="C3" s="12"/>
      <c r="D3" s="12"/>
      <c r="E3" s="12"/>
      <c r="F3" s="12"/>
      <c r="G3" s="12"/>
      <c r="H3" s="12"/>
    </row>
    <row r="4" spans="1:11" ht="32.25" customHeight="1" x14ac:dyDescent="0.25">
      <c r="A4" s="70" t="s">
        <v>48</v>
      </c>
      <c r="B4" s="71"/>
      <c r="C4" s="71"/>
      <c r="D4" s="71"/>
      <c r="E4" s="65" t="s">
        <v>31</v>
      </c>
      <c r="F4" s="65"/>
      <c r="G4" s="65"/>
      <c r="H4" s="67" t="s">
        <v>74</v>
      </c>
    </row>
    <row r="5" spans="1:11" ht="1.5" hidden="1" customHeight="1" x14ac:dyDescent="0.25">
      <c r="A5" s="72"/>
      <c r="B5" s="73"/>
      <c r="C5" s="73"/>
      <c r="D5" s="73"/>
      <c r="E5" s="66"/>
      <c r="F5" s="66"/>
      <c r="G5" s="66"/>
      <c r="H5" s="68"/>
    </row>
    <row r="6" spans="1:11" ht="32.25" customHeight="1" x14ac:dyDescent="0.25">
      <c r="A6" s="72"/>
      <c r="B6" s="73"/>
      <c r="C6" s="73"/>
      <c r="D6" s="73"/>
      <c r="E6" s="66" t="s">
        <v>32</v>
      </c>
      <c r="F6" s="66"/>
      <c r="G6" s="66"/>
      <c r="H6" s="13" t="s">
        <v>75</v>
      </c>
    </row>
    <row r="7" spans="1:11" ht="32.25" customHeight="1" thickBot="1" x14ac:dyDescent="0.3">
      <c r="A7" s="74"/>
      <c r="B7" s="75"/>
      <c r="C7" s="75"/>
      <c r="D7" s="75"/>
      <c r="E7" s="69" t="s">
        <v>33</v>
      </c>
      <c r="F7" s="69"/>
      <c r="G7" s="69"/>
      <c r="H7" s="14" t="s">
        <v>76</v>
      </c>
    </row>
    <row r="8" spans="1:11" ht="15.75" thickBot="1" x14ac:dyDescent="0.3">
      <c r="A8" s="12"/>
      <c r="B8" s="12"/>
      <c r="C8" s="12"/>
      <c r="D8" s="12"/>
      <c r="E8" s="12"/>
      <c r="F8" s="12"/>
      <c r="G8" s="12"/>
      <c r="H8" s="12"/>
    </row>
    <row r="9" spans="1:11" ht="15" customHeight="1" thickBot="1" x14ac:dyDescent="0.3">
      <c r="A9" s="70" t="s">
        <v>49</v>
      </c>
      <c r="B9" s="71"/>
      <c r="C9" s="71"/>
      <c r="D9" s="71"/>
      <c r="E9" s="77"/>
      <c r="F9" s="83" t="s">
        <v>79</v>
      </c>
      <c r="G9" s="79" t="s">
        <v>39</v>
      </c>
      <c r="H9" s="80"/>
    </row>
    <row r="10" spans="1:11" ht="15.75" customHeight="1" thickBot="1" x14ac:dyDescent="0.3">
      <c r="A10" s="74"/>
      <c r="B10" s="75"/>
      <c r="C10" s="75"/>
      <c r="D10" s="75"/>
      <c r="E10" s="78"/>
      <c r="F10" s="84"/>
      <c r="G10" s="81" t="s">
        <v>77</v>
      </c>
      <c r="H10" s="82"/>
    </row>
    <row r="11" spans="1:11" x14ac:dyDescent="0.25">
      <c r="A11" s="76" t="s">
        <v>65</v>
      </c>
      <c r="B11" s="76"/>
      <c r="C11" s="76"/>
      <c r="D11" s="76"/>
      <c r="E11" s="76"/>
      <c r="F11" s="76"/>
      <c r="G11" s="76"/>
      <c r="H11" s="76"/>
    </row>
    <row r="12" spans="1:11" ht="15.75" thickBot="1" x14ac:dyDescent="0.3"/>
    <row r="13" spans="1:11" x14ac:dyDescent="0.25">
      <c r="K13" s="28" t="s">
        <v>34</v>
      </c>
    </row>
    <row r="14" spans="1:11" ht="15.75" thickBot="1" x14ac:dyDescent="0.3">
      <c r="K14" s="29" t="s">
        <v>35</v>
      </c>
    </row>
  </sheetData>
  <dataConsolidate/>
  <customSheetViews>
    <customSheetView guid="{5910BD2F-0AFC-4AFA-A976-CD3C07369F7E}">
      <selection activeCell="A9" sqref="A9:I10"/>
      <pageMargins left="0.70866141732283472" right="0.70866141732283472" top="0.55118110236220474" bottom="0.55118110236220474" header="0.31496062992125984" footer="0.31496062992125984"/>
      <pageSetup paperSize="9" orientation="portrait" r:id="rId1"/>
    </customSheetView>
  </customSheetViews>
  <mergeCells count="11">
    <mergeCell ref="A11:H11"/>
    <mergeCell ref="A9:E10"/>
    <mergeCell ref="G9:H9"/>
    <mergeCell ref="G10:H10"/>
    <mergeCell ref="F9:F10"/>
    <mergeCell ref="A2:H2"/>
    <mergeCell ref="E4:G5"/>
    <mergeCell ref="H4:H5"/>
    <mergeCell ref="E6:G6"/>
    <mergeCell ref="E7:G7"/>
    <mergeCell ref="A4:D7"/>
  </mergeCells>
  <pageMargins left="1.1417322834645669" right="0.59055118110236227" top="0.59055118110236227" bottom="0.59055118110236227" header="0.31496062992125984" footer="0.31496062992125984"/>
  <pageSetup paperSize="9" fitToHeight="0" orientation="portrait" cellComments="asDisplayed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1:T149"/>
  <sheetViews>
    <sheetView tabSelected="1" view="pageBreakPreview" zoomScale="80" zoomScaleNormal="100" zoomScaleSheetLayoutView="80" workbookViewId="0">
      <pane xSplit="2" ySplit="5" topLeftCell="C32" activePane="bottomRight" state="frozen"/>
      <selection pane="topRight" activeCell="C1" sqref="C1"/>
      <selection pane="bottomLeft" activeCell="A6" sqref="A6"/>
      <selection pane="bottomRight" activeCell="P39" sqref="P39"/>
    </sheetView>
  </sheetViews>
  <sheetFormatPr defaultRowHeight="15" x14ac:dyDescent="0.25"/>
  <cols>
    <col min="1" max="1" width="8.140625" style="11" customWidth="1"/>
    <col min="2" max="2" width="0.140625" style="11" customWidth="1"/>
    <col min="3" max="3" width="58.7109375" style="11" customWidth="1"/>
    <col min="4" max="4" width="12.140625" style="11" customWidth="1"/>
    <col min="5" max="5" width="13.42578125" style="11" customWidth="1"/>
    <col min="6" max="6" width="11.28515625" style="11" customWidth="1"/>
    <col min="7" max="7" width="12.85546875" style="11" customWidth="1"/>
    <col min="8" max="8" width="10.42578125" style="11" customWidth="1"/>
    <col min="9" max="9" width="14.85546875" style="11" customWidth="1"/>
    <col min="10" max="10" width="15.28515625" style="11" customWidth="1"/>
    <col min="11" max="11" width="19" style="11" customWidth="1"/>
    <col min="12" max="12" width="9.42578125" style="11" customWidth="1"/>
    <col min="13" max="13" width="15.140625" style="11" customWidth="1"/>
    <col min="14" max="15" width="9.140625" style="11"/>
    <col min="16" max="16" width="31.42578125" style="11" customWidth="1"/>
    <col min="17" max="17" width="14.5703125" style="11" customWidth="1"/>
    <col min="18" max="18" width="10.85546875" style="11" bestFit="1" customWidth="1"/>
    <col min="19" max="16384" width="9.140625" style="11"/>
  </cols>
  <sheetData>
    <row r="1" spans="1:18" ht="33.75" customHeight="1" thickBot="1" x14ac:dyDescent="0.3">
      <c r="A1" s="33"/>
      <c r="B1" s="33"/>
      <c r="C1" s="15"/>
      <c r="D1" s="15"/>
      <c r="E1" s="34"/>
      <c r="F1" s="34"/>
      <c r="G1" s="34"/>
      <c r="H1" s="34"/>
      <c r="I1" s="15"/>
      <c r="J1" s="90" t="s">
        <v>44</v>
      </c>
      <c r="K1" s="90"/>
      <c r="L1" s="90"/>
      <c r="M1" s="90"/>
    </row>
    <row r="2" spans="1:18" ht="21" thickBot="1" x14ac:dyDescent="0.3">
      <c r="A2" s="93" t="s">
        <v>67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5"/>
      <c r="N2" s="24"/>
      <c r="O2" s="24"/>
    </row>
    <row r="3" spans="1:18" ht="20.25" x14ac:dyDescent="0.25">
      <c r="A3" s="37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24"/>
      <c r="O3" s="24"/>
    </row>
    <row r="4" spans="1:18" ht="15.75" x14ac:dyDescent="0.25">
      <c r="A4" s="91" t="s">
        <v>3</v>
      </c>
      <c r="B4" s="91"/>
      <c r="C4" s="91" t="s">
        <v>40</v>
      </c>
      <c r="D4" s="91" t="s">
        <v>66</v>
      </c>
      <c r="E4" s="91" t="s">
        <v>68</v>
      </c>
      <c r="F4" s="91" t="s">
        <v>78</v>
      </c>
      <c r="G4" s="91" t="s">
        <v>70</v>
      </c>
      <c r="H4" s="91" t="s">
        <v>42</v>
      </c>
      <c r="I4" s="91" t="s">
        <v>38</v>
      </c>
      <c r="J4" s="91"/>
      <c r="K4" s="91" t="s">
        <v>41</v>
      </c>
      <c r="L4" s="91"/>
      <c r="M4" s="91" t="s">
        <v>46</v>
      </c>
    </row>
    <row r="5" spans="1:18" ht="63" customHeight="1" x14ac:dyDescent="0.25">
      <c r="A5" s="91"/>
      <c r="B5" s="91"/>
      <c r="C5" s="91"/>
      <c r="D5" s="91"/>
      <c r="E5" s="91"/>
      <c r="F5" s="92"/>
      <c r="G5" s="92"/>
      <c r="H5" s="91"/>
      <c r="I5" s="30" t="s">
        <v>43</v>
      </c>
      <c r="J5" s="30" t="s">
        <v>45</v>
      </c>
      <c r="K5" s="30" t="s">
        <v>36</v>
      </c>
      <c r="L5" s="30" t="s">
        <v>37</v>
      </c>
      <c r="M5" s="91"/>
      <c r="N5" s="11" t="s">
        <v>80</v>
      </c>
      <c r="P5" s="51"/>
      <c r="Q5" s="51"/>
    </row>
    <row r="6" spans="1:18" ht="30" customHeight="1" x14ac:dyDescent="0.25">
      <c r="A6" s="85" t="s">
        <v>81</v>
      </c>
      <c r="B6" s="86"/>
      <c r="C6" s="36" t="s">
        <v>127</v>
      </c>
      <c r="D6" s="36"/>
      <c r="E6" s="31" t="s">
        <v>80</v>
      </c>
      <c r="F6" s="40" t="s">
        <v>80</v>
      </c>
      <c r="G6" s="40" t="s">
        <v>80</v>
      </c>
      <c r="H6" s="40" t="s">
        <v>80</v>
      </c>
      <c r="I6" s="35">
        <f>I7+I8+I9</f>
        <v>7852</v>
      </c>
      <c r="J6" s="35" t="s">
        <v>92</v>
      </c>
      <c r="K6" s="35">
        <f>I6</f>
        <v>7852</v>
      </c>
      <c r="L6" s="35">
        <f>K6*100/K39</f>
        <v>5.6549419525826057</v>
      </c>
      <c r="M6" s="41" t="s">
        <v>92</v>
      </c>
    </row>
    <row r="7" spans="1:18" ht="50.25" customHeight="1" x14ac:dyDescent="0.25">
      <c r="A7" s="85" t="s">
        <v>93</v>
      </c>
      <c r="B7" s="86"/>
      <c r="C7" s="36" t="s">
        <v>145</v>
      </c>
      <c r="D7" s="36" t="s">
        <v>94</v>
      </c>
      <c r="E7" s="31" t="s">
        <v>80</v>
      </c>
      <c r="F7" s="40"/>
      <c r="G7" s="40"/>
      <c r="H7" s="40"/>
      <c r="I7" s="35">
        <f>6500*0.15</f>
        <v>975</v>
      </c>
      <c r="J7" s="35" t="s">
        <v>92</v>
      </c>
      <c r="K7" s="35">
        <f t="shared" ref="K7:K39" si="0">I7</f>
        <v>975</v>
      </c>
      <c r="L7" s="35">
        <f>K7*100/K39</f>
        <v>0.7021865007345951</v>
      </c>
      <c r="M7" s="41" t="s">
        <v>92</v>
      </c>
    </row>
    <row r="8" spans="1:18" ht="48" customHeight="1" x14ac:dyDescent="0.25">
      <c r="A8" s="44" t="s">
        <v>124</v>
      </c>
      <c r="B8" s="48"/>
      <c r="C8" s="46" t="s">
        <v>128</v>
      </c>
      <c r="D8" s="46" t="s">
        <v>94</v>
      </c>
      <c r="E8" s="31"/>
      <c r="F8" s="54"/>
      <c r="G8" s="47"/>
      <c r="H8" s="47"/>
      <c r="I8" s="56">
        <f>I9*0.15</f>
        <v>897</v>
      </c>
      <c r="J8" s="56"/>
      <c r="K8" s="56">
        <f t="shared" si="0"/>
        <v>897</v>
      </c>
      <c r="L8" s="56">
        <f>K8*100/K39</f>
        <v>0.64601158067582753</v>
      </c>
      <c r="M8" s="57">
        <v>0</v>
      </c>
      <c r="P8" s="51"/>
    </row>
    <row r="9" spans="1:18" ht="48" customHeight="1" x14ac:dyDescent="0.25">
      <c r="A9" s="44" t="s">
        <v>126</v>
      </c>
      <c r="B9" s="50"/>
      <c r="C9" s="46" t="s">
        <v>158</v>
      </c>
      <c r="D9" s="46" t="s">
        <v>97</v>
      </c>
      <c r="E9" s="31"/>
      <c r="F9" s="54"/>
      <c r="G9" s="47"/>
      <c r="H9" s="61"/>
      <c r="I9" s="56">
        <f>(I32+I16+I38)*0.1</f>
        <v>5980</v>
      </c>
      <c r="J9" s="56"/>
      <c r="K9" s="56">
        <f t="shared" si="0"/>
        <v>5980</v>
      </c>
      <c r="L9" s="56">
        <f>K9*100/K39</f>
        <v>4.3067438711721833</v>
      </c>
      <c r="M9" s="57">
        <v>0</v>
      </c>
      <c r="P9" s="51"/>
      <c r="R9" s="51"/>
    </row>
    <row r="10" spans="1:18" ht="30" customHeight="1" x14ac:dyDescent="0.25">
      <c r="A10" s="85" t="s">
        <v>91</v>
      </c>
      <c r="B10" s="86"/>
      <c r="C10" s="36" t="s">
        <v>148</v>
      </c>
      <c r="D10" s="36" t="s">
        <v>97</v>
      </c>
      <c r="E10" s="31" t="s">
        <v>80</v>
      </c>
      <c r="F10" s="40" t="s">
        <v>80</v>
      </c>
      <c r="G10" s="40" t="s">
        <v>80</v>
      </c>
      <c r="H10" s="40" t="s">
        <v>80</v>
      </c>
      <c r="I10" s="35">
        <v>3500</v>
      </c>
      <c r="J10" s="35" t="s">
        <v>92</v>
      </c>
      <c r="K10" s="35">
        <f t="shared" si="0"/>
        <v>3500</v>
      </c>
      <c r="L10" s="35">
        <f>K10*100/K39</f>
        <v>2.5206694898164952</v>
      </c>
      <c r="M10" s="41" t="s">
        <v>92</v>
      </c>
      <c r="P10" s="51"/>
    </row>
    <row r="11" spans="1:18" ht="30" customHeight="1" x14ac:dyDescent="0.25">
      <c r="A11" s="85" t="s">
        <v>95</v>
      </c>
      <c r="B11" s="86"/>
      <c r="C11" s="36" t="s">
        <v>96</v>
      </c>
      <c r="D11" s="36" t="s">
        <v>97</v>
      </c>
      <c r="E11" s="31" t="s">
        <v>80</v>
      </c>
      <c r="F11" s="40" t="s">
        <v>81</v>
      </c>
      <c r="G11" s="40" t="s">
        <v>82</v>
      </c>
      <c r="H11" s="40" t="s">
        <v>28</v>
      </c>
      <c r="I11" s="35">
        <v>3500</v>
      </c>
      <c r="J11" s="35" t="s">
        <v>92</v>
      </c>
      <c r="K11" s="35">
        <f t="shared" si="0"/>
        <v>3500</v>
      </c>
      <c r="L11" s="35">
        <f>K11*100/K39</f>
        <v>2.5206694898164952</v>
      </c>
      <c r="M11" s="41" t="s">
        <v>92</v>
      </c>
    </row>
    <row r="12" spans="1:18" ht="30" customHeight="1" x14ac:dyDescent="0.25">
      <c r="A12" s="85" t="s">
        <v>85</v>
      </c>
      <c r="B12" s="86"/>
      <c r="C12" s="36" t="s">
        <v>144</v>
      </c>
      <c r="D12" s="36" t="s">
        <v>97</v>
      </c>
      <c r="E12" s="31" t="s">
        <v>80</v>
      </c>
      <c r="F12" s="40" t="s">
        <v>80</v>
      </c>
      <c r="G12" s="40" t="s">
        <v>80</v>
      </c>
      <c r="H12" s="40" t="s">
        <v>80</v>
      </c>
      <c r="I12" s="35">
        <v>3000</v>
      </c>
      <c r="J12" s="35" t="s">
        <v>92</v>
      </c>
      <c r="K12" s="35">
        <f t="shared" si="0"/>
        <v>3000</v>
      </c>
      <c r="L12" s="35">
        <f>K12*100/K39</f>
        <v>2.1605738484141388</v>
      </c>
      <c r="M12" s="41" t="s">
        <v>92</v>
      </c>
    </row>
    <row r="13" spans="1:18" ht="30" customHeight="1" x14ac:dyDescent="0.25">
      <c r="A13" s="85" t="s">
        <v>98</v>
      </c>
      <c r="B13" s="86"/>
      <c r="C13" s="36" t="s">
        <v>143</v>
      </c>
      <c r="D13" s="36" t="s">
        <v>97</v>
      </c>
      <c r="E13" s="31" t="s">
        <v>80</v>
      </c>
      <c r="F13" s="40" t="s">
        <v>81</v>
      </c>
      <c r="G13" s="40" t="s">
        <v>82</v>
      </c>
      <c r="H13" s="40" t="s">
        <v>29</v>
      </c>
      <c r="I13" s="35">
        <v>3000</v>
      </c>
      <c r="J13" s="35" t="s">
        <v>92</v>
      </c>
      <c r="K13" s="35">
        <f t="shared" si="0"/>
        <v>3000</v>
      </c>
      <c r="L13" s="35">
        <f>K13*100/K39</f>
        <v>2.1605738484141388</v>
      </c>
      <c r="M13" s="41" t="s">
        <v>92</v>
      </c>
    </row>
    <row r="14" spans="1:18" ht="30" customHeight="1" x14ac:dyDescent="0.25">
      <c r="A14" s="85" t="s">
        <v>99</v>
      </c>
      <c r="B14" s="86"/>
      <c r="C14" s="36" t="s">
        <v>100</v>
      </c>
      <c r="D14" s="36" t="s">
        <v>97</v>
      </c>
      <c r="E14" s="31" t="s">
        <v>80</v>
      </c>
      <c r="F14" s="40" t="s">
        <v>83</v>
      </c>
      <c r="G14" s="40" t="s">
        <v>84</v>
      </c>
      <c r="H14" s="40" t="s">
        <v>30</v>
      </c>
      <c r="I14" s="35">
        <f>I15+I16</f>
        <v>400</v>
      </c>
      <c r="J14" s="35" t="s">
        <v>92</v>
      </c>
      <c r="K14" s="35">
        <f t="shared" si="0"/>
        <v>400</v>
      </c>
      <c r="L14" s="35">
        <f>K14*100/K39</f>
        <v>0.28807651312188515</v>
      </c>
      <c r="M14" s="59">
        <f>21*I14/121</f>
        <v>69.421487603305792</v>
      </c>
    </row>
    <row r="15" spans="1:18" ht="30" customHeight="1" x14ac:dyDescent="0.25">
      <c r="A15" s="49" t="s">
        <v>129</v>
      </c>
      <c r="B15" s="50"/>
      <c r="C15" s="36" t="s">
        <v>142</v>
      </c>
      <c r="D15" s="36" t="s">
        <v>97</v>
      </c>
      <c r="E15" s="31"/>
      <c r="F15" s="54">
        <v>7</v>
      </c>
      <c r="G15" s="54" t="s">
        <v>84</v>
      </c>
      <c r="H15" s="54" t="s">
        <v>30</v>
      </c>
      <c r="I15" s="35">
        <v>200</v>
      </c>
      <c r="J15" s="35"/>
      <c r="K15" s="35">
        <f t="shared" si="0"/>
        <v>200</v>
      </c>
      <c r="L15" s="35">
        <f>K15*100/K39</f>
        <v>0.14403825656094257</v>
      </c>
      <c r="M15" s="59">
        <f t="shared" ref="M15:M38" si="1">21*I15/121</f>
        <v>34.710743801652896</v>
      </c>
    </row>
    <row r="16" spans="1:18" s="58" customFormat="1" ht="30" customHeight="1" x14ac:dyDescent="0.25">
      <c r="A16" s="44" t="s">
        <v>130</v>
      </c>
      <c r="B16" s="45"/>
      <c r="C16" s="46" t="s">
        <v>147</v>
      </c>
      <c r="D16" s="46" t="s">
        <v>97</v>
      </c>
      <c r="E16" s="55"/>
      <c r="F16" s="47"/>
      <c r="G16" s="47"/>
      <c r="H16" s="47"/>
      <c r="I16" s="56">
        <v>200</v>
      </c>
      <c r="J16" s="56"/>
      <c r="K16" s="56">
        <f t="shared" si="0"/>
        <v>200</v>
      </c>
      <c r="L16" s="56">
        <f>K16*100/K39</f>
        <v>0.14403825656094257</v>
      </c>
      <c r="M16" s="60">
        <f t="shared" si="1"/>
        <v>34.710743801652896</v>
      </c>
    </row>
    <row r="17" spans="1:16" ht="30" customHeight="1" x14ac:dyDescent="0.25">
      <c r="A17" s="85" t="s">
        <v>101</v>
      </c>
      <c r="B17" s="86"/>
      <c r="C17" s="36" t="s">
        <v>102</v>
      </c>
      <c r="D17" s="36" t="s">
        <v>97</v>
      </c>
      <c r="E17" s="31" t="s">
        <v>80</v>
      </c>
      <c r="F17" s="40" t="s">
        <v>80</v>
      </c>
      <c r="G17" s="40" t="s">
        <v>80</v>
      </c>
      <c r="H17" s="40" t="s">
        <v>80</v>
      </c>
      <c r="I17" s="35">
        <f>I18+I22+I32</f>
        <v>123600</v>
      </c>
      <c r="J17" s="35" t="s">
        <v>92</v>
      </c>
      <c r="K17" s="35">
        <f t="shared" si="0"/>
        <v>123600</v>
      </c>
      <c r="L17" s="35">
        <f>K17*100/K39</f>
        <v>89.01564255466252</v>
      </c>
      <c r="M17" s="59">
        <f t="shared" si="1"/>
        <v>21451.239669421488</v>
      </c>
    </row>
    <row r="18" spans="1:16" ht="30" customHeight="1" x14ac:dyDescent="0.25">
      <c r="A18" s="85" t="s">
        <v>103</v>
      </c>
      <c r="B18" s="86"/>
      <c r="C18" s="36" t="s">
        <v>141</v>
      </c>
      <c r="D18" s="36" t="s">
        <v>97</v>
      </c>
      <c r="E18" s="31" t="s">
        <v>80</v>
      </c>
      <c r="F18" s="40" t="s">
        <v>80</v>
      </c>
      <c r="G18" s="40" t="s">
        <v>80</v>
      </c>
      <c r="H18" s="40"/>
      <c r="I18" s="35">
        <f>I19+I21+I20</f>
        <v>29700</v>
      </c>
      <c r="J18" s="35" t="s">
        <v>92</v>
      </c>
      <c r="K18" s="35">
        <f t="shared" si="0"/>
        <v>29700</v>
      </c>
      <c r="L18" s="35">
        <f>K18*100/K39</f>
        <v>21.389681099299974</v>
      </c>
      <c r="M18" s="59">
        <f t="shared" si="1"/>
        <v>5154.545454545455</v>
      </c>
    </row>
    <row r="19" spans="1:16" ht="30" customHeight="1" x14ac:dyDescent="0.25">
      <c r="A19" s="85" t="s">
        <v>104</v>
      </c>
      <c r="B19" s="86"/>
      <c r="C19" s="36" t="s">
        <v>105</v>
      </c>
      <c r="D19" s="36" t="s">
        <v>97</v>
      </c>
      <c r="E19" s="31" t="s">
        <v>80</v>
      </c>
      <c r="F19" s="40">
        <v>65</v>
      </c>
      <c r="G19" s="40" t="s">
        <v>86</v>
      </c>
      <c r="H19" s="40">
        <v>4</v>
      </c>
      <c r="I19" s="35">
        <v>26000</v>
      </c>
      <c r="J19" s="35" t="s">
        <v>92</v>
      </c>
      <c r="K19" s="35">
        <f t="shared" si="0"/>
        <v>26000</v>
      </c>
      <c r="L19" s="35">
        <f>K19*100/K39</f>
        <v>18.724973352922536</v>
      </c>
      <c r="M19" s="59">
        <f t="shared" si="1"/>
        <v>4512.3966942148763</v>
      </c>
    </row>
    <row r="20" spans="1:16" ht="30" customHeight="1" x14ac:dyDescent="0.25">
      <c r="A20" s="52" t="s">
        <v>153</v>
      </c>
      <c r="B20" s="53"/>
      <c r="C20" s="36" t="s">
        <v>152</v>
      </c>
      <c r="D20" s="36"/>
      <c r="E20" s="31"/>
      <c r="F20" s="54">
        <v>1</v>
      </c>
      <c r="G20" s="54" t="s">
        <v>125</v>
      </c>
      <c r="H20" s="54">
        <v>4</v>
      </c>
      <c r="I20" s="35">
        <v>2700</v>
      </c>
      <c r="J20" s="35"/>
      <c r="K20" s="35">
        <f t="shared" si="0"/>
        <v>2700</v>
      </c>
      <c r="L20" s="35">
        <f>K20*100/K39</f>
        <v>1.944516463572725</v>
      </c>
      <c r="M20" s="59">
        <f t="shared" si="1"/>
        <v>468.59504132231405</v>
      </c>
    </row>
    <row r="21" spans="1:16" ht="30" customHeight="1" x14ac:dyDescent="0.25">
      <c r="A21" s="85" t="s">
        <v>106</v>
      </c>
      <c r="B21" s="86"/>
      <c r="C21" s="36" t="s">
        <v>107</v>
      </c>
      <c r="D21" s="36" t="s">
        <v>97</v>
      </c>
      <c r="E21" s="31" t="s">
        <v>80</v>
      </c>
      <c r="F21" s="40">
        <v>1</v>
      </c>
      <c r="G21" s="40" t="s">
        <v>149</v>
      </c>
      <c r="H21" s="40">
        <v>5</v>
      </c>
      <c r="I21" s="35">
        <v>1000</v>
      </c>
      <c r="J21" s="35" t="s">
        <v>92</v>
      </c>
      <c r="K21" s="35">
        <f t="shared" si="0"/>
        <v>1000</v>
      </c>
      <c r="L21" s="35">
        <f>K21*100/K39</f>
        <v>0.7201912828047129</v>
      </c>
      <c r="M21" s="59">
        <f t="shared" si="1"/>
        <v>173.55371900826447</v>
      </c>
    </row>
    <row r="22" spans="1:16" ht="30" customHeight="1" x14ac:dyDescent="0.25">
      <c r="A22" s="85" t="s">
        <v>108</v>
      </c>
      <c r="B22" s="86"/>
      <c r="C22" s="36" t="s">
        <v>140</v>
      </c>
      <c r="D22" s="36" t="s">
        <v>97</v>
      </c>
      <c r="E22" s="31" t="s">
        <v>80</v>
      </c>
      <c r="F22" s="40" t="s">
        <v>80</v>
      </c>
      <c r="G22" s="40" t="s">
        <v>80</v>
      </c>
      <c r="H22" s="40"/>
      <c r="I22" s="35">
        <f>I23+I30+I31+I29</f>
        <v>34800</v>
      </c>
      <c r="J22" s="35" t="s">
        <v>92</v>
      </c>
      <c r="K22" s="35">
        <f t="shared" si="0"/>
        <v>34800</v>
      </c>
      <c r="L22" s="35">
        <f>K22*100/K39</f>
        <v>25.062656641604011</v>
      </c>
      <c r="M22" s="59">
        <f t="shared" si="1"/>
        <v>6039.6694214876034</v>
      </c>
    </row>
    <row r="23" spans="1:16" ht="30" customHeight="1" x14ac:dyDescent="0.25">
      <c r="A23" s="85" t="s">
        <v>109</v>
      </c>
      <c r="B23" s="86"/>
      <c r="C23" s="36" t="s">
        <v>110</v>
      </c>
      <c r="D23" s="36" t="s">
        <v>97</v>
      </c>
      <c r="E23" s="31" t="s">
        <v>80</v>
      </c>
      <c r="F23" s="40" t="s">
        <v>80</v>
      </c>
      <c r="G23" s="40" t="s">
        <v>80</v>
      </c>
      <c r="H23" s="40"/>
      <c r="I23" s="35">
        <f>I24+I25+I26+I27+I28</f>
        <v>30600</v>
      </c>
      <c r="J23" s="35" t="s">
        <v>92</v>
      </c>
      <c r="K23" s="35">
        <f t="shared" si="0"/>
        <v>30600</v>
      </c>
      <c r="L23" s="35">
        <f>K23*100/K39</f>
        <v>22.037853253824217</v>
      </c>
      <c r="M23" s="59">
        <f t="shared" si="1"/>
        <v>5310.7438016528922</v>
      </c>
    </row>
    <row r="24" spans="1:16" ht="30" customHeight="1" x14ac:dyDescent="0.25">
      <c r="A24" s="85" t="s">
        <v>111</v>
      </c>
      <c r="B24" s="86"/>
      <c r="C24" s="36" t="s">
        <v>87</v>
      </c>
      <c r="D24" s="36" t="s">
        <v>97</v>
      </c>
      <c r="E24" s="31" t="s">
        <v>80</v>
      </c>
      <c r="F24" s="40">
        <v>65</v>
      </c>
      <c r="G24" s="54" t="s">
        <v>86</v>
      </c>
      <c r="H24" s="40">
        <v>6</v>
      </c>
      <c r="I24" s="35">
        <v>19500</v>
      </c>
      <c r="J24" s="35" t="s">
        <v>92</v>
      </c>
      <c r="K24" s="35">
        <f t="shared" si="0"/>
        <v>19500</v>
      </c>
      <c r="L24" s="35">
        <f>K24*100/K39</f>
        <v>14.043730014691903</v>
      </c>
      <c r="M24" s="59">
        <f t="shared" si="1"/>
        <v>3384.2975206611573</v>
      </c>
    </row>
    <row r="25" spans="1:16" ht="30" customHeight="1" x14ac:dyDescent="0.25">
      <c r="A25" s="85" t="s">
        <v>112</v>
      </c>
      <c r="B25" s="86"/>
      <c r="C25" s="36" t="s">
        <v>88</v>
      </c>
      <c r="D25" s="36" t="s">
        <v>97</v>
      </c>
      <c r="E25" s="31" t="s">
        <v>80</v>
      </c>
      <c r="F25" s="40">
        <v>10</v>
      </c>
      <c r="G25" s="54" t="s">
        <v>86</v>
      </c>
      <c r="H25" s="40">
        <v>7</v>
      </c>
      <c r="I25" s="35">
        <v>1600</v>
      </c>
      <c r="J25" s="35" t="s">
        <v>92</v>
      </c>
      <c r="K25" s="35">
        <f t="shared" si="0"/>
        <v>1600</v>
      </c>
      <c r="L25" s="35">
        <f>K25*100/K39</f>
        <v>1.1523060524875406</v>
      </c>
      <c r="M25" s="59">
        <f t="shared" si="1"/>
        <v>277.68595041322317</v>
      </c>
    </row>
    <row r="26" spans="1:16" ht="30" customHeight="1" x14ac:dyDescent="0.25">
      <c r="A26" s="85" t="s">
        <v>113</v>
      </c>
      <c r="B26" s="86"/>
      <c r="C26" s="36" t="s">
        <v>89</v>
      </c>
      <c r="D26" s="36" t="s">
        <v>97</v>
      </c>
      <c r="E26" s="31" t="s">
        <v>80</v>
      </c>
      <c r="F26" s="40">
        <v>50</v>
      </c>
      <c r="G26" s="40" t="s">
        <v>86</v>
      </c>
      <c r="H26" s="40">
        <v>8</v>
      </c>
      <c r="I26" s="35">
        <v>4000</v>
      </c>
      <c r="J26" s="35" t="s">
        <v>92</v>
      </c>
      <c r="K26" s="35">
        <f t="shared" si="0"/>
        <v>4000</v>
      </c>
      <c r="L26" s="35">
        <f>K26*100/K39</f>
        <v>2.8807651312188516</v>
      </c>
      <c r="M26" s="59">
        <f t="shared" si="1"/>
        <v>694.21487603305786</v>
      </c>
    </row>
    <row r="27" spans="1:16" ht="30" customHeight="1" x14ac:dyDescent="0.25">
      <c r="A27" s="85" t="s">
        <v>114</v>
      </c>
      <c r="B27" s="86"/>
      <c r="C27" s="36" t="s">
        <v>90</v>
      </c>
      <c r="D27" s="36" t="s">
        <v>97</v>
      </c>
      <c r="E27" s="31" t="s">
        <v>80</v>
      </c>
      <c r="F27" s="40">
        <v>80</v>
      </c>
      <c r="G27" s="40" t="s">
        <v>86</v>
      </c>
      <c r="H27" s="40">
        <v>9</v>
      </c>
      <c r="I27" s="35">
        <v>4000</v>
      </c>
      <c r="J27" s="35" t="s">
        <v>92</v>
      </c>
      <c r="K27" s="35">
        <f t="shared" si="0"/>
        <v>4000</v>
      </c>
      <c r="L27" s="35">
        <f>K27*100/K39</f>
        <v>2.8807651312188516</v>
      </c>
      <c r="M27" s="59">
        <f t="shared" si="1"/>
        <v>694.21487603305786</v>
      </c>
    </row>
    <row r="28" spans="1:16" ht="30" customHeight="1" x14ac:dyDescent="0.25">
      <c r="A28" s="85" t="s">
        <v>115</v>
      </c>
      <c r="B28" s="86"/>
      <c r="C28" s="36" t="s">
        <v>116</v>
      </c>
      <c r="D28" s="36" t="s">
        <v>97</v>
      </c>
      <c r="E28" s="31" t="s">
        <v>80</v>
      </c>
      <c r="F28" s="40">
        <v>1</v>
      </c>
      <c r="G28" s="40" t="s">
        <v>149</v>
      </c>
      <c r="H28" s="40">
        <v>10</v>
      </c>
      <c r="I28" s="35">
        <v>1500</v>
      </c>
      <c r="J28" s="35" t="s">
        <v>92</v>
      </c>
      <c r="K28" s="35">
        <f t="shared" si="0"/>
        <v>1500</v>
      </c>
      <c r="L28" s="35">
        <f>K28*100/K39</f>
        <v>1.0802869242070694</v>
      </c>
      <c r="M28" s="59">
        <f t="shared" si="1"/>
        <v>260.3305785123967</v>
      </c>
    </row>
    <row r="29" spans="1:16" ht="30" customHeight="1" x14ac:dyDescent="0.25">
      <c r="A29" s="52" t="s">
        <v>150</v>
      </c>
      <c r="B29" s="53"/>
      <c r="C29" s="36" t="s">
        <v>151</v>
      </c>
      <c r="D29" s="36"/>
      <c r="E29" s="31"/>
      <c r="F29" s="54">
        <v>1</v>
      </c>
      <c r="G29" s="54" t="s">
        <v>125</v>
      </c>
      <c r="H29" s="54">
        <v>6</v>
      </c>
      <c r="I29" s="35">
        <f>3000</f>
        <v>3000</v>
      </c>
      <c r="J29" s="35"/>
      <c r="K29" s="35">
        <f t="shared" si="0"/>
        <v>3000</v>
      </c>
      <c r="L29" s="35">
        <f>K29*100/K39</f>
        <v>2.1605738484141388</v>
      </c>
      <c r="M29" s="59">
        <f t="shared" si="1"/>
        <v>520.6611570247934</v>
      </c>
    </row>
    <row r="30" spans="1:16" ht="30" customHeight="1" x14ac:dyDescent="0.25">
      <c r="A30" s="85" t="s">
        <v>117</v>
      </c>
      <c r="B30" s="86"/>
      <c r="C30" s="36" t="s">
        <v>118</v>
      </c>
      <c r="D30" s="36" t="s">
        <v>97</v>
      </c>
      <c r="E30" s="31" t="s">
        <v>80</v>
      </c>
      <c r="F30" s="40">
        <v>1</v>
      </c>
      <c r="G30" s="40" t="s">
        <v>125</v>
      </c>
      <c r="H30" s="40">
        <v>6</v>
      </c>
      <c r="I30" s="35" t="s">
        <v>119</v>
      </c>
      <c r="J30" s="35" t="s">
        <v>92</v>
      </c>
      <c r="K30" s="35" t="str">
        <f t="shared" si="0"/>
        <v>600.00</v>
      </c>
      <c r="L30" s="35">
        <f>K30*100/K39</f>
        <v>0.43211476968282775</v>
      </c>
      <c r="M30" s="59">
        <f t="shared" si="1"/>
        <v>104.13223140495867</v>
      </c>
      <c r="P30" s="51"/>
    </row>
    <row r="31" spans="1:16" ht="30" customHeight="1" x14ac:dyDescent="0.25">
      <c r="A31" s="85" t="s">
        <v>120</v>
      </c>
      <c r="B31" s="86"/>
      <c r="C31" s="36" t="s">
        <v>121</v>
      </c>
      <c r="D31" s="36" t="s">
        <v>97</v>
      </c>
      <c r="E31" s="31" t="s">
        <v>80</v>
      </c>
      <c r="F31" s="40">
        <v>1</v>
      </c>
      <c r="G31" s="40" t="s">
        <v>125</v>
      </c>
      <c r="H31" s="40">
        <v>6</v>
      </c>
      <c r="I31" s="35" t="s">
        <v>119</v>
      </c>
      <c r="J31" s="35" t="s">
        <v>92</v>
      </c>
      <c r="K31" s="35" t="str">
        <f t="shared" si="0"/>
        <v>600.00</v>
      </c>
      <c r="L31" s="35">
        <f>K31*100/K39</f>
        <v>0.43211476968282775</v>
      </c>
      <c r="M31" s="59">
        <f t="shared" si="1"/>
        <v>104.13223140495867</v>
      </c>
    </row>
    <row r="32" spans="1:16" ht="30" customHeight="1" x14ac:dyDescent="0.25">
      <c r="A32" s="44" t="s">
        <v>136</v>
      </c>
      <c r="B32" s="45"/>
      <c r="C32" s="46" t="s">
        <v>131</v>
      </c>
      <c r="D32" s="46" t="s">
        <v>97</v>
      </c>
      <c r="E32" s="31"/>
      <c r="F32" s="43"/>
      <c r="G32" s="47"/>
      <c r="H32" s="47"/>
      <c r="I32" s="56">
        <f>I33+I34+I35+I36+I37</f>
        <v>59100</v>
      </c>
      <c r="J32" s="56">
        <v>0</v>
      </c>
      <c r="K32" s="56">
        <f t="shared" si="0"/>
        <v>59100</v>
      </c>
      <c r="L32" s="56">
        <f>K32*100/K39</f>
        <v>42.563304813758535</v>
      </c>
      <c r="M32" s="60">
        <f t="shared" si="1"/>
        <v>10257.024793388429</v>
      </c>
    </row>
    <row r="33" spans="1:18" ht="30" customHeight="1" x14ac:dyDescent="0.25">
      <c r="A33" s="44" t="s">
        <v>135</v>
      </c>
      <c r="B33" s="45"/>
      <c r="C33" s="46" t="s">
        <v>139</v>
      </c>
      <c r="D33" s="46" t="s">
        <v>97</v>
      </c>
      <c r="E33" s="31"/>
      <c r="F33" s="47">
        <v>250</v>
      </c>
      <c r="G33" s="47" t="s">
        <v>86</v>
      </c>
      <c r="H33" s="61" t="s">
        <v>156</v>
      </c>
      <c r="I33" s="56">
        <v>50000</v>
      </c>
      <c r="J33" s="56">
        <v>0</v>
      </c>
      <c r="K33" s="56">
        <f t="shared" si="0"/>
        <v>50000</v>
      </c>
      <c r="L33" s="56">
        <f>K33*100/K39</f>
        <v>36.009564140235646</v>
      </c>
      <c r="M33" s="60">
        <f t="shared" si="1"/>
        <v>8677.6859504132226</v>
      </c>
    </row>
    <row r="34" spans="1:18" ht="81.75" customHeight="1" x14ac:dyDescent="0.25">
      <c r="A34" s="44" t="s">
        <v>134</v>
      </c>
      <c r="B34" s="42"/>
      <c r="C34" s="46" t="s">
        <v>146</v>
      </c>
      <c r="D34" s="46" t="s">
        <v>97</v>
      </c>
      <c r="E34" s="31"/>
      <c r="F34" s="47">
        <v>1</v>
      </c>
      <c r="G34" s="47" t="s">
        <v>125</v>
      </c>
      <c r="H34" s="61" t="s">
        <v>157</v>
      </c>
      <c r="I34" s="56">
        <f>I33*0.1</f>
        <v>5000</v>
      </c>
      <c r="J34" s="56">
        <v>0</v>
      </c>
      <c r="K34" s="56">
        <f t="shared" si="0"/>
        <v>5000</v>
      </c>
      <c r="L34" s="56">
        <f>K34*100/K39</f>
        <v>3.6009564140235648</v>
      </c>
      <c r="M34" s="60">
        <f t="shared" si="1"/>
        <v>867.76859504132233</v>
      </c>
    </row>
    <row r="35" spans="1:18" ht="35.25" customHeight="1" x14ac:dyDescent="0.25">
      <c r="A35" s="44" t="s">
        <v>137</v>
      </c>
      <c r="B35" s="50"/>
      <c r="C35" s="46" t="s">
        <v>118</v>
      </c>
      <c r="D35" s="46" t="s">
        <v>97</v>
      </c>
      <c r="E35" s="31"/>
      <c r="F35" s="47">
        <v>1</v>
      </c>
      <c r="G35" s="47" t="s">
        <v>125</v>
      </c>
      <c r="H35" s="61" t="s">
        <v>156</v>
      </c>
      <c r="I35" s="56">
        <v>2500</v>
      </c>
      <c r="J35" s="56">
        <v>0</v>
      </c>
      <c r="K35" s="56">
        <f t="shared" si="0"/>
        <v>2500</v>
      </c>
      <c r="L35" s="56">
        <f>K35*100/K39</f>
        <v>1.8004782070117824</v>
      </c>
      <c r="M35" s="60">
        <f t="shared" si="1"/>
        <v>433.88429752066116</v>
      </c>
    </row>
    <row r="36" spans="1:18" ht="53.25" customHeight="1" x14ac:dyDescent="0.25">
      <c r="A36" s="44" t="s">
        <v>133</v>
      </c>
      <c r="B36" s="50"/>
      <c r="C36" s="46" t="s">
        <v>121</v>
      </c>
      <c r="D36" s="46" t="s">
        <v>97</v>
      </c>
      <c r="E36" s="31"/>
      <c r="F36" s="47">
        <v>1</v>
      </c>
      <c r="G36" s="47" t="s">
        <v>125</v>
      </c>
      <c r="H36" s="61" t="s">
        <v>156</v>
      </c>
      <c r="I36" s="56">
        <v>100</v>
      </c>
      <c r="J36" s="56" t="s">
        <v>154</v>
      </c>
      <c r="K36" s="56">
        <f t="shared" si="0"/>
        <v>100</v>
      </c>
      <c r="L36" s="56">
        <f>K36*100/K39</f>
        <v>7.2019128280471287E-2</v>
      </c>
      <c r="M36" s="60">
        <f t="shared" si="1"/>
        <v>17.355371900826448</v>
      </c>
    </row>
    <row r="37" spans="1:18" ht="38.25" customHeight="1" x14ac:dyDescent="0.25">
      <c r="A37" s="44" t="s">
        <v>132</v>
      </c>
      <c r="B37" s="50"/>
      <c r="C37" s="46" t="s">
        <v>138</v>
      </c>
      <c r="D37" s="46" t="s">
        <v>97</v>
      </c>
      <c r="E37" s="31"/>
      <c r="F37" s="47">
        <v>1</v>
      </c>
      <c r="G37" s="47" t="s">
        <v>149</v>
      </c>
      <c r="H37" s="61" t="s">
        <v>155</v>
      </c>
      <c r="I37" s="56">
        <v>1500</v>
      </c>
      <c r="J37" s="56">
        <v>0</v>
      </c>
      <c r="K37" s="56">
        <f t="shared" si="0"/>
        <v>1500</v>
      </c>
      <c r="L37" s="56">
        <f>K37*100/K39</f>
        <v>1.0802869242070694</v>
      </c>
      <c r="M37" s="60">
        <f t="shared" si="1"/>
        <v>260.3305785123967</v>
      </c>
    </row>
    <row r="38" spans="1:18" ht="30" customHeight="1" x14ac:dyDescent="0.25">
      <c r="A38" s="85" t="s">
        <v>122</v>
      </c>
      <c r="B38" s="86"/>
      <c r="C38" s="36" t="s">
        <v>159</v>
      </c>
      <c r="D38" s="36" t="s">
        <v>97</v>
      </c>
      <c r="E38" s="31" t="s">
        <v>80</v>
      </c>
      <c r="F38" s="40" t="s">
        <v>80</v>
      </c>
      <c r="G38" s="40" t="s">
        <v>80</v>
      </c>
      <c r="H38" s="40" t="s">
        <v>80</v>
      </c>
      <c r="I38" s="56">
        <v>500</v>
      </c>
      <c r="J38" s="56">
        <v>0</v>
      </c>
      <c r="K38" s="56">
        <f t="shared" si="0"/>
        <v>500</v>
      </c>
      <c r="L38" s="56">
        <f>K38*100/K39</f>
        <v>0.36009564140235645</v>
      </c>
      <c r="M38" s="60">
        <f t="shared" si="1"/>
        <v>86.776859504132233</v>
      </c>
    </row>
    <row r="39" spans="1:18" ht="30" customHeight="1" x14ac:dyDescent="0.25">
      <c r="A39" s="88" t="s">
        <v>80</v>
      </c>
      <c r="B39" s="89"/>
      <c r="C39" s="32" t="s">
        <v>41</v>
      </c>
      <c r="D39" s="32"/>
      <c r="E39" s="31"/>
      <c r="F39" s="31"/>
      <c r="G39" s="31"/>
      <c r="H39" s="31"/>
      <c r="I39" s="35">
        <f>I6+I10+I12+I14+I17+I38</f>
        <v>138852</v>
      </c>
      <c r="J39" s="35" t="s">
        <v>92</v>
      </c>
      <c r="K39" s="35">
        <f t="shared" si="0"/>
        <v>138852</v>
      </c>
      <c r="L39" s="35">
        <f>K39*100/K39</f>
        <v>100</v>
      </c>
      <c r="M39" s="59"/>
      <c r="P39" s="51"/>
      <c r="R39" s="51"/>
    </row>
    <row r="40" spans="1:18" x14ac:dyDescent="0.25">
      <c r="A40" s="18"/>
      <c r="B40" s="18"/>
      <c r="C40" s="22"/>
      <c r="E40" s="19"/>
      <c r="F40" s="19"/>
      <c r="G40" s="19"/>
      <c r="H40" s="19"/>
      <c r="I40" s="20"/>
      <c r="J40" s="20"/>
      <c r="K40" s="21"/>
      <c r="L40" s="20"/>
      <c r="M40" s="16"/>
      <c r="P40" s="51"/>
    </row>
    <row r="41" spans="1:18" ht="15" customHeight="1" x14ac:dyDescent="0.25">
      <c r="A41" s="87" t="s">
        <v>123</v>
      </c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</row>
    <row r="42" spans="1:18" ht="15" customHeight="1" x14ac:dyDescent="0.25">
      <c r="A42" s="87" t="s">
        <v>69</v>
      </c>
      <c r="B42" s="87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</row>
    <row r="43" spans="1:18" x14ac:dyDescent="0.25">
      <c r="A43" s="87" t="s">
        <v>73</v>
      </c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</row>
    <row r="44" spans="1:18" x14ac:dyDescent="0.25">
      <c r="A44" s="16"/>
      <c r="B44" s="16"/>
      <c r="C44" s="16"/>
      <c r="E44" s="16"/>
      <c r="F44" s="16"/>
      <c r="G44" s="16"/>
      <c r="H44" s="16"/>
      <c r="I44" s="16"/>
      <c r="J44" s="16"/>
      <c r="K44" s="23"/>
      <c r="L44" s="17"/>
      <c r="M44" s="16"/>
    </row>
    <row r="149" spans="18:20" x14ac:dyDescent="0.25">
      <c r="R149" s="51">
        <v>11394.08</v>
      </c>
      <c r="S149" s="51">
        <v>11394.08</v>
      </c>
      <c r="T149" s="51">
        <v>9684.9699999999993</v>
      </c>
    </row>
  </sheetData>
  <mergeCells count="37">
    <mergeCell ref="J1:M1"/>
    <mergeCell ref="A4:B5"/>
    <mergeCell ref="C4:C5"/>
    <mergeCell ref="E4:E5"/>
    <mergeCell ref="F4:F5"/>
    <mergeCell ref="G4:G5"/>
    <mergeCell ref="H4:H5"/>
    <mergeCell ref="I4:J4"/>
    <mergeCell ref="K4:L4"/>
    <mergeCell ref="M4:M5"/>
    <mergeCell ref="D4:D5"/>
    <mergeCell ref="A2:M2"/>
    <mergeCell ref="A6:B6"/>
    <mergeCell ref="A39:B39"/>
    <mergeCell ref="A7:B7"/>
    <mergeCell ref="A10:B10"/>
    <mergeCell ref="A11:B11"/>
    <mergeCell ref="A12:B12"/>
    <mergeCell ref="A13:B13"/>
    <mergeCell ref="A14:B14"/>
    <mergeCell ref="A17:B17"/>
    <mergeCell ref="A18:B18"/>
    <mergeCell ref="A19:B19"/>
    <mergeCell ref="A21:B21"/>
    <mergeCell ref="A22:B22"/>
    <mergeCell ref="A23:B23"/>
    <mergeCell ref="A24:B24"/>
    <mergeCell ref="A25:B25"/>
    <mergeCell ref="A26:B26"/>
    <mergeCell ref="A27:B27"/>
    <mergeCell ref="A38:B38"/>
    <mergeCell ref="A43:M43"/>
    <mergeCell ref="A42:M42"/>
    <mergeCell ref="A41:M41"/>
    <mergeCell ref="A28:B28"/>
    <mergeCell ref="A30:B30"/>
    <mergeCell ref="A31:B31"/>
  </mergeCells>
  <pageMargins left="0.59055118110236227" right="0.59055118110236227" top="1.1417322834645669" bottom="0.59055118110236227" header="0.31496062992125984" footer="0.31496062992125984"/>
  <pageSetup paperSize="9" scale="66" fitToHeight="0" orientation="landscape" cellComments="asDisplayed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H22"/>
  <sheetViews>
    <sheetView workbookViewId="0">
      <selection activeCell="F8" sqref="F8"/>
    </sheetView>
  </sheetViews>
  <sheetFormatPr defaultRowHeight="15.75" x14ac:dyDescent="0.25"/>
  <cols>
    <col min="1" max="1" width="9.140625" style="1"/>
    <col min="2" max="2" width="9.140625" style="6"/>
    <col min="3" max="3" width="9.140625" style="1"/>
    <col min="4" max="4" width="45.140625" style="1" customWidth="1"/>
    <col min="5" max="5" width="9.140625" style="1"/>
    <col min="6" max="6" width="27.85546875" style="1" customWidth="1"/>
    <col min="7" max="7" width="9.140625" style="1"/>
    <col min="8" max="8" width="39.42578125" style="1" customWidth="1"/>
    <col min="9" max="16384" width="9.140625" style="1"/>
  </cols>
  <sheetData>
    <row r="1" spans="1:8" ht="36" customHeight="1" thickBot="1" x14ac:dyDescent="0.3">
      <c r="A1" s="7" t="s">
        <v>0</v>
      </c>
      <c r="B1" s="8" t="s">
        <v>27</v>
      </c>
      <c r="C1" s="4" t="s">
        <v>3</v>
      </c>
      <c r="D1" s="4" t="s">
        <v>4</v>
      </c>
      <c r="F1" s="2" t="s">
        <v>31</v>
      </c>
      <c r="H1" s="26" t="s">
        <v>54</v>
      </c>
    </row>
    <row r="2" spans="1:8" ht="40.5" customHeight="1" thickBot="1" x14ac:dyDescent="0.3">
      <c r="A2" s="7" t="s">
        <v>1</v>
      </c>
      <c r="B2" s="9">
        <v>1</v>
      </c>
      <c r="C2" s="5" t="s">
        <v>5</v>
      </c>
      <c r="D2" s="5" t="s">
        <v>6</v>
      </c>
      <c r="F2" s="3" t="s">
        <v>32</v>
      </c>
      <c r="H2" s="25" t="s">
        <v>50</v>
      </c>
    </row>
    <row r="3" spans="1:8" ht="33" customHeight="1" thickBot="1" x14ac:dyDescent="0.3">
      <c r="A3" s="7" t="s">
        <v>2</v>
      </c>
      <c r="B3" s="9">
        <v>2</v>
      </c>
      <c r="C3" s="5">
        <f>B3</f>
        <v>2</v>
      </c>
      <c r="D3" s="5" t="s">
        <v>7</v>
      </c>
      <c r="F3" s="3" t="s">
        <v>33</v>
      </c>
      <c r="H3" s="25" t="s">
        <v>51</v>
      </c>
    </row>
    <row r="4" spans="1:8" ht="16.5" thickBot="1" x14ac:dyDescent="0.3">
      <c r="B4" s="9">
        <v>3</v>
      </c>
      <c r="C4" s="5">
        <f t="shared" ref="C4:C22" si="0">B4</f>
        <v>3</v>
      </c>
      <c r="D4" s="5" t="s">
        <v>8</v>
      </c>
      <c r="F4" s="3" t="s">
        <v>34</v>
      </c>
      <c r="H4" s="25" t="s">
        <v>52</v>
      </c>
    </row>
    <row r="5" spans="1:8" ht="16.5" thickBot="1" x14ac:dyDescent="0.3">
      <c r="B5" s="9">
        <v>4</v>
      </c>
      <c r="C5" s="5">
        <f t="shared" si="0"/>
        <v>4</v>
      </c>
      <c r="D5" s="5" t="s">
        <v>9</v>
      </c>
      <c r="F5" s="3" t="s">
        <v>35</v>
      </c>
    </row>
    <row r="6" spans="1:8" x14ac:dyDescent="0.25">
      <c r="B6" s="9">
        <v>5</v>
      </c>
      <c r="C6" s="5">
        <f t="shared" si="0"/>
        <v>5</v>
      </c>
      <c r="D6" s="5" t="s">
        <v>10</v>
      </c>
      <c r="H6" s="26" t="s">
        <v>53</v>
      </c>
    </row>
    <row r="7" spans="1:8" x14ac:dyDescent="0.25">
      <c r="B7" s="9">
        <v>6</v>
      </c>
      <c r="C7" s="5">
        <f t="shared" si="0"/>
        <v>6</v>
      </c>
      <c r="D7" s="5" t="s">
        <v>11</v>
      </c>
      <c r="H7" s="27"/>
    </row>
    <row r="8" spans="1:8" ht="47.25" x14ac:dyDescent="0.25">
      <c r="B8" s="9">
        <v>7</v>
      </c>
      <c r="C8" s="5">
        <f t="shared" si="0"/>
        <v>7</v>
      </c>
      <c r="D8" s="5" t="s">
        <v>12</v>
      </c>
      <c r="F8" s="39" t="s">
        <v>71</v>
      </c>
      <c r="H8" s="27" t="s">
        <v>64</v>
      </c>
    </row>
    <row r="9" spans="1:8" ht="31.5" x14ac:dyDescent="0.25">
      <c r="B9" s="9">
        <v>8</v>
      </c>
      <c r="C9" s="5">
        <f t="shared" si="0"/>
        <v>8</v>
      </c>
      <c r="D9" s="5" t="s">
        <v>13</v>
      </c>
      <c r="F9" s="25"/>
      <c r="H9" s="27" t="s">
        <v>55</v>
      </c>
    </row>
    <row r="10" spans="1:8" x14ac:dyDescent="0.25">
      <c r="B10" s="9">
        <v>9</v>
      </c>
      <c r="C10" s="5">
        <f t="shared" si="0"/>
        <v>9</v>
      </c>
      <c r="D10" s="5" t="s">
        <v>14</v>
      </c>
      <c r="F10" s="25" t="s">
        <v>72</v>
      </c>
      <c r="H10" s="27" t="s">
        <v>56</v>
      </c>
    </row>
    <row r="11" spans="1:8" x14ac:dyDescent="0.25">
      <c r="B11" s="9">
        <v>10</v>
      </c>
      <c r="C11" s="5">
        <f t="shared" si="0"/>
        <v>10</v>
      </c>
      <c r="D11" s="5" t="s">
        <v>15</v>
      </c>
      <c r="H11" s="27" t="s">
        <v>57</v>
      </c>
    </row>
    <row r="12" spans="1:8" ht="47.25" x14ac:dyDescent="0.25">
      <c r="B12" s="9">
        <v>11</v>
      </c>
      <c r="C12" s="5">
        <f t="shared" si="0"/>
        <v>11</v>
      </c>
      <c r="D12" s="5" t="s">
        <v>16</v>
      </c>
      <c r="H12" s="27" t="s">
        <v>58</v>
      </c>
    </row>
    <row r="13" spans="1:8" ht="31.5" x14ac:dyDescent="0.25">
      <c r="B13" s="9">
        <v>12</v>
      </c>
      <c r="C13" s="5">
        <f t="shared" si="0"/>
        <v>12</v>
      </c>
      <c r="D13" s="5" t="s">
        <v>17</v>
      </c>
      <c r="H13" s="27" t="s">
        <v>59</v>
      </c>
    </row>
    <row r="14" spans="1:8" ht="38.25" customHeight="1" x14ac:dyDescent="0.25">
      <c r="B14" s="9">
        <v>13</v>
      </c>
      <c r="C14" s="5">
        <f t="shared" si="0"/>
        <v>13</v>
      </c>
      <c r="D14" s="5" t="s">
        <v>18</v>
      </c>
      <c r="H14" s="27" t="s">
        <v>60</v>
      </c>
    </row>
    <row r="15" spans="1:8" ht="47.25" x14ac:dyDescent="0.25">
      <c r="B15" s="9">
        <v>14</v>
      </c>
      <c r="C15" s="5">
        <f t="shared" si="0"/>
        <v>14</v>
      </c>
      <c r="D15" s="5" t="s">
        <v>19</v>
      </c>
      <c r="H15" s="27" t="s">
        <v>61</v>
      </c>
    </row>
    <row r="16" spans="1:8" ht="78.75" x14ac:dyDescent="0.25">
      <c r="B16" s="9">
        <v>15</v>
      </c>
      <c r="C16" s="5">
        <f t="shared" si="0"/>
        <v>15</v>
      </c>
      <c r="D16" s="5" t="s">
        <v>20</v>
      </c>
      <c r="H16" s="27" t="s">
        <v>62</v>
      </c>
    </row>
    <row r="17" spans="2:8" ht="63" x14ac:dyDescent="0.25">
      <c r="B17" s="9">
        <v>16</v>
      </c>
      <c r="C17" s="5">
        <f t="shared" si="0"/>
        <v>16</v>
      </c>
      <c r="D17" s="5" t="s">
        <v>21</v>
      </c>
      <c r="H17" s="27" t="s">
        <v>63</v>
      </c>
    </row>
    <row r="18" spans="2:8" x14ac:dyDescent="0.25">
      <c r="B18" s="9">
        <v>17</v>
      </c>
      <c r="C18" s="5">
        <f t="shared" si="0"/>
        <v>17</v>
      </c>
      <c r="D18" s="5" t="s">
        <v>22</v>
      </c>
    </row>
    <row r="19" spans="2:8" x14ac:dyDescent="0.25">
      <c r="B19" s="9">
        <v>18</v>
      </c>
      <c r="C19" s="5">
        <f t="shared" si="0"/>
        <v>18</v>
      </c>
      <c r="D19" s="5" t="s">
        <v>23</v>
      </c>
    </row>
    <row r="20" spans="2:8" ht="32.25" customHeight="1" x14ac:dyDescent="0.25">
      <c r="B20" s="9">
        <v>19</v>
      </c>
      <c r="C20" s="5">
        <f t="shared" si="0"/>
        <v>19</v>
      </c>
      <c r="D20" s="5" t="s">
        <v>24</v>
      </c>
    </row>
    <row r="21" spans="2:8" ht="28.5" customHeight="1" x14ac:dyDescent="0.25">
      <c r="B21" s="9">
        <v>20</v>
      </c>
      <c r="C21" s="5">
        <f t="shared" si="0"/>
        <v>20</v>
      </c>
      <c r="D21" s="5" t="s">
        <v>25</v>
      </c>
    </row>
    <row r="22" spans="2:8" x14ac:dyDescent="0.25">
      <c r="B22" s="9">
        <v>21</v>
      </c>
      <c r="C22" s="5">
        <f t="shared" si="0"/>
        <v>21</v>
      </c>
      <c r="D22" s="5" t="s">
        <v>26</v>
      </c>
    </row>
  </sheetData>
  <customSheetViews>
    <customSheetView guid="{5910BD2F-0AFC-4AFA-A976-CD3C07369F7E}" state="hidden">
      <selection activeCell="F6" sqref="F6"/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89050725-1DD5-4CB7-A685-39983D05FA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66C04065-D3C6-4357-A57D-4F798944A6B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82C57FB-4665-46FD-894E-5F5BFE8DB444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Projekta ietekme uz Vidi</vt:lpstr>
      <vt:lpstr>Projekta budžeta kopsavilkums</vt:lpstr>
      <vt:lpstr>Support sheet</vt:lpstr>
      <vt:lpstr>JĀ</vt:lpstr>
      <vt:lpstr>Nē</vt:lpstr>
      <vt:lpstr>'Projekta budžeta kopsavilkums'!Print_Area</vt:lpstr>
    </vt:vector>
  </TitlesOfParts>
  <Company>CFLA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 noteikumu projekta "Kārtība, kādā Eiropas Savienības struktūrfondu un Kohēzijas fonda vadībā iesaistītās institūcijas nodrošina plānošanas dokumentu sagatavošanu un šo fondu ieviešanu 2014.-2020.gada plānošanas periodā" 1.pielikums</dc:title>
  <dc:subject>Pielikums</dc:subject>
  <dc:creator>Gundega Morgana</dc:creator>
  <cp:keywords>tel.67095480, gundega.morgana@fm.gov.lv</cp:keywords>
  <dc:description>Gundega.Morgana@fm.gov.lv, 67095480</dc:description>
  <cp:lastModifiedBy>Gunta Bērziņa</cp:lastModifiedBy>
  <cp:lastPrinted>2014-12-18T10:37:18Z</cp:lastPrinted>
  <dcterms:created xsi:type="dcterms:W3CDTF">2014-03-04T14:47:17Z</dcterms:created>
  <dcterms:modified xsi:type="dcterms:W3CDTF">2020-04-27T14:10:32Z</dcterms:modified>
</cp:coreProperties>
</file>