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UID\IN\GNU_un_Valsts_atbalsts\"/>
    </mc:Choice>
  </mc:AlternateContent>
  <bookViews>
    <workbookView xWindow="0" yWindow="0" windowWidth="28800" windowHeight="12435" activeTab="1"/>
  </bookViews>
  <sheets>
    <sheet name="GNU" sheetId="4" r:id="rId1"/>
    <sheet name="VA" sheetId="2" r:id="rId2"/>
    <sheet name="MVU" sheetId="5" state="hidden" r:id="rId3"/>
  </sheets>
  <definedNames>
    <definedName name="_ftn1" localSheetId="1">VA!#REF!</definedName>
    <definedName name="JĀ_vai_NĒ">GNU!$J$8:$J$10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0" i="4" l="1"/>
  <c r="B11" i="4"/>
  <c r="O30" i="4" l="1"/>
  <c r="M22" i="4"/>
  <c r="M10" i="4"/>
  <c r="O10" i="4" s="1"/>
  <c r="O22" i="4" l="1"/>
  <c r="G31" i="2" l="1"/>
  <c r="C17" i="5" l="1"/>
  <c r="C18" i="5"/>
  <c r="C16" i="5"/>
  <c r="C19" i="5" l="1"/>
  <c r="C13" i="5"/>
  <c r="E13" i="5"/>
  <c r="G13" i="5"/>
  <c r="Q36" i="4" l="1"/>
  <c r="S36" i="4" s="1"/>
  <c r="M36" i="4"/>
  <c r="O36" i="4" s="1"/>
  <c r="Q30" i="4" l="1"/>
  <c r="G30" i="4" s="1"/>
  <c r="S30" i="4" l="1"/>
  <c r="B36" i="4"/>
  <c r="B29" i="2"/>
  <c r="B37" i="2" l="1"/>
  <c r="B21" i="2"/>
  <c r="B41" i="2"/>
  <c r="B57" i="2"/>
  <c r="B53" i="2"/>
  <c r="B49" i="2"/>
  <c r="B45" i="2"/>
  <c r="B9" i="2"/>
  <c r="B17" i="2"/>
  <c r="B13" i="2"/>
  <c r="B5" i="2"/>
  <c r="B24" i="2" l="1"/>
  <c r="B28" i="2" s="1"/>
  <c r="B31" i="2" l="1"/>
  <c r="B32" i="2" l="1"/>
</calcChain>
</file>

<file path=xl/comments1.xml><?xml version="1.0" encoding="utf-8"?>
<comments xmlns="http://schemas.openxmlformats.org/spreadsheetml/2006/main">
  <authors>
    <author>Marina Vorobjova-Vaišļa</author>
  </authors>
  <commentList>
    <comment ref="B4" authorId="0" shapeId="0">
      <text>
        <r>
          <rPr>
            <b/>
            <sz val="9"/>
            <color indexed="81"/>
            <rFont val="Tahoma"/>
            <family val="2"/>
            <charset val="186"/>
          </rPr>
          <t xml:space="preserve">CFLA:
INSTRUKCIJA
</t>
        </r>
        <r>
          <rPr>
            <sz val="9"/>
            <color indexed="81"/>
            <rFont val="Tahoma"/>
            <family val="2"/>
            <charset val="186"/>
          </rPr>
          <t xml:space="preserve">
Jāaizpilda tikai tās rūtiņas, kuras ir iekrāsotas gaiši zilas.
Ja atbildē ir "JĀ", tad Excel automātiski norāda secinājumu par iespēju kvalificēties valsts atbalstam.
Ja atbilde ir "NĒ", secinājums - komersants nevar pretendēt uz valsts atbalstu.
Ja rūtiņa nav aizpildīta, tad Excel rādīs "Kļūdas datos".</t>
        </r>
      </text>
    </comment>
  </commentList>
</comments>
</file>

<file path=xl/sharedStrings.xml><?xml version="1.0" encoding="utf-8"?>
<sst xmlns="http://schemas.openxmlformats.org/spreadsheetml/2006/main" count="216" uniqueCount="153">
  <si>
    <t xml:space="preserve">Vai gala labuma guvējs ir grūtībās nonācis komersants? </t>
  </si>
  <si>
    <t>pārskata gada nesadalītā peļņa</t>
  </si>
  <si>
    <t>iepriekšējo gadu nesadalītā peļņa</t>
  </si>
  <si>
    <t>rezerves kopā</t>
  </si>
  <si>
    <t>akciju vai daļu kapitāls (pamatkapitāls)</t>
  </si>
  <si>
    <t>akciju (daļu) emisijas uzcenojums</t>
  </si>
  <si>
    <t>Bilances Pašu kapitāla 6.posteņa a) punkts</t>
  </si>
  <si>
    <t>Bilances Pašu kapitāla 6.posteņa b) punkts</t>
  </si>
  <si>
    <t>Bilances Pašu kapitāla 1.postenis</t>
  </si>
  <si>
    <t>Bilances Pašu kapitāla 2.postenis</t>
  </si>
  <si>
    <t>Secinājums</t>
  </si>
  <si>
    <t>Dati no pēdējā pieejamā finanšu pārskata</t>
  </si>
  <si>
    <t>Dati no iepriekšējā finanšu pārskata</t>
  </si>
  <si>
    <t>kreditori</t>
  </si>
  <si>
    <t>Bilances Pasīva postenis "Kreditori KOPĀ"</t>
  </si>
  <si>
    <t>pašu kapitāls</t>
  </si>
  <si>
    <t>Bilances Pasīva postenis "Pašu kapitāls KOPĀ"</t>
  </si>
  <si>
    <t>Bruto peļņa vai zaudējumi</t>
  </si>
  <si>
    <t>Pārdošanas izmaksas</t>
  </si>
  <si>
    <t xml:space="preserve">Administrācijas izmaksas </t>
  </si>
  <si>
    <t>Pārējie saimnieciskās darbības ieņēmumi</t>
  </si>
  <si>
    <t>Pārējās saimnieciskās darbības izmaksas</t>
  </si>
  <si>
    <t>Nolietojums no pārdotās produkcijas ražošanas izmaksām</t>
  </si>
  <si>
    <t>Nolietojums no pārdošanas izmaksām</t>
  </si>
  <si>
    <t>Nolietojums no administrācijas izmaksām</t>
  </si>
  <si>
    <t>Procentu maksājumi un tamlīdzīgas izmaksas</t>
  </si>
  <si>
    <t>Komersants ir saņēmis glābšanas atbalstu un vēl nav atmaksājis aizdevumu vai atsaucis garantiju vai ir saņēmis pārstrukturēšanas atbalstu un uz to joprojām attiecas pārstrukturēšanas plāns</t>
  </si>
  <si>
    <t>JĀ</t>
  </si>
  <si>
    <t>Komersantam tiek piemērota kolektīva maksātnespējas procedūra, vai tas atbilst savas valsts tiesību aktos noteiktiem kritērijiem, lai tam pēc kreditoru pieprasījuma piemērotu kolektīvu maksātnespējas procedūru</t>
  </si>
  <si>
    <t>NĒ</t>
  </si>
  <si>
    <t>Komersanta apliecinājums</t>
  </si>
  <si>
    <t>Gala labuma guvēja atbilstības pārbaude</t>
  </si>
  <si>
    <t>Pamatojums</t>
  </si>
  <si>
    <t>Informācijas meklēšana</t>
  </si>
  <si>
    <t>KP VIS</t>
  </si>
  <si>
    <t>MK noteikumu Nr.617 14.2.apakšpunkts</t>
  </si>
  <si>
    <t>gala labuma guvējam netiek sniegts atbalsts:
- darbībām, kas saistītas ar eksportu uz trešām valstīm vai dalībvalstīm, t.i., atbalstam, kas tieši saistīts ar eksportētajiem daudzumiem, izplatīšanas tīkla izveidi un darbību vai citiem kārtējiem izdevumiem, kuri saistīti ar eksporta darbībām;
-  atbalstam, ko piešķir ar nosacījumu, ka importa preču vietā tiek izmantotas vietējās preces</t>
  </si>
  <si>
    <t>MK noteikumu Nr.617 48.1.apakšpunkts</t>
  </si>
  <si>
    <t>Komersanta pieteikums apmācībām</t>
  </si>
  <si>
    <t>MK noteikumu Nr.617 21.2.apakšpunkts</t>
  </si>
  <si>
    <r>
      <t>valsts atbalsts netiek piešķirts mācībām, kuras uzņēmumiem ir pienākums rīkot, nodrošinot atbilstību valsts obligātajiem standartiem (!</t>
    </r>
    <r>
      <rPr>
        <i/>
        <sz val="10"/>
        <color theme="1"/>
        <rFont val="Times New Roman"/>
        <family val="1"/>
        <charset val="186"/>
      </rPr>
      <t>!! netiek atbalstītas tādas mācības, kas ir veicamas obligāti saskaņā ar Latvijas Republikas normatīvo aktu prasībām</t>
    </r>
    <r>
      <rPr>
        <sz val="10"/>
        <color theme="1"/>
        <rFont val="Times New Roman"/>
        <family val="1"/>
        <charset val="186"/>
      </rPr>
      <t>)</t>
    </r>
  </si>
  <si>
    <t>Regulas Nr.651/2014 1.panta 4.punkta a un b apakšpunkts</t>
  </si>
  <si>
    <t xml:space="preserve">http://www.fm.gov.lv/lv/sadalas/komercdarbibas_atbalsta_kontrole/informacija_par_saimnieciskas_darbibas_veicejiem__uz_kuriem_attiecas_lidzeklu_atgusanas_lemums/ </t>
  </si>
  <si>
    <t xml:space="preserve">uz gala labuma guvēju neattiecas neizpildīts līdzekļu atgūšanas rīkojums saskaņā ar iepriekšēju Eiropas Komisijas lēmumu, ar ko atbalsts atzīts par nelikumīgu un nesaderīgu ar iekšējo tirgu </t>
  </si>
  <si>
    <t>Regulas Nr. 651/2014 1.pielikums</t>
  </si>
  <si>
    <t>Atbilde</t>
  </si>
  <si>
    <t>Kritērijs</t>
  </si>
  <si>
    <t>1. kritērijs</t>
  </si>
  <si>
    <t>2. kritērijs</t>
  </si>
  <si>
    <t>3. kritērijs</t>
  </si>
  <si>
    <t>4. kritērijs</t>
  </si>
  <si>
    <t>5. kritērijs</t>
  </si>
  <si>
    <t>Darbinieku skaits</t>
  </si>
  <si>
    <t>Apgrozījums</t>
  </si>
  <si>
    <t>Bilance</t>
  </si>
  <si>
    <t>Mikro (sīks)</t>
  </si>
  <si>
    <t>&lt; 10</t>
  </si>
  <si>
    <t>Mazs</t>
  </si>
  <si>
    <t>&lt; 50</t>
  </si>
  <si>
    <t> un</t>
  </si>
  <si>
    <t>vai</t>
  </si>
  <si>
    <t>Vidējs</t>
  </si>
  <si>
    <t>&lt; 250</t>
  </si>
  <si>
    <t>Partner- komerc-sabiedrības kapitāldaļu attiecība veidojas robežās 25%-50%</t>
  </si>
  <si>
    <t>Kopā</t>
  </si>
  <si>
    <t>Dati par projekta iesniedzēju</t>
  </si>
  <si>
    <t>Dati par partner- komerc-sabiedrībām (proporcionāli)</t>
  </si>
  <si>
    <t>Gada apgrozījums</t>
  </si>
  <si>
    <t>Kopsavilkuma bilance</t>
  </si>
  <si>
    <r>
      <rPr>
        <u/>
        <sz val="11"/>
        <color theme="1"/>
        <rFont val="Calibri"/>
        <family val="2"/>
        <charset val="186"/>
        <scheme val="minor"/>
      </rPr>
      <t>Autonomas komercsabiedrības</t>
    </r>
    <r>
      <rPr>
        <sz val="11"/>
        <color theme="1"/>
        <rFont val="Calibri"/>
        <family val="2"/>
        <charset val="186"/>
        <scheme val="minor"/>
      </rPr>
      <t xml:space="preserve">
KS nepieder vairāk kā 25% kapitāla daļu citā komercsabiedrībā, un šī komercsabiedrība kādai citai komercsabiedrībai vai vairākām saistītām komercsabiedrībām kopā nepieder 25% vai vairāk kapitāla daļu</t>
    </r>
  </si>
  <si>
    <t>Dati par saistītajām komercsabiedrībām</t>
  </si>
  <si>
    <t>Saistītās komercsabiedrības kapitāldaļu attiecība veidojas robežās virs 50%</t>
  </si>
  <si>
    <t>uzņēmuma kategorija (sīks (mikro), mazs, vidējs, liels) ir noteikta korekti</t>
  </si>
  <si>
    <t>Gada pārskata dati (pārbaude MVU lapā)</t>
  </si>
  <si>
    <t>7.kritērijs</t>
  </si>
  <si>
    <t xml:space="preserve">gala labuma guvējs ir piemērojis korektu atbalsta intensitāti </t>
  </si>
  <si>
    <t>6.kritērijs</t>
  </si>
  <si>
    <t>8.kritērijs</t>
  </si>
  <si>
    <t xml:space="preserve">gala labuma guvējs nav grūtībās nonācis uzņēmums </t>
  </si>
  <si>
    <t>Regulas Nr. 651/2014 2.panta 18.punkts</t>
  </si>
  <si>
    <t>MK noteikumu Nr.617 43.punkts</t>
  </si>
  <si>
    <t>9. kritērijs</t>
  </si>
  <si>
    <t>atbalsts tiek piešķirts atbilstoši attiecināmo izmaksu pozīcijām:
- pasniedzēju darba samaksa;
- pasniedzēju un nodarbināto ceļa (transporta) izdevumi;
- personāla atalgojuma izmaksas;
- darba vietas aprīkojuma izmaksas (pieļaujama tikai aprīkojuma noma vai nolietojums), transporta izmaksas (maksa par degvielu, transportlīdzekļa noma, transporta pakalpojumu pirkšana, sabiedriskā transporta izmantošana), telpu īres un nomas izmaksas, telpu apsaimniekošanas izmaksas (apkure, elektrība, apsaimniekošanas pakalpojumi, ūdensapgāde); - kancelejas preču izmaksas, grāmatvedības izdevumi, pasta izdevumi, juridiskie pakalpojumi, interneta un telekomunikāciju izmaksas, komandējumu vai darba braucienu izmaksas, audita veikšanas izmaksas, kā arī ar datu uzkrāšanu un komersantu datu pārbaudi saistītās izmaksas (datubāzes abonēšanas maksa uz laiku, kamēr tiek īstenots projekts) un - personāla izmaksas, ja projekta vadība ir uz uzņēmuma līguma pamata;
- apmācībām izmantojamo mācību materiālu izmaksas (drukāti vai audiovizuāli materiāli, kuri pēc apmācību beigām paliek projektā apmācīto nodarbināto īpašumā). Ja šo izmaksu summa pārsniedz 50 euro uz vienu nodarbināto, tā jāsaskaņo ar sadarbības iestādi, sniedzot pamatojumu par lietderību;
- apmācībām izmantojamo telpu un iekārtu nomas izmaksas par mācību laiku;
- izmaksas, kas saistītas ar nodarbināto apmācību vajadzību noteikšanu un zināšanu līmeņa testēšanu;
- sertifikācijas un eksaminācijas izmaksas;
- tulku un tulkotāju pakalpojumu izmaksas;
- PVN.</t>
  </si>
  <si>
    <t>Apmācības pamatojošie dokumenti</t>
  </si>
  <si>
    <t>10. kritērijs</t>
  </si>
  <si>
    <t>izmaksas nav radušās un samaksātas pirms komersants ir iesniedzis rakstisku atbalsta pieteikumu biedrībai</t>
  </si>
  <si>
    <t>Regulas Nr. 651/2014 6.panta 2.punkts</t>
  </si>
  <si>
    <t>11. kritērijs</t>
  </si>
  <si>
    <t>komersanta rīcībā nav līdzekļu/komersants nav plānojis līdzekļus, lai īstenotu projektā paredzētās apmācības bez valsts atbalsta</t>
  </si>
  <si>
    <t>12. kritērijs</t>
  </si>
  <si>
    <t xml:space="preserve">komersants neapvieno šo valsts atbalstu ar citu valsts atbalstu (no valsts, pašvaldības vai Eiropas Savienības fondu līdzekļiem), kas attiecas uz tām pašām attiecināmajām izmaksām </t>
  </si>
  <si>
    <t>MK noteikumu Nr.617 51.punkts</t>
  </si>
  <si>
    <t>13. kritērijs</t>
  </si>
  <si>
    <t xml:space="preserve">komersants apņemas uzglabāt informāciju par saņemto valsts atbalstu 10 gadus, skaitot no atbalsta piešķiršanas dienas </t>
  </si>
  <si>
    <t>MK noteikumu Nr.617 52.punkts</t>
  </si>
  <si>
    <t>14. kritērijs</t>
  </si>
  <si>
    <t>Līgums par projekta īstenošanu</t>
  </si>
  <si>
    <t>http://www6.vid.gov.lv/VID_PDB/NPAR</t>
  </si>
  <si>
    <t>Tabula Nr.1</t>
  </si>
  <si>
    <t>Tabula Nr.2</t>
  </si>
  <si>
    <t>Lūdzu, aizpildiet tabulu Nr.1</t>
  </si>
  <si>
    <t>Tabula Nr.3</t>
  </si>
  <si>
    <t>Gada pārskata dati (tabula Nr.1)</t>
  </si>
  <si>
    <t>Peļņa pēc nodokļu nomaksas</t>
  </si>
  <si>
    <t>komersanta apliecinājums</t>
  </si>
  <si>
    <t>1.   The category of micro, small and medium-sized enterprises (‘SMEs’) is made up of enterprises which employ fewer than 250 persons and which have an annual turnover not exceeding EUR 50 million, and/or an annual balance sheet total not exceeding EUR 43 million.</t>
  </si>
  <si>
    <t>2.   Within the SME category, a small enterprise is defined as an enterprise which employs fewer than 50 persons and whose annual turnover and/or annual balance sheet total does not exceed EUR 10 million.</t>
  </si>
  <si>
    <t>3.   Within the SME category, a micro-enterprise is defined as an enterprise which employs fewer than 10 persons and whose annual turnover and/or annual balance sheet total does not exceed EUR 2 million.</t>
  </si>
  <si>
    <r>
      <rPr>
        <sz val="9"/>
        <color rgb="FF34302B"/>
        <rFont val="Calibri"/>
        <family val="2"/>
        <charset val="186"/>
      </rPr>
      <t>≤</t>
    </r>
    <r>
      <rPr>
        <sz val="9"/>
        <color rgb="FF34302B"/>
        <rFont val="Arial"/>
        <family val="2"/>
        <charset val="186"/>
      </rPr>
      <t xml:space="preserve"> 2 milj. EUR</t>
    </r>
  </si>
  <si>
    <t>≤ 10 milj. EUR</t>
  </si>
  <si>
    <t>≤ 50 milj. EUR</t>
  </si>
  <si>
    <t>≤ 2 milj. EUR</t>
  </si>
  <si>
    <t>≤ 43 milj. EUR</t>
  </si>
  <si>
    <t>MK noteikumu Nr.617 50.punkts</t>
  </si>
  <si>
    <t>mācības tiek nodrošinātas vismaz vienai no turpmāk minētajām grupām:
1. Strādājošais ar invaliditāti
2. Nelabvēlīgākā situācijā esošs darba ņēmējs</t>
  </si>
  <si>
    <t>Regulas Nr. 651/2014 18.apsvērums</t>
  </si>
  <si>
    <t>Formulu skaidrojums</t>
  </si>
  <si>
    <t>uzkrāto zaudējumu dēļ ir zudusi vairāk nekā puse no tās parakstītā kapitāla. Tā tas ir gadījumā, ja, uzkrātos zaudējumus atskaitot no rezervēm (un visām pārējām pozīcijām, kuras vispārpieņemts uzskatīt par daļu no sabiedrības pašu kapitāla), rodas negatīvs rezultāts, kas pārsniedz pusi no parakstītā kapitāla. </t>
  </si>
  <si>
    <t>pēdējais pārskats</t>
  </si>
  <si>
    <t>iepriekšējais pārskats</t>
  </si>
  <si>
    <t>Regulas 651/2014 2.panta 18.punkta e) daļas pirmā apakšdaļa</t>
  </si>
  <si>
    <t>uzņēmuma parādsaistību un pašu kapitāla bilances vērtību attiecība ir pārsniegusi 7,5</t>
  </si>
  <si>
    <t>Regulas 651/2014 2.panta 18.punkta e) daļas otrā apakšdaļa</t>
  </si>
  <si>
    <t>uzņēmuma procentu seguma attiecība, kas rēķināta pēc EBITDA, ir bijusi mazāka par 1,0</t>
  </si>
  <si>
    <t>Bilances Pašu kapitāla 3.posteņa, 4.posteņa un 5.posteņa  kopsumma</t>
  </si>
  <si>
    <t>PZA* 4.postenis</t>
  </si>
  <si>
    <t>PZA* 5.postenis</t>
  </si>
  <si>
    <t>PZA* 6.postenis vai PZA** 4.postenis</t>
  </si>
  <si>
    <t>PZA* 7.postenis vai PZA** 8.postenis</t>
  </si>
  <si>
    <t>PZA* 12.postenis vai PZA** 13.postenis</t>
  </si>
  <si>
    <t>Nemateriālo ieguldījumu nolietojums</t>
  </si>
  <si>
    <t>1) Lursoft
2) Piemēri, kas saprotams ar primāro ražošanu, ir atrodami Metodisko norādījumu (http://ec.europa.eu/food/safety/docs/biosafety_food-hygiene_legis_guidance_reg-2004-852_lv.pdf) 7.lappusē. 
3) Lauksaimniecības produktu sarakstu var apskatīties nomenklatūrā, kas publicēta Centrālās statistikas pārvaldes tīmekļa vietnē (https://eparskats.csb.gov.lv/HelpDesk/UI/Page.aspx?pid=436)</t>
  </si>
  <si>
    <t>PZA*- Peļņas vai zaudējumu aprēķinu shēma klasificēta pēc apgrozījuma izmaksu metodes</t>
  </si>
  <si>
    <t>PZA**- Peļņas vai zaudējumu aprēķinu shēma klasificēta pēc perioda izmaksu metodes</t>
  </si>
  <si>
    <t>Gada pārskata pielikums vai NPP* 1.posteņa b) punkts</t>
  </si>
  <si>
    <t>Gada pārskata pielikums vai NPP* 1.posteņa a) punkts</t>
  </si>
  <si>
    <t>NPP*- Ar netiešo metodi sagatavota naudas plūsma (pamatlīdzekļu nolietojuma summa tiek norādīta tikai vienā no rindām pēc izvēles)</t>
  </si>
  <si>
    <t>Partneruzņēmuma dati</t>
  </si>
  <si>
    <t>Dati</t>
  </si>
  <si>
    <t>Meitas I uzņēmuma dati</t>
  </si>
  <si>
    <t>Saistītie uzņēmumi</t>
  </si>
  <si>
    <t>Mātes uzņēmuma dati</t>
  </si>
  <si>
    <t>Meitas II uzņēmuma dati</t>
  </si>
  <si>
    <r>
      <t xml:space="preserve">% </t>
    </r>
    <r>
      <rPr>
        <i/>
        <sz val="8"/>
        <color theme="1"/>
        <rFont val="Calibri"/>
        <family val="2"/>
        <charset val="186"/>
        <scheme val="minor"/>
      </rPr>
      <t>(25-50%!!!)</t>
    </r>
  </si>
  <si>
    <t>x</t>
  </si>
  <si>
    <t>Regulas 651/2014 2.panta 18.punkta a)un b) daļa</t>
  </si>
  <si>
    <t>Regulas 651/2014 2.panta 18.punkta a) un b) daļa</t>
  </si>
  <si>
    <t xml:space="preserve">  </t>
  </si>
  <si>
    <t>PZA* 3.postenis vai PZA** (1.postenis+2.postenis-5.postenis-6.postenis-7.postenis)</t>
  </si>
  <si>
    <r>
      <t xml:space="preserve">gala labuma guvējs nedarbojas šādās nozarēs:
</t>
    </r>
    <r>
      <rPr>
        <sz val="10"/>
        <color theme="1"/>
        <rFont val="Times New Roman"/>
        <family val="1"/>
        <charset val="186"/>
      </rPr>
      <t>- atbalstam lauksaimniecības produktu pārstrādes un tirdzniecības nozarē šādos gadījumos:
* ja atbalsta summa ir noteikta, pamatojoties uz šādu produktu, kurus attiecīgais uzņēmums iepircis no primārajiem ražotājiem vai laidis tirgū, cenu vai daudzumu; vai
* ja atbalstu piešķir ar nosacījumu, ka to daļēji vai pilnībā nodod primārajiem ražotājiem;
- atbalstam nekonkurētspējīgu ogļraktuvju slēgšanas atvieglošanai, uz ko attiecas Padomes Lēmums 2010/787/ES.</t>
    </r>
  </si>
  <si>
    <t xml:space="preserve">Valsts atbalsts tiek piešķirts ne ātrāk kā dienā, kad CFLA ir saņemts FS projekta iesniegums/FS izvērtējums, un ne vēlāk kā 2021.gada 30.jūnijam </t>
  </si>
  <si>
    <r>
      <t>MK noteikumu Nr.617 26</t>
    </r>
    <r>
      <rPr>
        <u/>
        <vertAlign val="superscript"/>
        <sz val="11"/>
        <color theme="10"/>
        <rFont val="Calibri"/>
        <family val="2"/>
        <charset val="186"/>
        <scheme val="minor"/>
      </rPr>
      <t>1</t>
    </r>
    <r>
      <rPr>
        <u/>
        <sz val="11"/>
        <color theme="10"/>
        <rFont val="Calibri"/>
        <family val="2"/>
        <charset val="186"/>
        <scheme val="minor"/>
      </rPr>
      <t>.punkts</t>
    </r>
  </si>
  <si>
    <t>komersantam FS izvērtējuma iesniegšanas dienā CFLA nav nodokļu parādi, tajā skaitā valsts sociālās apdrošināšanas obligāto iemaksu parādi, kas kopsummā pārsniedz 150 euro</t>
  </si>
</sst>
</file>

<file path=xl/styles.xml><?xml version="1.0" encoding="utf-8"?>
<styleSheet xmlns="http://schemas.openxmlformats.org/spreadsheetml/2006/main" xmlns:mc="http://schemas.openxmlformats.org/markup-compatibility/2006" xmlns:x14ac="http://schemas.microsoft.com/office/spreadsheetml/2009/9/ac" mc:Ignorable="x14ac">
  <fonts count="49" x14ac:knownFonts="1">
    <font>
      <sz val="11"/>
      <color theme="1"/>
      <name val="Calibri"/>
      <family val="2"/>
      <charset val="186"/>
      <scheme val="minor"/>
    </font>
    <font>
      <sz val="11"/>
      <color theme="1"/>
      <name val="Calibri"/>
      <family val="2"/>
      <charset val="186"/>
      <scheme val="minor"/>
    </font>
    <font>
      <b/>
      <sz val="11"/>
      <color theme="0"/>
      <name val="Calibri"/>
      <family val="2"/>
      <charset val="186"/>
      <scheme val="minor"/>
    </font>
    <font>
      <b/>
      <sz val="11"/>
      <color theme="1"/>
      <name val="Calibri"/>
      <family val="2"/>
      <charset val="186"/>
      <scheme val="minor"/>
    </font>
    <font>
      <b/>
      <u/>
      <sz val="11"/>
      <color theme="1"/>
      <name val="Calibri"/>
      <family val="2"/>
      <charset val="186"/>
      <scheme val="minor"/>
    </font>
    <font>
      <b/>
      <sz val="11"/>
      <name val="Calibri"/>
      <family val="2"/>
      <charset val="186"/>
      <scheme val="minor"/>
    </font>
    <font>
      <b/>
      <sz val="11"/>
      <color theme="9" tint="-0.499984740745262"/>
      <name val="Calibri"/>
      <family val="2"/>
      <charset val="186"/>
      <scheme val="minor"/>
    </font>
    <font>
      <sz val="10"/>
      <color rgb="FF333333"/>
      <name val="Verdana"/>
      <family val="2"/>
      <charset val="186"/>
    </font>
    <font>
      <i/>
      <sz val="8"/>
      <color theme="1"/>
      <name val="Calibri"/>
      <family val="2"/>
      <charset val="186"/>
      <scheme val="minor"/>
    </font>
    <font>
      <b/>
      <i/>
      <sz val="15"/>
      <color theme="1"/>
      <name val="Times New Roman"/>
      <family val="1"/>
      <charset val="186"/>
    </font>
    <font>
      <sz val="10"/>
      <color theme="1"/>
      <name val="Times New Roman"/>
      <family val="1"/>
      <charset val="186"/>
    </font>
    <font>
      <u/>
      <sz val="11"/>
      <color theme="10"/>
      <name val="Calibri"/>
      <family val="2"/>
      <charset val="186"/>
      <scheme val="minor"/>
    </font>
    <font>
      <sz val="9"/>
      <color indexed="81"/>
      <name val="Tahoma"/>
      <family val="2"/>
      <charset val="186"/>
    </font>
    <font>
      <b/>
      <sz val="9"/>
      <color indexed="81"/>
      <name val="Tahoma"/>
      <family val="2"/>
      <charset val="186"/>
    </font>
    <font>
      <sz val="11"/>
      <name val="Calibri"/>
      <family val="2"/>
      <charset val="186"/>
      <scheme val="minor"/>
    </font>
    <font>
      <i/>
      <sz val="10"/>
      <color theme="1"/>
      <name val="Times New Roman"/>
      <family val="1"/>
      <charset val="186"/>
    </font>
    <font>
      <u/>
      <sz val="11"/>
      <color theme="1"/>
      <name val="Calibri"/>
      <family val="2"/>
      <charset val="186"/>
      <scheme val="minor"/>
    </font>
    <font>
      <sz val="9"/>
      <color rgb="FF34302B"/>
      <name val="Arial"/>
      <family val="2"/>
      <charset val="186"/>
    </font>
    <font>
      <u/>
      <sz val="9"/>
      <color rgb="FF34302B"/>
      <name val="Arial"/>
      <family val="2"/>
      <charset val="186"/>
    </font>
    <font>
      <sz val="11"/>
      <color rgb="FF000000"/>
      <name val="Arial"/>
      <family val="2"/>
      <charset val="186"/>
    </font>
    <font>
      <b/>
      <sz val="13"/>
      <color rgb="FF404040"/>
      <name val="Courier New"/>
      <family val="3"/>
      <charset val="186"/>
    </font>
    <font>
      <sz val="10"/>
      <color rgb="FF414142"/>
      <name val="Arial"/>
      <family val="2"/>
      <charset val="186"/>
    </font>
    <font>
      <b/>
      <i/>
      <u/>
      <sz val="11"/>
      <color theme="0"/>
      <name val="Calibri"/>
      <family val="2"/>
      <charset val="186"/>
      <scheme val="minor"/>
    </font>
    <font>
      <b/>
      <i/>
      <sz val="11"/>
      <color rgb="FFFFFF00"/>
      <name val="Calibri"/>
      <family val="2"/>
      <charset val="186"/>
      <scheme val="minor"/>
    </font>
    <font>
      <b/>
      <u/>
      <sz val="11"/>
      <color rgb="FFFFFF00"/>
      <name val="Calibri"/>
      <family val="2"/>
      <charset val="186"/>
      <scheme val="minor"/>
    </font>
    <font>
      <b/>
      <i/>
      <u/>
      <sz val="11"/>
      <color theme="1"/>
      <name val="Calibri"/>
      <family val="2"/>
      <charset val="186"/>
      <scheme val="minor"/>
    </font>
    <font>
      <b/>
      <i/>
      <sz val="11"/>
      <color theme="0"/>
      <name val="Calibri"/>
      <family val="2"/>
      <charset val="186"/>
      <scheme val="minor"/>
    </font>
    <font>
      <b/>
      <i/>
      <u/>
      <sz val="11"/>
      <color rgb="FFFFFF00"/>
      <name val="Calibri"/>
      <family val="2"/>
      <charset val="186"/>
      <scheme val="minor"/>
    </font>
    <font>
      <sz val="8"/>
      <color theme="1"/>
      <name val="Calibri"/>
      <family val="2"/>
      <charset val="186"/>
      <scheme val="minor"/>
    </font>
    <font>
      <b/>
      <sz val="10"/>
      <color rgb="FF414142"/>
      <name val="Arial"/>
      <family val="2"/>
      <charset val="186"/>
    </font>
    <font>
      <sz val="11"/>
      <color rgb="FFFF0000"/>
      <name val="Calibri"/>
      <family val="2"/>
      <charset val="186"/>
      <scheme val="minor"/>
    </font>
    <font>
      <sz val="14"/>
      <color rgb="FF444444"/>
      <name val="Times New Roman"/>
      <family val="1"/>
      <charset val="186"/>
    </font>
    <font>
      <sz val="9"/>
      <color rgb="FFFF0000"/>
      <name val="Arial"/>
      <family val="2"/>
      <charset val="186"/>
    </font>
    <font>
      <i/>
      <sz val="8"/>
      <name val="Calibri"/>
      <family val="2"/>
      <charset val="186"/>
      <scheme val="minor"/>
    </font>
    <font>
      <sz val="9"/>
      <color rgb="FF34302B"/>
      <name val="Calibri"/>
      <family val="2"/>
      <charset val="186"/>
    </font>
    <font>
      <sz val="11"/>
      <color theme="0"/>
      <name val="Calibri"/>
      <family val="2"/>
      <charset val="186"/>
      <scheme val="minor"/>
    </font>
    <font>
      <b/>
      <u/>
      <sz val="11"/>
      <color theme="0" tint="-0.499984740745262"/>
      <name val="Algerian"/>
      <family val="5"/>
    </font>
    <font>
      <sz val="11"/>
      <color theme="0" tint="-0.499984740745262"/>
      <name val="Calibri"/>
      <family val="2"/>
      <charset val="186"/>
      <scheme val="minor"/>
    </font>
    <font>
      <i/>
      <sz val="11"/>
      <color theme="0" tint="-0.499984740745262"/>
      <name val="Calibri"/>
      <family val="2"/>
      <charset val="186"/>
      <scheme val="minor"/>
    </font>
    <font>
      <i/>
      <sz val="8"/>
      <color theme="0" tint="-0.499984740745262"/>
      <name val="Times New Roman"/>
      <family val="1"/>
      <charset val="186"/>
    </font>
    <font>
      <b/>
      <u/>
      <sz val="11"/>
      <color theme="0" tint="-0.499984740745262"/>
      <name val="Calibri"/>
      <family val="2"/>
      <charset val="186"/>
      <scheme val="minor"/>
    </font>
    <font>
      <sz val="9"/>
      <color theme="0" tint="-0.499984740745262"/>
      <name val="Times New Roman"/>
      <family val="1"/>
      <charset val="186"/>
    </font>
    <font>
      <b/>
      <sz val="11"/>
      <color theme="0" tint="-0.499984740745262"/>
      <name val="Calibri"/>
      <family val="2"/>
      <charset val="186"/>
      <scheme val="minor"/>
    </font>
    <font>
      <sz val="9.5"/>
      <color theme="1"/>
      <name val="Calibri"/>
      <family val="2"/>
      <charset val="186"/>
      <scheme val="minor"/>
    </font>
    <font>
      <i/>
      <sz val="11"/>
      <color theme="1"/>
      <name val="Calibri"/>
      <family val="2"/>
      <charset val="186"/>
      <scheme val="minor"/>
    </font>
    <font>
      <b/>
      <sz val="11"/>
      <color rgb="FFC00000"/>
      <name val="Calibri"/>
      <family val="2"/>
      <charset val="186"/>
      <scheme val="minor"/>
    </font>
    <font>
      <b/>
      <sz val="11"/>
      <color rgb="FFFF0000"/>
      <name val="Calibri"/>
      <family val="2"/>
      <charset val="186"/>
      <scheme val="minor"/>
    </font>
    <font>
      <i/>
      <sz val="8"/>
      <color rgb="FFFF0000"/>
      <name val="Calibri"/>
      <family val="2"/>
      <charset val="186"/>
      <scheme val="minor"/>
    </font>
    <font>
      <u/>
      <vertAlign val="superscript"/>
      <sz val="11"/>
      <color theme="10"/>
      <name val="Calibri"/>
      <family val="2"/>
      <charset val="186"/>
      <scheme val="minor"/>
    </font>
  </fonts>
  <fills count="14">
    <fill>
      <patternFill patternType="none"/>
    </fill>
    <fill>
      <patternFill patternType="gray125"/>
    </fill>
    <fill>
      <patternFill patternType="solid">
        <fgColor rgb="FFA5A5A5"/>
      </patternFill>
    </fill>
    <fill>
      <patternFill patternType="solid">
        <fgColor rgb="FFFFFF00"/>
        <bgColor indexed="64"/>
      </patternFill>
    </fill>
    <fill>
      <patternFill patternType="solid">
        <fgColor rgb="FFCCECFF"/>
        <bgColor indexed="64"/>
      </patternFill>
    </fill>
    <fill>
      <patternFill patternType="solid">
        <fgColor theme="1"/>
        <bgColor indexed="64"/>
      </patternFill>
    </fill>
    <fill>
      <patternFill patternType="solid">
        <fgColor rgb="FFFFFFFF"/>
        <bgColor indexed="64"/>
      </patternFill>
    </fill>
    <fill>
      <patternFill patternType="solid">
        <fgColor rgb="FF99FFCC"/>
        <bgColor indexed="64"/>
      </patternFill>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rgb="FF7030A0"/>
        <bgColor indexed="64"/>
      </patternFill>
    </fill>
    <fill>
      <patternFill patternType="solid">
        <fgColor rgb="FF00B050"/>
        <bgColor indexed="64"/>
      </patternFill>
    </fill>
  </fills>
  <borders count="4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s>
  <cellStyleXfs count="4">
    <xf numFmtId="0" fontId="0" fillId="0" borderId="0"/>
    <xf numFmtId="9" fontId="1" fillId="0" borderId="0" applyFont="0" applyFill="0" applyBorder="0" applyAlignment="0" applyProtection="0"/>
    <xf numFmtId="0" fontId="2" fillId="2" borderId="1" applyNumberFormat="0" applyAlignment="0" applyProtection="0"/>
    <xf numFmtId="0" fontId="11" fillId="0" borderId="0" applyNumberFormat="0" applyFill="0" applyBorder="0" applyAlignment="0" applyProtection="0"/>
  </cellStyleXfs>
  <cellXfs count="212">
    <xf numFmtId="0" fontId="0" fillId="0" borderId="0" xfId="0"/>
    <xf numFmtId="0" fontId="0" fillId="0" borderId="8" xfId="0" applyBorder="1"/>
    <xf numFmtId="0" fontId="0" fillId="7" borderId="8" xfId="0" applyFill="1" applyBorder="1" applyAlignment="1">
      <alignment horizontal="center" wrapText="1"/>
    </xf>
    <xf numFmtId="0" fontId="17" fillId="8" borderId="8" xfId="0" applyFont="1" applyFill="1" applyBorder="1" applyAlignment="1">
      <alignment wrapText="1"/>
    </xf>
    <xf numFmtId="0" fontId="18" fillId="9" borderId="8" xfId="0" applyFont="1" applyFill="1" applyBorder="1" applyAlignment="1">
      <alignment wrapText="1"/>
    </xf>
    <xf numFmtId="0" fontId="17" fillId="6" borderId="8" xfId="0" applyFont="1" applyFill="1" applyBorder="1" applyAlignment="1">
      <alignment vertical="center" wrapText="1"/>
    </xf>
    <xf numFmtId="0" fontId="0" fillId="0" borderId="12" xfId="0" applyBorder="1"/>
    <xf numFmtId="0" fontId="17" fillId="6" borderId="14" xfId="0" applyFont="1" applyFill="1" applyBorder="1" applyAlignment="1">
      <alignment vertical="center" wrapText="1"/>
    </xf>
    <xf numFmtId="0" fontId="17" fillId="6" borderId="15" xfId="0" applyFont="1" applyFill="1" applyBorder="1" applyAlignment="1">
      <alignment vertical="center" wrapText="1"/>
    </xf>
    <xf numFmtId="0" fontId="17" fillId="6" borderId="16" xfId="0" applyFont="1" applyFill="1" applyBorder="1" applyAlignment="1">
      <alignment vertical="center" wrapText="1"/>
    </xf>
    <xf numFmtId="0" fontId="17" fillId="6" borderId="17" xfId="0" applyFont="1" applyFill="1" applyBorder="1" applyAlignment="1">
      <alignment vertical="center" wrapText="1"/>
    </xf>
    <xf numFmtId="0" fontId="17" fillId="6" borderId="18" xfId="0" applyFont="1" applyFill="1" applyBorder="1" applyAlignment="1">
      <alignment vertical="center" wrapText="1"/>
    </xf>
    <xf numFmtId="0" fontId="17" fillId="6" borderId="19" xfId="0" applyFont="1" applyFill="1" applyBorder="1" applyAlignment="1">
      <alignment vertical="center" wrapText="1"/>
    </xf>
    <xf numFmtId="0" fontId="17" fillId="6" borderId="11" xfId="0" applyFont="1" applyFill="1" applyBorder="1" applyAlignment="1">
      <alignment vertical="center" wrapText="1"/>
    </xf>
    <xf numFmtId="0" fontId="17" fillId="6" borderId="20" xfId="0" applyFont="1" applyFill="1" applyBorder="1" applyAlignment="1">
      <alignment vertical="center" wrapText="1"/>
    </xf>
    <xf numFmtId="0" fontId="0" fillId="0" borderId="21" xfId="0" applyBorder="1"/>
    <xf numFmtId="0" fontId="0" fillId="0" borderId="24" xfId="0" applyBorder="1"/>
    <xf numFmtId="0" fontId="17" fillId="6" borderId="21" xfId="0" applyFont="1" applyFill="1" applyBorder="1" applyAlignment="1">
      <alignment horizontal="center" vertical="center" wrapText="1"/>
    </xf>
    <xf numFmtId="0" fontId="0" fillId="0" borderId="14" xfId="0" applyBorder="1"/>
    <xf numFmtId="0" fontId="0" fillId="0" borderId="16" xfId="0" applyBorder="1"/>
    <xf numFmtId="0" fontId="19" fillId="0" borderId="0" xfId="0" applyFont="1"/>
    <xf numFmtId="0" fontId="20" fillId="0" borderId="0" xfId="0" applyFont="1"/>
    <xf numFmtId="0" fontId="0" fillId="0" borderId="0" xfId="0" quotePrefix="1"/>
    <xf numFmtId="0" fontId="17" fillId="6" borderId="22" xfId="0" applyFont="1" applyFill="1" applyBorder="1" applyAlignment="1">
      <alignment horizontal="center" vertical="center" wrapText="1"/>
    </xf>
    <xf numFmtId="0" fontId="21" fillId="0" borderId="0" xfId="0" applyFont="1"/>
    <xf numFmtId="9" fontId="0" fillId="0" borderId="0" xfId="1" applyFont="1"/>
    <xf numFmtId="0" fontId="25" fillId="3" borderId="0" xfId="0" applyFont="1" applyFill="1"/>
    <xf numFmtId="0" fontId="8" fillId="0" borderId="13" xfId="0" applyFont="1" applyBorder="1"/>
    <xf numFmtId="0" fontId="8" fillId="0" borderId="15" xfId="0" applyFont="1" applyBorder="1"/>
    <xf numFmtId="0" fontId="8" fillId="0" borderId="18" xfId="0" applyFont="1" applyBorder="1"/>
    <xf numFmtId="3" fontId="1" fillId="4" borderId="8" xfId="2" applyNumberFormat="1" applyFont="1" applyFill="1" applyBorder="1" applyProtection="1">
      <protection locked="0"/>
    </xf>
    <xf numFmtId="3" fontId="1" fillId="4" borderId="30" xfId="2" applyNumberFormat="1" applyFont="1" applyFill="1" applyBorder="1" applyProtection="1">
      <protection locked="0"/>
    </xf>
    <xf numFmtId="0" fontId="7" fillId="0" borderId="14" xfId="0" applyFont="1" applyBorder="1"/>
    <xf numFmtId="0" fontId="0" fillId="0" borderId="31" xfId="0" applyBorder="1"/>
    <xf numFmtId="0" fontId="8" fillId="0" borderId="32" xfId="0" applyFont="1" applyBorder="1"/>
    <xf numFmtId="0" fontId="3" fillId="0" borderId="22" xfId="0" applyFont="1" applyBorder="1" applyAlignment="1">
      <alignment horizontal="center" wrapText="1"/>
    </xf>
    <xf numFmtId="0" fontId="0" fillId="0" borderId="23" xfId="0" applyBorder="1"/>
    <xf numFmtId="0" fontId="22" fillId="12" borderId="0" xfId="0" applyFont="1" applyFill="1" applyBorder="1"/>
    <xf numFmtId="0" fontId="28" fillId="0" borderId="16" xfId="0" applyFont="1" applyBorder="1" applyAlignment="1">
      <alignment vertical="center" wrapText="1"/>
    </xf>
    <xf numFmtId="0" fontId="29" fillId="0" borderId="0" xfId="0" applyFont="1"/>
    <xf numFmtId="3" fontId="1" fillId="4" borderId="9" xfId="2" applyNumberFormat="1" applyFont="1" applyFill="1" applyBorder="1" applyAlignment="1" applyProtection="1">
      <alignment vertical="center"/>
      <protection locked="0"/>
    </xf>
    <xf numFmtId="0" fontId="0" fillId="0" borderId="0" xfId="1" applyNumberFormat="1" applyFont="1"/>
    <xf numFmtId="0" fontId="6" fillId="0" borderId="3" xfId="0" applyFont="1" applyBorder="1" applyAlignment="1"/>
    <xf numFmtId="0" fontId="31" fillId="0" borderId="0" xfId="0" applyFont="1" applyAlignment="1">
      <alignment horizontal="justify" vertical="center" wrapText="1"/>
    </xf>
    <xf numFmtId="0" fontId="0" fillId="0" borderId="0" xfId="0" applyFill="1"/>
    <xf numFmtId="0" fontId="30" fillId="0" borderId="0" xfId="0" applyFont="1"/>
    <xf numFmtId="0" fontId="28" fillId="0" borderId="0" xfId="0" applyFont="1" applyAlignment="1"/>
    <xf numFmtId="3" fontId="0" fillId="4" borderId="13" xfId="0" applyNumberFormat="1" applyFill="1" applyBorder="1"/>
    <xf numFmtId="0" fontId="26" fillId="12" borderId="5" xfId="0" applyFont="1" applyFill="1" applyBorder="1"/>
    <xf numFmtId="0" fontId="2" fillId="12" borderId="7" xfId="0" applyFont="1" applyFill="1" applyBorder="1"/>
    <xf numFmtId="0" fontId="17" fillId="0" borderId="8" xfId="0" applyFont="1" applyFill="1" applyBorder="1" applyAlignment="1">
      <alignment vertical="center" wrapText="1"/>
    </xf>
    <xf numFmtId="0" fontId="9" fillId="0" borderId="0" xfId="0" applyFont="1" applyProtection="1">
      <protection locked="0"/>
    </xf>
    <xf numFmtId="0" fontId="10" fillId="0" borderId="2" xfId="0" applyFont="1" applyBorder="1" applyAlignment="1" applyProtection="1">
      <alignment wrapText="1"/>
      <protection locked="0"/>
    </xf>
    <xf numFmtId="0" fontId="0" fillId="0" borderId="0" xfId="0" applyProtection="1">
      <protection locked="0"/>
    </xf>
    <xf numFmtId="0" fontId="0" fillId="0" borderId="12" xfId="0" applyBorder="1" applyProtection="1">
      <protection locked="0"/>
    </xf>
    <xf numFmtId="0" fontId="0" fillId="0" borderId="14" xfId="0" applyBorder="1" applyProtection="1">
      <protection locked="0"/>
    </xf>
    <xf numFmtId="0" fontId="23" fillId="13" borderId="0" xfId="0" applyFont="1" applyFill="1" applyProtection="1">
      <protection locked="0"/>
    </xf>
    <xf numFmtId="0" fontId="3" fillId="0" borderId="0" xfId="0" applyFont="1"/>
    <xf numFmtId="0" fontId="0" fillId="4" borderId="3" xfId="0" applyFill="1" applyBorder="1" applyProtection="1">
      <protection locked="0"/>
    </xf>
    <xf numFmtId="0" fontId="0" fillId="4" borderId="15" xfId="0" applyFill="1" applyBorder="1" applyProtection="1">
      <protection locked="0"/>
    </xf>
    <xf numFmtId="0" fontId="2" fillId="5" borderId="0" xfId="0" applyFont="1" applyFill="1" applyAlignment="1" applyProtection="1">
      <alignment horizontal="center"/>
    </xf>
    <xf numFmtId="0" fontId="4" fillId="0" borderId="0" xfId="0" applyFont="1" applyProtection="1"/>
    <xf numFmtId="0" fontId="10" fillId="0" borderId="2" xfId="0" applyFont="1" applyBorder="1" applyAlignment="1" applyProtection="1">
      <alignment wrapText="1"/>
    </xf>
    <xf numFmtId="0" fontId="3" fillId="0" borderId="5" xfId="0" applyFont="1" applyBorder="1" applyProtection="1"/>
    <xf numFmtId="0" fontId="0" fillId="0" borderId="0" xfId="0" applyProtection="1"/>
    <xf numFmtId="0" fontId="4" fillId="0" borderId="0" xfId="0" applyFont="1" applyFill="1" applyBorder="1" applyProtection="1"/>
    <xf numFmtId="0" fontId="10" fillId="0" borderId="2" xfId="0" applyFont="1" applyBorder="1" applyAlignment="1" applyProtection="1">
      <alignment horizontal="justify" vertical="center" wrapText="1"/>
    </xf>
    <xf numFmtId="0" fontId="10" fillId="0" borderId="0" xfId="0" applyFont="1" applyAlignment="1" applyProtection="1">
      <alignment horizontal="justify" vertical="center"/>
    </xf>
    <xf numFmtId="0" fontId="10" fillId="0" borderId="5" xfId="0" applyFont="1" applyBorder="1" applyAlignment="1" applyProtection="1">
      <alignment horizontal="justify" vertical="center" wrapText="1"/>
    </xf>
    <xf numFmtId="0" fontId="10" fillId="0" borderId="0" xfId="0" applyFont="1" applyBorder="1" applyAlignment="1" applyProtection="1">
      <alignment horizontal="justify" vertical="center" wrapText="1"/>
    </xf>
    <xf numFmtId="0" fontId="0" fillId="0" borderId="5" xfId="0" applyBorder="1" applyProtection="1"/>
    <xf numFmtId="0" fontId="10" fillId="0" borderId="5" xfId="0" applyFont="1" applyBorder="1" applyAlignment="1" applyProtection="1">
      <alignment wrapText="1"/>
    </xf>
    <xf numFmtId="0" fontId="10" fillId="0" borderId="5" xfId="0" applyFont="1" applyBorder="1" applyAlignment="1" applyProtection="1">
      <alignment vertical="center" wrapText="1"/>
    </xf>
    <xf numFmtId="0" fontId="14" fillId="0" borderId="3" xfId="0" applyFont="1" applyBorder="1" applyProtection="1"/>
    <xf numFmtId="0" fontId="11" fillId="0" borderId="4" xfId="3" applyBorder="1" applyAlignment="1" applyProtection="1">
      <alignment wrapText="1"/>
    </xf>
    <xf numFmtId="0" fontId="0" fillId="0" borderId="6" xfId="0" applyBorder="1" applyProtection="1"/>
    <xf numFmtId="0" fontId="0" fillId="0" borderId="7" xfId="0" applyBorder="1" applyProtection="1"/>
    <xf numFmtId="0" fontId="0" fillId="0" borderId="3" xfId="0" applyBorder="1" applyAlignment="1" applyProtection="1">
      <alignment wrapText="1"/>
    </xf>
    <xf numFmtId="0" fontId="11" fillId="0" borderId="3" xfId="3" applyBorder="1" applyAlignment="1" applyProtection="1">
      <alignment wrapText="1"/>
    </xf>
    <xf numFmtId="0" fontId="0" fillId="0" borderId="6" xfId="0" applyBorder="1" applyAlignment="1" applyProtection="1">
      <alignment wrapText="1"/>
    </xf>
    <xf numFmtId="0" fontId="11" fillId="0" borderId="7" xfId="3" applyBorder="1" applyAlignment="1" applyProtection="1">
      <alignment horizontal="center" wrapText="1"/>
    </xf>
    <xf numFmtId="0" fontId="11" fillId="0" borderId="0" xfId="3" applyBorder="1" applyAlignment="1" applyProtection="1">
      <alignment horizontal="center" wrapText="1"/>
    </xf>
    <xf numFmtId="0" fontId="11" fillId="0" borderId="6" xfId="3" applyBorder="1" applyAlignment="1" applyProtection="1">
      <alignment wrapText="1"/>
    </xf>
    <xf numFmtId="0" fontId="0" fillId="0" borderId="7" xfId="0" applyBorder="1" applyAlignment="1" applyProtection="1">
      <alignment wrapText="1"/>
    </xf>
    <xf numFmtId="0" fontId="27" fillId="13" borderId="0" xfId="0" applyFont="1" applyFill="1" applyProtection="1"/>
    <xf numFmtId="0" fontId="0" fillId="0" borderId="6" xfId="0" applyFill="1" applyBorder="1" applyProtection="1"/>
    <xf numFmtId="0" fontId="3" fillId="0" borderId="6" xfId="0" applyFont="1" applyFill="1" applyBorder="1" applyAlignment="1" applyProtection="1">
      <alignment wrapText="1"/>
    </xf>
    <xf numFmtId="0" fontId="0" fillId="0" borderId="0" xfId="0" applyBorder="1" applyProtection="1">
      <protection locked="0"/>
    </xf>
    <xf numFmtId="0" fontId="0" fillId="0" borderId="0" xfId="0" applyFill="1" applyBorder="1" applyProtection="1">
      <protection locked="0"/>
    </xf>
    <xf numFmtId="0" fontId="10" fillId="0" borderId="39" xfId="0" applyFont="1" applyBorder="1" applyAlignment="1" applyProtection="1">
      <alignment horizontal="justify" vertical="center" wrapText="1"/>
    </xf>
    <xf numFmtId="0" fontId="0" fillId="0" borderId="40" xfId="0" applyBorder="1" applyAlignment="1" applyProtection="1">
      <alignment wrapText="1"/>
    </xf>
    <xf numFmtId="0" fontId="11" fillId="0" borderId="41" xfId="3" applyBorder="1" applyAlignment="1" applyProtection="1">
      <alignment horizontal="center" wrapText="1"/>
    </xf>
    <xf numFmtId="0" fontId="4" fillId="0" borderId="40" xfId="0" applyFont="1" applyBorder="1" applyProtection="1"/>
    <xf numFmtId="0" fontId="0" fillId="0" borderId="40" xfId="0" applyBorder="1" applyProtection="1"/>
    <xf numFmtId="0" fontId="10" fillId="0" borderId="42" xfId="0" applyFont="1" applyBorder="1" applyAlignment="1" applyProtection="1">
      <alignment wrapText="1"/>
    </xf>
    <xf numFmtId="0" fontId="14" fillId="0" borderId="3" xfId="0" applyFont="1" applyBorder="1" applyAlignment="1" applyProtection="1">
      <alignment wrapText="1"/>
    </xf>
    <xf numFmtId="0" fontId="11" fillId="0" borderId="43" xfId="3" applyBorder="1" applyAlignment="1" applyProtection="1">
      <alignment horizontal="center" wrapText="1"/>
    </xf>
    <xf numFmtId="0" fontId="36" fillId="0" borderId="0" xfId="0" applyFont="1" applyBorder="1"/>
    <xf numFmtId="0" fontId="37" fillId="0" borderId="0" xfId="0" applyFont="1"/>
    <xf numFmtId="0" fontId="37" fillId="0" borderId="0" xfId="0" applyFont="1" applyBorder="1"/>
    <xf numFmtId="0" fontId="38" fillId="0" borderId="2" xfId="0" applyFont="1" applyBorder="1"/>
    <xf numFmtId="0" fontId="37" fillId="0" borderId="3" xfId="0" applyFont="1" applyBorder="1"/>
    <xf numFmtId="0" fontId="37" fillId="0" borderId="4" xfId="0" applyFont="1" applyBorder="1"/>
    <xf numFmtId="0" fontId="37" fillId="0" borderId="44" xfId="0" applyFont="1" applyBorder="1"/>
    <xf numFmtId="0" fontId="37" fillId="0" borderId="45" xfId="0" applyFont="1" applyBorder="1"/>
    <xf numFmtId="9" fontId="14" fillId="3" borderId="39" xfId="1" applyFont="1" applyFill="1" applyBorder="1"/>
    <xf numFmtId="0" fontId="37" fillId="0" borderId="40" xfId="0" applyFont="1" applyBorder="1"/>
    <xf numFmtId="0" fontId="37" fillId="0" borderId="41" xfId="0" applyFont="1" applyBorder="1"/>
    <xf numFmtId="0" fontId="40" fillId="0" borderId="2" xfId="0" applyFont="1" applyBorder="1"/>
    <xf numFmtId="0" fontId="38" fillId="0" borderId="44" xfId="0" applyFont="1" applyBorder="1"/>
    <xf numFmtId="0" fontId="41" fillId="0" borderId="44" xfId="0" applyFont="1" applyBorder="1" applyAlignment="1">
      <alignment wrapText="1"/>
    </xf>
    <xf numFmtId="0" fontId="41" fillId="0" borderId="0" xfId="0" applyFont="1" applyBorder="1" applyAlignment="1">
      <alignment wrapText="1"/>
    </xf>
    <xf numFmtId="0" fontId="41" fillId="0" borderId="45" xfId="0" applyFont="1" applyBorder="1" applyAlignment="1">
      <alignment wrapText="1"/>
    </xf>
    <xf numFmtId="9" fontId="35" fillId="12" borderId="0" xfId="1" applyFont="1" applyFill="1" applyBorder="1"/>
    <xf numFmtId="0" fontId="37" fillId="0" borderId="0" xfId="0" applyFont="1" applyAlignment="1">
      <alignment wrapText="1"/>
    </xf>
    <xf numFmtId="0" fontId="42" fillId="0" borderId="2" xfId="0" applyFont="1" applyBorder="1"/>
    <xf numFmtId="0" fontId="42" fillId="0" borderId="3" xfId="0" applyFont="1" applyBorder="1"/>
    <xf numFmtId="0" fontId="0" fillId="0" borderId="4" xfId="0" applyBorder="1"/>
    <xf numFmtId="0" fontId="0" fillId="0" borderId="45" xfId="0" applyBorder="1"/>
    <xf numFmtId="0" fontId="39" fillId="0" borderId="44" xfId="0" applyFont="1" applyBorder="1"/>
    <xf numFmtId="2" fontId="35" fillId="12" borderId="0" xfId="0" applyNumberFormat="1" applyFont="1" applyFill="1" applyBorder="1"/>
    <xf numFmtId="0" fontId="0" fillId="0" borderId="41" xfId="0" applyBorder="1"/>
    <xf numFmtId="0" fontId="28" fillId="0" borderId="14" xfId="0" applyFont="1" applyBorder="1" applyAlignment="1">
      <alignment vertical="center" wrapText="1"/>
    </xf>
    <xf numFmtId="0" fontId="8" fillId="0" borderId="15" xfId="0" applyFont="1" applyBorder="1" applyAlignment="1">
      <alignment wrapText="1"/>
    </xf>
    <xf numFmtId="0" fontId="43" fillId="0" borderId="3" xfId="0" applyFont="1" applyBorder="1" applyAlignment="1" applyProtection="1">
      <alignment wrapText="1"/>
    </xf>
    <xf numFmtId="0" fontId="44" fillId="0" borderId="0" xfId="0" applyFont="1"/>
    <xf numFmtId="0" fontId="33" fillId="0" borderId="15" xfId="0" applyFont="1" applyBorder="1" applyAlignment="1">
      <alignment wrapText="1"/>
    </xf>
    <xf numFmtId="0" fontId="38" fillId="0" borderId="0" xfId="0" applyFont="1"/>
    <xf numFmtId="0" fontId="28" fillId="0" borderId="18" xfId="0" applyFont="1" applyBorder="1" applyAlignment="1">
      <alignment horizontal="center"/>
    </xf>
    <xf numFmtId="0" fontId="28" fillId="0" borderId="16" xfId="0" applyFont="1" applyBorder="1" applyAlignment="1">
      <alignment horizontal="center"/>
    </xf>
    <xf numFmtId="0" fontId="0" fillId="4" borderId="8" xfId="0" applyFill="1" applyBorder="1" applyProtection="1">
      <protection locked="0"/>
    </xf>
    <xf numFmtId="0" fontId="0" fillId="4" borderId="14" xfId="0" applyFill="1" applyBorder="1" applyProtection="1">
      <protection locked="0"/>
    </xf>
    <xf numFmtId="0" fontId="0" fillId="4" borderId="19" xfId="0" applyFill="1" applyBorder="1" applyProtection="1">
      <protection locked="0"/>
    </xf>
    <xf numFmtId="0" fontId="0" fillId="4" borderId="20" xfId="0" applyFill="1" applyBorder="1" applyProtection="1">
      <protection locked="0"/>
    </xf>
    <xf numFmtId="0" fontId="0" fillId="4" borderId="11" xfId="0" applyFill="1" applyBorder="1" applyProtection="1">
      <protection locked="0"/>
    </xf>
    <xf numFmtId="0" fontId="28" fillId="0" borderId="16" xfId="0" applyFont="1" applyBorder="1" applyAlignment="1">
      <alignment wrapText="1"/>
    </xf>
    <xf numFmtId="0" fontId="28" fillId="0" borderId="17" xfId="0" applyFont="1" applyBorder="1" applyAlignment="1">
      <alignment wrapText="1"/>
    </xf>
    <xf numFmtId="0" fontId="28" fillId="0" borderId="18" xfId="0" applyFont="1" applyBorder="1" applyAlignment="1">
      <alignment wrapText="1"/>
    </xf>
    <xf numFmtId="0" fontId="28" fillId="0" borderId="16" xfId="0" applyFont="1" applyBorder="1" applyProtection="1">
      <protection locked="0"/>
    </xf>
    <xf numFmtId="0" fontId="0" fillId="0" borderId="16" xfId="0" applyFill="1" applyBorder="1" applyAlignment="1" applyProtection="1">
      <alignment horizontal="center"/>
      <protection locked="0"/>
    </xf>
    <xf numFmtId="0" fontId="0" fillId="0" borderId="18" xfId="0" applyFill="1" applyBorder="1" applyAlignment="1" applyProtection="1">
      <alignment horizontal="center"/>
      <protection locked="0"/>
    </xf>
    <xf numFmtId="0" fontId="0" fillId="0" borderId="17" xfId="0" applyFill="1" applyBorder="1" applyAlignment="1" applyProtection="1">
      <alignment horizontal="center"/>
      <protection locked="0"/>
    </xf>
    <xf numFmtId="0" fontId="0" fillId="4" borderId="46" xfId="0" applyFill="1" applyBorder="1" applyProtection="1">
      <protection locked="0"/>
    </xf>
    <xf numFmtId="0" fontId="0" fillId="0" borderId="46" xfId="0" applyBorder="1" applyAlignment="1" applyProtection="1">
      <alignment wrapText="1"/>
    </xf>
    <xf numFmtId="9" fontId="45" fillId="0" borderId="0" xfId="1" applyFont="1" applyProtection="1">
      <protection locked="0"/>
    </xf>
    <xf numFmtId="0" fontId="0" fillId="4" borderId="13" xfId="0" applyFill="1" applyBorder="1" applyProtection="1">
      <protection locked="0"/>
    </xf>
    <xf numFmtId="0" fontId="0" fillId="4" borderId="18" xfId="0" applyFill="1" applyBorder="1" applyProtection="1">
      <protection locked="0"/>
    </xf>
    <xf numFmtId="0" fontId="24" fillId="5" borderId="0" xfId="0" applyFont="1" applyFill="1" applyAlignment="1">
      <alignment horizontal="center"/>
    </xf>
    <xf numFmtId="2" fontId="35" fillId="12" borderId="44" xfId="0" applyNumberFormat="1" applyFont="1" applyFill="1" applyBorder="1"/>
    <xf numFmtId="2" fontId="35" fillId="12" borderId="39" xfId="0" applyNumberFormat="1" applyFont="1" applyFill="1" applyBorder="1"/>
    <xf numFmtId="2" fontId="35" fillId="12" borderId="40" xfId="0" applyNumberFormat="1" applyFont="1" applyFill="1" applyBorder="1"/>
    <xf numFmtId="0" fontId="46" fillId="0" borderId="0" xfId="0" applyFont="1" applyBorder="1" applyAlignment="1">
      <alignment horizontal="center" wrapText="1"/>
    </xf>
    <xf numFmtId="0" fontId="47" fillId="0" borderId="0" xfId="0" applyFont="1" applyBorder="1"/>
    <xf numFmtId="0" fontId="46" fillId="0" borderId="0" xfId="0" applyFont="1" applyBorder="1" applyAlignment="1"/>
    <xf numFmtId="0" fontId="47" fillId="0" borderId="0" xfId="0" applyFont="1" applyBorder="1" applyAlignment="1">
      <alignment wrapText="1"/>
    </xf>
    <xf numFmtId="0" fontId="30" fillId="0" borderId="0" xfId="0" applyFont="1" applyBorder="1"/>
    <xf numFmtId="0" fontId="47" fillId="0" borderId="0" xfId="0" quotePrefix="1" applyFont="1" applyBorder="1" applyAlignment="1"/>
    <xf numFmtId="0" fontId="47" fillId="0" borderId="0" xfId="0" quotePrefix="1" applyFont="1" applyBorder="1"/>
    <xf numFmtId="0" fontId="47" fillId="0" borderId="0" xfId="0" applyFont="1" applyProtection="1">
      <protection locked="0"/>
    </xf>
    <xf numFmtId="0" fontId="10" fillId="0" borderId="2" xfId="0" applyFont="1" applyBorder="1" applyAlignment="1" applyProtection="1">
      <alignment vertical="center" wrapText="1"/>
    </xf>
    <xf numFmtId="0" fontId="24" fillId="5" borderId="0" xfId="0" applyFont="1" applyFill="1" applyAlignment="1">
      <alignment horizontal="center"/>
    </xf>
    <xf numFmtId="3" fontId="0" fillId="4" borderId="17" xfId="2" applyNumberFormat="1" applyFont="1" applyFill="1" applyBorder="1" applyAlignment="1" applyProtection="1">
      <alignment horizontal="center"/>
      <protection locked="0"/>
    </xf>
    <xf numFmtId="3" fontId="1" fillId="4" borderId="17" xfId="2" applyNumberFormat="1" applyFont="1" applyFill="1" applyBorder="1" applyAlignment="1" applyProtection="1">
      <alignment horizontal="center"/>
      <protection locked="0"/>
    </xf>
    <xf numFmtId="3" fontId="1" fillId="4" borderId="8" xfId="2" applyNumberFormat="1" applyFont="1" applyFill="1" applyBorder="1" applyAlignment="1" applyProtection="1">
      <alignment horizontal="center"/>
      <protection locked="0"/>
    </xf>
    <xf numFmtId="0" fontId="5" fillId="0" borderId="5" xfId="0" applyFont="1" applyBorder="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3" fontId="1" fillId="4" borderId="33" xfId="2" applyNumberFormat="1" applyFont="1" applyFill="1" applyBorder="1" applyAlignment="1" applyProtection="1">
      <alignment horizontal="center"/>
      <protection locked="0"/>
    </xf>
    <xf numFmtId="3" fontId="1" fillId="4" borderId="34" xfId="2" applyNumberFormat="1" applyFont="1" applyFill="1" applyBorder="1" applyAlignment="1" applyProtection="1">
      <alignment horizontal="center"/>
      <protection locked="0"/>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3" fontId="1" fillId="4" borderId="30" xfId="2" applyNumberFormat="1" applyFont="1" applyFill="1" applyBorder="1" applyAlignment="1" applyProtection="1">
      <alignment horizontal="center"/>
      <protection locked="0"/>
    </xf>
    <xf numFmtId="0" fontId="1" fillId="4" borderId="30" xfId="2" applyFont="1" applyFill="1" applyBorder="1" applyAlignment="1">
      <alignment horizontal="center"/>
    </xf>
    <xf numFmtId="0" fontId="0" fillId="4" borderId="8" xfId="2" applyFont="1" applyFill="1" applyBorder="1" applyAlignment="1">
      <alignment horizontal="center"/>
    </xf>
    <xf numFmtId="0" fontId="1" fillId="4" borderId="8" xfId="2" applyFont="1" applyFill="1" applyBorder="1" applyAlignment="1">
      <alignment horizontal="center"/>
    </xf>
    <xf numFmtId="0" fontId="39" fillId="0" borderId="44" xfId="0" applyFont="1" applyBorder="1" applyAlignment="1">
      <alignment horizontal="left" wrapText="1"/>
    </xf>
    <xf numFmtId="0" fontId="39" fillId="0" borderId="0" xfId="0" applyFont="1" applyBorder="1" applyAlignment="1">
      <alignment horizontal="left" wrapText="1"/>
    </xf>
    <xf numFmtId="0" fontId="39" fillId="0" borderId="45" xfId="0" applyFont="1" applyBorder="1" applyAlignment="1">
      <alignment horizontal="left" wrapText="1"/>
    </xf>
    <xf numFmtId="3" fontId="0" fillId="4" borderId="29" xfId="2" applyNumberFormat="1" applyFont="1" applyFill="1" applyBorder="1" applyAlignment="1" applyProtection="1">
      <alignment horizontal="center"/>
      <protection locked="0"/>
    </xf>
    <xf numFmtId="3" fontId="1" fillId="4" borderId="29" xfId="2" applyNumberFormat="1" applyFont="1" applyFill="1" applyBorder="1" applyAlignment="1" applyProtection="1">
      <alignment horizontal="center"/>
      <protection locked="0"/>
    </xf>
    <xf numFmtId="3" fontId="0" fillId="4" borderId="8" xfId="2" applyNumberFormat="1" applyFont="1" applyFill="1" applyBorder="1" applyAlignment="1" applyProtection="1">
      <alignment horizontal="center"/>
      <protection locked="0"/>
    </xf>
    <xf numFmtId="3" fontId="1" fillId="4" borderId="37" xfId="2" applyNumberFormat="1" applyFont="1" applyFill="1" applyBorder="1" applyAlignment="1" applyProtection="1">
      <alignment horizontal="center"/>
      <protection locked="0"/>
    </xf>
    <xf numFmtId="3" fontId="1" fillId="4" borderId="38" xfId="2" applyNumberFormat="1" applyFont="1" applyFill="1" applyBorder="1" applyAlignment="1" applyProtection="1">
      <alignment horizontal="center"/>
      <protection locked="0"/>
    </xf>
    <xf numFmtId="3" fontId="1" fillId="4" borderId="35" xfId="2" applyNumberFormat="1" applyFont="1" applyFill="1" applyBorder="1" applyAlignment="1" applyProtection="1">
      <alignment horizontal="center"/>
      <protection locked="0"/>
    </xf>
    <xf numFmtId="3" fontId="1" fillId="4" borderId="36" xfId="2" applyNumberFormat="1" applyFont="1" applyFill="1" applyBorder="1" applyAlignment="1" applyProtection="1">
      <alignment horizontal="center"/>
      <protection locked="0"/>
    </xf>
    <xf numFmtId="3" fontId="1" fillId="4" borderId="35" xfId="2" applyNumberFormat="1" applyFont="1" applyFill="1" applyBorder="1" applyAlignment="1">
      <alignment horizontal="center"/>
    </xf>
    <xf numFmtId="0" fontId="1" fillId="4" borderId="36" xfId="2" applyFont="1" applyFill="1" applyBorder="1" applyAlignment="1">
      <alignment horizontal="center"/>
    </xf>
    <xf numFmtId="0" fontId="3" fillId="0" borderId="2" xfId="0" applyFont="1" applyBorder="1" applyAlignment="1" applyProtection="1">
      <alignment horizontal="center" wrapText="1"/>
      <protection locked="0"/>
    </xf>
    <xf numFmtId="0" fontId="3" fillId="0" borderId="4" xfId="0" applyFont="1" applyBorder="1" applyAlignment="1" applyProtection="1">
      <alignment horizontal="center" wrapText="1"/>
      <protection locked="0"/>
    </xf>
    <xf numFmtId="0" fontId="0" fillId="0" borderId="42" xfId="0" applyBorder="1" applyAlignment="1">
      <alignment horizontal="center"/>
    </xf>
    <xf numFmtId="0" fontId="0" fillId="0" borderId="43" xfId="0" applyBorder="1" applyAlignment="1">
      <alignment horizontal="center"/>
    </xf>
    <xf numFmtId="0" fontId="0" fillId="0" borderId="12" xfId="0" applyBorder="1" applyAlignment="1">
      <alignment horizontal="center"/>
    </xf>
    <xf numFmtId="0" fontId="0" fillId="0" borderId="30" xfId="0" applyBorder="1" applyAlignment="1">
      <alignment horizontal="center"/>
    </xf>
    <xf numFmtId="0" fontId="0" fillId="0" borderId="13" xfId="0" applyBorder="1" applyAlignment="1">
      <alignment horizontal="center"/>
    </xf>
    <xf numFmtId="9" fontId="0" fillId="4" borderId="25" xfId="1" applyFont="1" applyFill="1" applyBorder="1" applyAlignment="1" applyProtection="1">
      <alignment horizontal="center" vertical="center"/>
      <protection locked="0"/>
    </xf>
    <xf numFmtId="9" fontId="0" fillId="4" borderId="26" xfId="1" applyFont="1" applyFill="1" applyBorder="1" applyAlignment="1" applyProtection="1">
      <alignment horizontal="center" vertical="center"/>
      <protection locked="0"/>
    </xf>
    <xf numFmtId="9" fontId="0" fillId="4" borderId="20" xfId="1" applyFont="1" applyFill="1" applyBorder="1" applyAlignment="1" applyProtection="1">
      <alignment horizontal="center" vertical="center"/>
      <protection locked="0"/>
    </xf>
    <xf numFmtId="0" fontId="32" fillId="6" borderId="25" xfId="0" applyFont="1" applyFill="1" applyBorder="1" applyAlignment="1">
      <alignment horizontal="center" vertical="center" wrapText="1"/>
    </xf>
    <xf numFmtId="0" fontId="32" fillId="6" borderId="26" xfId="0" applyFont="1" applyFill="1" applyBorder="1" applyAlignment="1">
      <alignment horizontal="center" vertical="center" wrapText="1"/>
    </xf>
    <xf numFmtId="0" fontId="32" fillId="6" borderId="27" xfId="0" applyFont="1" applyFill="1" applyBorder="1" applyAlignment="1">
      <alignment horizontal="center" vertical="center" wrapText="1"/>
    </xf>
    <xf numFmtId="0" fontId="17" fillId="6" borderId="28"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29" xfId="0" applyFont="1" applyFill="1" applyBorder="1" applyAlignment="1">
      <alignment horizontal="center" vertical="center" wrapText="1"/>
    </xf>
    <xf numFmtId="0" fontId="17" fillId="10" borderId="9" xfId="0" applyFont="1" applyFill="1" applyBorder="1" applyAlignment="1">
      <alignment horizontal="center" vertical="center" wrapText="1"/>
    </xf>
    <xf numFmtId="0" fontId="17" fillId="10" borderId="10" xfId="0" applyFont="1" applyFill="1" applyBorder="1" applyAlignment="1">
      <alignment horizontal="center" vertical="center" wrapText="1"/>
    </xf>
    <xf numFmtId="0" fontId="17" fillId="10" borderId="11" xfId="0" applyFont="1" applyFill="1" applyBorder="1" applyAlignment="1">
      <alignment horizontal="center" vertical="center" wrapText="1"/>
    </xf>
    <xf numFmtId="0" fontId="17" fillId="11" borderId="9" xfId="0" applyFont="1" applyFill="1" applyBorder="1" applyAlignment="1">
      <alignment horizontal="center" vertical="center" wrapText="1"/>
    </xf>
    <xf numFmtId="0" fontId="17" fillId="11" borderId="10" xfId="0" applyFont="1" applyFill="1" applyBorder="1" applyAlignment="1">
      <alignment horizontal="center" vertical="center" wrapText="1"/>
    </xf>
    <xf numFmtId="0" fontId="17" fillId="11" borderId="11" xfId="0" applyFont="1" applyFill="1" applyBorder="1" applyAlignment="1">
      <alignment horizontal="center" vertical="center" wrapText="1"/>
    </xf>
    <xf numFmtId="0" fontId="17" fillId="6" borderId="24" xfId="0" applyFont="1" applyFill="1" applyBorder="1" applyAlignment="1">
      <alignment horizontal="center" vertical="center" wrapText="1"/>
    </xf>
    <xf numFmtId="0" fontId="17" fillId="6" borderId="7" xfId="0" applyFont="1" applyFill="1" applyBorder="1" applyAlignment="1">
      <alignment horizontal="center" vertical="center" wrapText="1"/>
    </xf>
  </cellXfs>
  <cellStyles count="4">
    <cellStyle name="Check Cell" xfId="2" builtinId="23"/>
    <cellStyle name="Hyperlink" xfId="3" builtinId="8"/>
    <cellStyle name="Normal" xfId="0" builtinId="0"/>
    <cellStyle name="Percent" xfId="1" builtinId="5"/>
  </cellStyles>
  <dxfs count="174">
    <dxf>
      <font>
        <b/>
        <i val="0"/>
        <color rgb="FFFF0000"/>
      </font>
    </dxf>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theme="1"/>
      </font>
      <fill>
        <patternFill>
          <bgColor rgb="FFFF0000"/>
        </patternFill>
      </fill>
    </dxf>
    <dxf>
      <font>
        <b/>
        <i val="0"/>
        <color rgb="FFFF0000"/>
      </font>
    </dxf>
    <dxf>
      <font>
        <b/>
        <i val="0"/>
        <color rgb="FF00B050"/>
      </font>
    </dxf>
    <dxf>
      <font>
        <b/>
        <i val="0"/>
        <color rgb="FFFF0000"/>
      </font>
    </dxf>
    <dxf>
      <font>
        <b/>
        <i val="0"/>
        <color rgb="FFFF0000"/>
      </font>
    </dxf>
    <dxf>
      <font>
        <b/>
        <i val="0"/>
        <color rgb="FF00B050"/>
      </font>
    </dxf>
    <dxf>
      <font>
        <color theme="9"/>
      </font>
    </dxf>
    <dxf>
      <font>
        <color theme="9" tint="-0.24994659260841701"/>
      </font>
    </dxf>
    <dxf>
      <font>
        <b/>
        <i val="0"/>
        <color rgb="FFFF0000"/>
      </font>
    </dxf>
    <dxf>
      <font>
        <b/>
        <i val="0"/>
        <color rgb="FFFF0000"/>
      </font>
    </dxf>
    <dxf>
      <font>
        <b/>
        <i val="0"/>
        <color rgb="FFFF0000"/>
      </font>
    </dxf>
    <dxf>
      <font>
        <b/>
        <i val="0"/>
        <color rgb="FF00B050"/>
      </font>
    </dxf>
    <dxf>
      <font>
        <b/>
        <i val="0"/>
        <color rgb="FFFF0000"/>
      </font>
    </dxf>
    <dxf>
      <font>
        <b/>
        <i/>
      </font>
      <fill>
        <patternFill patternType="solid">
          <bgColor rgb="FFFFFF00"/>
        </patternFill>
      </fill>
    </dxf>
    <dxf>
      <font>
        <b/>
        <i/>
        <u/>
        <color theme="0"/>
      </font>
      <fill>
        <patternFill>
          <bgColor rgb="FF7030A0"/>
        </patternFill>
      </fill>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b/>
        <i val="0"/>
        <color rgb="FF00B050"/>
      </font>
    </dxf>
    <dxf>
      <font>
        <b/>
        <i val="0"/>
        <color rgb="FFFF0000"/>
      </font>
    </dxf>
    <dxf>
      <font>
        <color theme="1"/>
      </font>
      <fill>
        <patternFill>
          <bgColor rgb="FFFF0000"/>
        </patternFill>
      </fill>
    </dxf>
    <dxf>
      <font>
        <color rgb="FF00B050"/>
      </font>
    </dxf>
    <dxf>
      <font>
        <b/>
        <i val="0"/>
        <color rgb="FFFF0000"/>
      </font>
    </dxf>
    <dxf>
      <font>
        <b/>
        <i val="0"/>
      </font>
      <fill>
        <patternFill>
          <bgColor rgb="FFFF0000"/>
        </patternFill>
      </fill>
    </dxf>
    <dxf>
      <font>
        <color rgb="FFFF0000"/>
      </font>
      <fill>
        <patternFill>
          <bgColor rgb="FFFFFF00"/>
        </patternFill>
      </fill>
    </dxf>
    <dxf>
      <font>
        <color rgb="FFFF0000"/>
      </font>
      <fill>
        <patternFill>
          <bgColor rgb="FFFFFF00"/>
        </patternFill>
      </fill>
    </dxf>
    <dxf>
      <font>
        <b/>
        <i val="0"/>
        <color theme="9"/>
      </font>
    </dxf>
    <dxf>
      <font>
        <b/>
        <i val="0"/>
        <color rgb="FFFF0000"/>
      </font>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0</xdr:colOff>
      <xdr:row>7</xdr:row>
      <xdr:rowOff>19050</xdr:rowOff>
    </xdr:from>
    <xdr:to>
      <xdr:col>20</xdr:col>
      <xdr:colOff>514350</xdr:colOff>
      <xdr:row>9</xdr:row>
      <xdr:rowOff>0</xdr:rowOff>
    </xdr:to>
    <xdr:pic>
      <xdr:nvPicPr>
        <xdr:cNvPr id="2" name="Picture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29725" y="1476375"/>
          <a:ext cx="4400550" cy="361950"/>
        </a:xfrm>
        <a:prstGeom prst="rect">
          <a:avLst/>
        </a:prstGeom>
        <a:noFill/>
        <a:ln>
          <a:solidFill>
            <a:srgbClr val="00B0F0"/>
          </a:solidFill>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771525</xdr:colOff>
      <xdr:row>19</xdr:row>
      <xdr:rowOff>9525</xdr:rowOff>
    </xdr:from>
    <xdr:to>
      <xdr:col>20</xdr:col>
      <xdr:colOff>495300</xdr:colOff>
      <xdr:row>20</xdr:row>
      <xdr:rowOff>180975</xdr:rowOff>
    </xdr:to>
    <xdr:pic>
      <xdr:nvPicPr>
        <xdr:cNvPr id="3" name="Picture 2"/>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96350" y="4133850"/>
          <a:ext cx="4714875" cy="361950"/>
        </a:xfrm>
        <a:prstGeom prst="rect">
          <a:avLst/>
        </a:prstGeom>
        <a:noFill/>
        <a:ln>
          <a:solidFill>
            <a:srgbClr val="00B0F0"/>
          </a:solidFill>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400050</xdr:colOff>
      <xdr:row>26</xdr:row>
      <xdr:rowOff>9525</xdr:rowOff>
    </xdr:from>
    <xdr:to>
      <xdr:col>15</xdr:col>
      <xdr:colOff>571500</xdr:colOff>
      <xdr:row>27</xdr:row>
      <xdr:rowOff>180975</xdr:rowOff>
    </xdr:to>
    <xdr:pic>
      <xdr:nvPicPr>
        <xdr:cNvPr id="4" name="Picture 3"/>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744075" y="6248400"/>
          <a:ext cx="781050" cy="361950"/>
        </a:xfrm>
        <a:prstGeom prst="rect">
          <a:avLst/>
        </a:prstGeom>
        <a:noFill/>
        <a:ln>
          <a:solidFill>
            <a:srgbClr val="00B0F0"/>
          </a:solidFill>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38099</xdr:colOff>
      <xdr:row>33</xdr:row>
      <xdr:rowOff>219075</xdr:rowOff>
    </xdr:from>
    <xdr:to>
      <xdr:col>25</xdr:col>
      <xdr:colOff>561975</xdr:colOff>
      <xdr:row>34</xdr:row>
      <xdr:rowOff>180975</xdr:rowOff>
    </xdr:to>
    <xdr:pic>
      <xdr:nvPicPr>
        <xdr:cNvPr id="5" name="Picture 4"/>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62924" y="7810500"/>
          <a:ext cx="8562976" cy="390525"/>
        </a:xfrm>
        <a:prstGeom prst="rect">
          <a:avLst/>
        </a:prstGeom>
        <a:noFill/>
        <a:ln>
          <a:solidFill>
            <a:srgbClr val="00B0F0"/>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m.likumi.lv/doc.php?id=277601" TargetMode="External"/><Relationship Id="rId13" Type="http://schemas.openxmlformats.org/officeDocument/2006/relationships/hyperlink" Target="http://likumi.lv/ta/id/277601-darbibas-programmas-izaugsme-un-nodarbinatiba-1-2-2-specifiska-atbalsta-merka-veicinat-inovaciju-ieviesanu-komersantos" TargetMode="External"/><Relationship Id="rId18" Type="http://schemas.openxmlformats.org/officeDocument/2006/relationships/vmlDrawing" Target="../drawings/vmlDrawing1.vml"/><Relationship Id="rId3" Type="http://schemas.openxmlformats.org/officeDocument/2006/relationships/hyperlink" Target="http://eur-lex.europa.eu/legal-content/LV/TXT/HTML/?uri=CELEX:32014R0651&amp;from=LV" TargetMode="External"/><Relationship Id="rId7" Type="http://schemas.openxmlformats.org/officeDocument/2006/relationships/hyperlink" Target="http://m.likumi.lv/doc.php?id=277601" TargetMode="External"/><Relationship Id="rId12" Type="http://schemas.openxmlformats.org/officeDocument/2006/relationships/hyperlink" Target="http://likumi.lv/ta/id/277601-darbibas-programmas-izaugsme-un-nodarbinatiba-1-2-2-specifiska-atbalsta-merka-veicinat-inovaciju-ieviesanu-komersantos" TargetMode="External"/><Relationship Id="rId17" Type="http://schemas.openxmlformats.org/officeDocument/2006/relationships/printerSettings" Target="../printerSettings/printerSettings2.bin"/><Relationship Id="rId2" Type="http://schemas.openxmlformats.org/officeDocument/2006/relationships/hyperlink" Target="http://www.fm.gov.lv/lv/sadalas/komercdarbibas_atbalsta_kontrole/informacija_par_saimnieciskas_darbibas_veicejiem__uz_kuriem_attiecas_lidzeklu_atgusanas_lemums/" TargetMode="External"/><Relationship Id="rId16" Type="http://schemas.openxmlformats.org/officeDocument/2006/relationships/hyperlink" Target="http://eur-lex.europa.eu/legal-content/LV/TXT/HTML/?uri=CELEX:32014R0651&amp;from=LV" TargetMode="External"/><Relationship Id="rId1" Type="http://schemas.openxmlformats.org/officeDocument/2006/relationships/hyperlink" Target="http://eur-lex.europa.eu/legal-content/LV/TXT/HTML/?uri=CELEX:32014R0651&amp;from=LV" TargetMode="External"/><Relationship Id="rId6" Type="http://schemas.openxmlformats.org/officeDocument/2006/relationships/hyperlink" Target="http://m.likumi.lv/doc.php?id=277601" TargetMode="External"/><Relationship Id="rId11" Type="http://schemas.openxmlformats.org/officeDocument/2006/relationships/hyperlink" Target="http://eur-lex.europa.eu/legal-content/LV/TXT/HTML/?uri=CELEX:32014R0651&amp;from=LV" TargetMode="External"/><Relationship Id="rId5" Type="http://schemas.openxmlformats.org/officeDocument/2006/relationships/hyperlink" Target="http://likumi.lv/ta/id/277601-darbibas-programmas-izaugsme-un-nodarbinatiba-1-2-2-specifiska-atbalsta-merka-veicinat-inovaciju-ieviesanu-komersantos" TargetMode="External"/><Relationship Id="rId15" Type="http://schemas.openxmlformats.org/officeDocument/2006/relationships/hyperlink" Target="http://likumi.lv/ta/id/277601-darbibas-programmas-izaugsme-un-nodarbinatiba-1-2-2-specifiska-atbalsta-merka-veicinat-inovaciju-ieviesanu-komersantos" TargetMode="External"/><Relationship Id="rId10" Type="http://schemas.openxmlformats.org/officeDocument/2006/relationships/hyperlink" Target="http://m.likumi.lv/doc.php?id=277601" TargetMode="External"/><Relationship Id="rId19" Type="http://schemas.openxmlformats.org/officeDocument/2006/relationships/comments" Target="../comments1.xml"/><Relationship Id="rId4" Type="http://schemas.openxmlformats.org/officeDocument/2006/relationships/hyperlink" Target="http://eur-lex.europa.eu/legal-content/LV/TXT/HTML/?uri=CELEX:32014R0651&amp;from=LV" TargetMode="External"/><Relationship Id="rId9" Type="http://schemas.openxmlformats.org/officeDocument/2006/relationships/hyperlink" Target="http://m.likumi.lv/doc.php?id=277601" TargetMode="External"/><Relationship Id="rId14" Type="http://schemas.openxmlformats.org/officeDocument/2006/relationships/hyperlink" Target="http://www6.vid.gov.lv/VID_PDB/NPA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Z40"/>
  <sheetViews>
    <sheetView topLeftCell="A16" workbookViewId="0">
      <selection activeCell="L24" sqref="L24"/>
    </sheetView>
  </sheetViews>
  <sheetFormatPr defaultRowHeight="15" x14ac:dyDescent="0.25"/>
  <cols>
    <col min="1" max="1" width="47" customWidth="1"/>
    <col min="2" max="3" width="12.140625" customWidth="1"/>
    <col min="4" max="4" width="33.42578125" customWidth="1"/>
    <col min="5" max="5" width="8.28515625" hidden="1" customWidth="1"/>
    <col min="6" max="6" width="9.7109375" hidden="1" customWidth="1"/>
    <col min="7" max="7" width="8.5703125" hidden="1" customWidth="1"/>
    <col min="8" max="8" width="8.28515625" hidden="1" customWidth="1"/>
    <col min="9" max="10" width="9.140625" hidden="1" customWidth="1"/>
    <col min="11" max="11" width="4.28515625" hidden="1" customWidth="1"/>
    <col min="13" max="13" width="16.5703125" style="98" customWidth="1"/>
    <col min="14" max="14" width="1.7109375" style="98" customWidth="1"/>
    <col min="15" max="16" width="9.140625" style="98"/>
    <col min="17" max="17" width="18.28515625" style="98" customWidth="1"/>
    <col min="18" max="18" width="1.7109375" style="98" customWidth="1"/>
    <col min="19" max="25" width="9.140625" style="98"/>
  </cols>
  <sheetData>
    <row r="1" spans="1:22" ht="15.75" x14ac:dyDescent="0.25">
      <c r="A1" s="160" t="s">
        <v>0</v>
      </c>
      <c r="B1" s="160"/>
      <c r="C1" s="160"/>
      <c r="D1" s="160"/>
      <c r="E1" s="147"/>
      <c r="F1" s="147"/>
      <c r="G1" s="147"/>
      <c r="H1" s="147"/>
      <c r="M1" s="97" t="s">
        <v>116</v>
      </c>
    </row>
    <row r="3" spans="1:22" ht="15.75" thickBot="1" x14ac:dyDescent="0.3">
      <c r="A3" s="26" t="s">
        <v>99</v>
      </c>
      <c r="E3" s="45"/>
      <c r="F3" s="45"/>
      <c r="G3" s="45"/>
      <c r="H3" s="45"/>
    </row>
    <row r="4" spans="1:22" ht="15.75" thickBot="1" x14ac:dyDescent="0.3">
      <c r="A4" s="169" t="s">
        <v>11</v>
      </c>
      <c r="B4" s="170"/>
      <c r="C4" s="170"/>
      <c r="D4" s="171"/>
      <c r="E4" s="151"/>
      <c r="F4" s="151"/>
      <c r="G4" s="151"/>
      <c r="H4" s="151"/>
      <c r="M4" s="99"/>
      <c r="N4" s="99"/>
      <c r="O4" s="99"/>
      <c r="P4" s="99"/>
      <c r="Q4" s="99"/>
      <c r="R4" s="99"/>
      <c r="S4" s="99"/>
      <c r="T4" s="99"/>
      <c r="U4" s="99"/>
      <c r="V4" s="99"/>
    </row>
    <row r="5" spans="1:22" x14ac:dyDescent="0.25">
      <c r="A5" s="6" t="s">
        <v>2</v>
      </c>
      <c r="B5" s="172">
        <v>0</v>
      </c>
      <c r="C5" s="173"/>
      <c r="D5" s="27" t="s">
        <v>6</v>
      </c>
      <c r="E5" s="152"/>
      <c r="F5" s="152"/>
      <c r="G5" s="152"/>
      <c r="H5" s="152"/>
      <c r="J5" s="25"/>
      <c r="L5" s="25"/>
      <c r="M5" s="100" t="s">
        <v>145</v>
      </c>
      <c r="N5" s="101"/>
      <c r="O5" s="101"/>
      <c r="P5" s="101"/>
      <c r="Q5" s="101"/>
      <c r="R5" s="101"/>
      <c r="S5" s="101"/>
      <c r="T5" s="101"/>
      <c r="U5" s="101"/>
      <c r="V5" s="102"/>
    </row>
    <row r="6" spans="1:22" x14ac:dyDescent="0.25">
      <c r="A6" s="18" t="s">
        <v>1</v>
      </c>
      <c r="B6" s="163">
        <v>0</v>
      </c>
      <c r="C6" s="163"/>
      <c r="D6" s="28" t="s">
        <v>7</v>
      </c>
      <c r="E6" s="152"/>
      <c r="F6" s="152"/>
      <c r="G6" s="152"/>
      <c r="H6" s="152"/>
      <c r="M6" s="176" t="s">
        <v>117</v>
      </c>
      <c r="N6" s="177"/>
      <c r="O6" s="177"/>
      <c r="P6" s="177"/>
      <c r="Q6" s="177"/>
      <c r="R6" s="177"/>
      <c r="S6" s="177"/>
      <c r="T6" s="177"/>
      <c r="U6" s="177"/>
      <c r="V6" s="178"/>
    </row>
    <row r="7" spans="1:22" ht="23.25" x14ac:dyDescent="0.25">
      <c r="A7" s="18" t="s">
        <v>3</v>
      </c>
      <c r="B7" s="174">
        <v>0</v>
      </c>
      <c r="C7" s="175"/>
      <c r="D7" s="123" t="s">
        <v>124</v>
      </c>
      <c r="E7" s="152"/>
      <c r="F7" s="152"/>
      <c r="G7" s="152"/>
      <c r="H7" s="152"/>
      <c r="M7" s="176"/>
      <c r="N7" s="177"/>
      <c r="O7" s="177"/>
      <c r="P7" s="177"/>
      <c r="Q7" s="177"/>
      <c r="R7" s="177"/>
      <c r="S7" s="177"/>
      <c r="T7" s="177"/>
      <c r="U7" s="177"/>
      <c r="V7" s="178"/>
    </row>
    <row r="8" spans="1:22" x14ac:dyDescent="0.25">
      <c r="A8" s="18" t="s">
        <v>4</v>
      </c>
      <c r="B8" s="163">
        <v>0</v>
      </c>
      <c r="C8" s="163"/>
      <c r="D8" s="28" t="s">
        <v>8</v>
      </c>
      <c r="E8" s="152"/>
      <c r="F8" s="152"/>
      <c r="G8" s="152"/>
      <c r="H8" s="152"/>
      <c r="M8" s="103"/>
      <c r="N8" s="99"/>
      <c r="O8" s="99"/>
      <c r="P8" s="99"/>
      <c r="Q8" s="99"/>
      <c r="R8" s="99"/>
      <c r="S8" s="99"/>
      <c r="T8" s="99"/>
      <c r="U8" s="99"/>
      <c r="V8" s="104"/>
    </row>
    <row r="9" spans="1:22" x14ac:dyDescent="0.25">
      <c r="A9" s="18" t="s">
        <v>5</v>
      </c>
      <c r="B9" s="163">
        <v>0</v>
      </c>
      <c r="C9" s="163"/>
      <c r="D9" s="28" t="s">
        <v>9</v>
      </c>
      <c r="E9" s="152"/>
      <c r="F9" s="152"/>
      <c r="G9" s="152"/>
      <c r="H9" s="152"/>
      <c r="J9" t="s">
        <v>27</v>
      </c>
      <c r="M9" s="103"/>
      <c r="N9" s="99"/>
      <c r="O9" s="99"/>
      <c r="P9" s="99"/>
      <c r="Q9" s="99"/>
      <c r="R9" s="99"/>
      <c r="S9" s="99"/>
      <c r="T9" s="99"/>
      <c r="U9" s="99"/>
      <c r="V9" s="104"/>
    </row>
    <row r="10" spans="1:22" ht="34.5" thickBot="1" x14ac:dyDescent="0.3">
      <c r="A10" s="38" t="s">
        <v>26</v>
      </c>
      <c r="B10" s="161" t="s">
        <v>29</v>
      </c>
      <c r="C10" s="162"/>
      <c r="D10" s="28" t="s">
        <v>104</v>
      </c>
      <c r="E10" s="152"/>
      <c r="F10" s="152"/>
      <c r="G10" s="152"/>
      <c r="H10" s="152"/>
      <c r="J10" t="s">
        <v>29</v>
      </c>
      <c r="M10" s="105" t="e">
        <f>SUM(B5:C7)/SUM(B8:C9)</f>
        <v>#DIV/0!</v>
      </c>
      <c r="N10" s="106"/>
      <c r="O10" s="106" t="e">
        <f>IF(M10&gt;=-50%, "ir OK", IF(M10&lt;-50%,"nav OK", "kļūda datos"))</f>
        <v>#DIV/0!</v>
      </c>
      <c r="P10" s="106"/>
      <c r="Q10" s="106"/>
      <c r="R10" s="106"/>
      <c r="S10" s="106"/>
      <c r="T10" s="106"/>
      <c r="U10" s="106"/>
      <c r="V10" s="107"/>
    </row>
    <row r="11" spans="1:22" x14ac:dyDescent="0.25">
      <c r="A11" s="39" t="s">
        <v>10</v>
      </c>
      <c r="B11" s="42" t="e">
        <f>IF(OR(B10="JĀ",(SUM(B5:C7)/SUM(B8:C9))&lt;-50%),"Komersants nevar pretendēt uz valsts atbalstu",IF(AND(B10="NĒ",(SUM(B5:C7)/SUM(B8:C9))&gt;=-50%),"Komersants var pretendēt uz valsts atbalstu","Kļūda datos"))</f>
        <v>#DIV/0!</v>
      </c>
      <c r="C11" s="42"/>
      <c r="D11" s="42"/>
      <c r="E11" s="153"/>
      <c r="F11" s="153"/>
      <c r="G11" s="153"/>
      <c r="H11" s="153"/>
    </row>
    <row r="12" spans="1:22" x14ac:dyDescent="0.25">
      <c r="A12" s="24"/>
      <c r="E12" s="45"/>
      <c r="F12" s="45"/>
      <c r="G12" s="45"/>
      <c r="H12" s="45"/>
    </row>
    <row r="13" spans="1:22" x14ac:dyDescent="0.25">
      <c r="A13" s="37" t="s">
        <v>101</v>
      </c>
      <c r="E13" s="45"/>
      <c r="F13" s="45"/>
      <c r="G13" s="45"/>
      <c r="H13" s="45"/>
    </row>
    <row r="14" spans="1:22" ht="15.75" thickBot="1" x14ac:dyDescent="0.3">
      <c r="E14" s="45"/>
      <c r="F14" s="45"/>
      <c r="G14" s="45"/>
      <c r="H14" s="45"/>
    </row>
    <row r="15" spans="1:22" ht="15.75" thickBot="1" x14ac:dyDescent="0.3">
      <c r="A15" s="164" t="s">
        <v>11</v>
      </c>
      <c r="B15" s="165"/>
      <c r="C15" s="165"/>
      <c r="D15" s="166"/>
      <c r="E15" s="151"/>
      <c r="F15" s="151"/>
      <c r="G15" s="151"/>
      <c r="H15" s="151"/>
    </row>
    <row r="16" spans="1:22" x14ac:dyDescent="0.25">
      <c r="A16" s="6" t="s">
        <v>2</v>
      </c>
      <c r="B16" s="167">
        <v>0</v>
      </c>
      <c r="C16" s="168"/>
      <c r="D16" s="27" t="s">
        <v>6</v>
      </c>
      <c r="E16" s="152"/>
      <c r="F16" s="152"/>
      <c r="G16" s="152"/>
      <c r="H16" s="152"/>
      <c r="J16" s="25"/>
      <c r="M16" s="108" t="s">
        <v>116</v>
      </c>
      <c r="N16" s="101"/>
      <c r="O16" s="101"/>
      <c r="P16" s="101"/>
      <c r="Q16" s="101"/>
      <c r="R16" s="101"/>
      <c r="S16" s="101"/>
      <c r="T16" s="101"/>
      <c r="U16" s="101"/>
      <c r="V16" s="102"/>
    </row>
    <row r="17" spans="1:26" x14ac:dyDescent="0.25">
      <c r="A17" s="18" t="s">
        <v>1</v>
      </c>
      <c r="B17" s="184">
        <v>798</v>
      </c>
      <c r="C17" s="185"/>
      <c r="D17" s="28" t="s">
        <v>7</v>
      </c>
      <c r="E17" s="152"/>
      <c r="F17" s="152"/>
      <c r="G17" s="152"/>
      <c r="H17" s="152"/>
      <c r="J17" s="41"/>
      <c r="K17" s="41"/>
      <c r="M17" s="109" t="s">
        <v>146</v>
      </c>
      <c r="N17" s="99"/>
      <c r="O17" s="99"/>
      <c r="P17" s="99"/>
      <c r="Q17" s="99"/>
      <c r="R17" s="99"/>
      <c r="S17" s="99"/>
      <c r="T17" s="99"/>
      <c r="U17" s="99"/>
      <c r="V17" s="104"/>
    </row>
    <row r="18" spans="1:26" ht="23.25" x14ac:dyDescent="0.25">
      <c r="A18" s="18" t="s">
        <v>3</v>
      </c>
      <c r="B18" s="186">
        <v>5432</v>
      </c>
      <c r="C18" s="187"/>
      <c r="D18" s="123" t="s">
        <v>124</v>
      </c>
      <c r="E18" s="154"/>
      <c r="F18" s="154"/>
      <c r="G18" s="154"/>
      <c r="H18" s="154"/>
      <c r="M18" s="176" t="s">
        <v>117</v>
      </c>
      <c r="N18" s="177"/>
      <c r="O18" s="177"/>
      <c r="P18" s="177"/>
      <c r="Q18" s="177"/>
      <c r="R18" s="177"/>
      <c r="S18" s="177"/>
      <c r="T18" s="177"/>
      <c r="U18" s="177"/>
      <c r="V18" s="178"/>
    </row>
    <row r="19" spans="1:26" x14ac:dyDescent="0.25">
      <c r="A19" s="18" t="s">
        <v>4</v>
      </c>
      <c r="B19" s="184">
        <v>3800</v>
      </c>
      <c r="C19" s="185"/>
      <c r="D19" s="28" t="s">
        <v>8</v>
      </c>
      <c r="E19" s="152"/>
      <c r="F19" s="152"/>
      <c r="G19" s="152"/>
      <c r="H19" s="152"/>
      <c r="M19" s="176"/>
      <c r="N19" s="177"/>
      <c r="O19" s="177"/>
      <c r="P19" s="177"/>
      <c r="Q19" s="177"/>
      <c r="R19" s="177"/>
      <c r="S19" s="177"/>
      <c r="T19" s="177"/>
      <c r="U19" s="177"/>
      <c r="V19" s="178"/>
    </row>
    <row r="20" spans="1:26" ht="15.75" thickBot="1" x14ac:dyDescent="0.3">
      <c r="A20" s="33" t="s">
        <v>5</v>
      </c>
      <c r="B20" s="182">
        <v>9000</v>
      </c>
      <c r="C20" s="183"/>
      <c r="D20" s="34" t="s">
        <v>9</v>
      </c>
      <c r="E20" s="152"/>
      <c r="F20" s="152"/>
      <c r="G20" s="152"/>
      <c r="H20" s="152"/>
      <c r="M20" s="110"/>
      <c r="N20" s="111"/>
      <c r="O20" s="111"/>
      <c r="P20" s="111"/>
      <c r="Q20" s="111"/>
      <c r="R20" s="111"/>
      <c r="S20" s="111"/>
      <c r="T20" s="111"/>
      <c r="U20" s="111"/>
      <c r="V20" s="112"/>
    </row>
    <row r="21" spans="1:26" ht="75.75" thickBot="1" x14ac:dyDescent="0.3">
      <c r="A21" s="15"/>
      <c r="B21" s="35" t="s">
        <v>11</v>
      </c>
      <c r="C21" s="35" t="s">
        <v>12</v>
      </c>
      <c r="D21" s="36"/>
      <c r="E21" s="155"/>
      <c r="F21" s="155"/>
      <c r="G21" s="155"/>
      <c r="H21" s="155"/>
      <c r="M21" s="103"/>
      <c r="N21" s="99"/>
      <c r="O21" s="99"/>
      <c r="P21" s="99"/>
      <c r="Q21" s="99"/>
      <c r="R21" s="99"/>
      <c r="S21" s="99"/>
      <c r="T21" s="99"/>
      <c r="U21" s="99"/>
      <c r="V21" s="104"/>
    </row>
    <row r="22" spans="1:26" ht="15.75" thickBot="1" x14ac:dyDescent="0.3">
      <c r="A22" s="6" t="s">
        <v>13</v>
      </c>
      <c r="B22" s="31">
        <v>261509</v>
      </c>
      <c r="C22" s="31">
        <v>246662</v>
      </c>
      <c r="D22" s="27" t="s">
        <v>14</v>
      </c>
      <c r="E22" s="152"/>
      <c r="F22" s="152"/>
      <c r="G22" s="152"/>
      <c r="H22" s="152"/>
      <c r="M22" s="113">
        <f>SUM(B16:C18)/SUM(B19:C20)</f>
        <v>0.48671874999999998</v>
      </c>
      <c r="N22" s="106"/>
      <c r="O22" s="106" t="str">
        <f>IF(M22&gt;=-50%, "ir OK", IF(M22&lt;-50%,"nav OK", "kļūda datos"))</f>
        <v>ir OK</v>
      </c>
      <c r="P22" s="106"/>
      <c r="Q22" s="106"/>
      <c r="R22" s="106"/>
      <c r="S22" s="106"/>
      <c r="T22" s="106"/>
      <c r="U22" s="106"/>
      <c r="V22" s="107"/>
    </row>
    <row r="23" spans="1:26" ht="15.75" thickBot="1" x14ac:dyDescent="0.3">
      <c r="A23" s="18" t="s">
        <v>15</v>
      </c>
      <c r="B23" s="30">
        <v>12210</v>
      </c>
      <c r="C23" s="30">
        <v>11534</v>
      </c>
      <c r="D23" s="28" t="s">
        <v>16</v>
      </c>
      <c r="E23" s="152"/>
      <c r="F23" s="152"/>
      <c r="G23" s="152"/>
      <c r="H23" s="152"/>
      <c r="M23" s="114"/>
      <c r="Q23" s="114"/>
    </row>
    <row r="24" spans="1:26" ht="34.5" x14ac:dyDescent="0.25">
      <c r="A24" s="18" t="s">
        <v>17</v>
      </c>
      <c r="B24" s="30">
        <v>1785</v>
      </c>
      <c r="C24" s="30">
        <v>2375</v>
      </c>
      <c r="D24" s="123" t="s">
        <v>148</v>
      </c>
      <c r="E24" s="154"/>
      <c r="F24" s="154"/>
      <c r="G24" s="154"/>
      <c r="H24" s="154"/>
      <c r="M24" s="115" t="s">
        <v>118</v>
      </c>
      <c r="N24" s="116"/>
      <c r="O24" s="116"/>
      <c r="P24" s="116"/>
      <c r="Q24" s="116" t="s">
        <v>119</v>
      </c>
      <c r="R24" s="101"/>
      <c r="S24" s="101"/>
      <c r="T24" s="101"/>
      <c r="U24" s="101"/>
      <c r="V24" s="101"/>
      <c r="W24" s="101"/>
      <c r="X24" s="101"/>
      <c r="Y24" s="101"/>
      <c r="Z24" s="117"/>
    </row>
    <row r="25" spans="1:26" x14ac:dyDescent="0.25">
      <c r="A25" s="18" t="s">
        <v>18</v>
      </c>
      <c r="B25" s="30">
        <v>0</v>
      </c>
      <c r="C25" s="30">
        <v>0</v>
      </c>
      <c r="D25" s="28" t="s">
        <v>125</v>
      </c>
      <c r="E25" s="152"/>
      <c r="F25" s="152"/>
      <c r="G25" s="152"/>
      <c r="H25" s="152"/>
      <c r="M25" s="103" t="s">
        <v>120</v>
      </c>
      <c r="N25" s="99"/>
      <c r="O25" s="99"/>
      <c r="P25" s="99"/>
      <c r="Q25" s="99"/>
      <c r="R25" s="99"/>
      <c r="S25" s="99"/>
      <c r="T25" s="99"/>
      <c r="U25" s="99"/>
      <c r="V25" s="99"/>
      <c r="W25" s="99"/>
      <c r="X25" s="99"/>
      <c r="Y25" s="99"/>
      <c r="Z25" s="118"/>
    </row>
    <row r="26" spans="1:26" x14ac:dyDescent="0.25">
      <c r="A26" s="18" t="s">
        <v>19</v>
      </c>
      <c r="B26" s="30">
        <v>0</v>
      </c>
      <c r="C26" s="30">
        <v>0</v>
      </c>
      <c r="D26" s="28" t="s">
        <v>126</v>
      </c>
      <c r="E26" s="152"/>
      <c r="F26" s="152"/>
      <c r="G26" s="152" t="s">
        <v>147</v>
      </c>
      <c r="H26" s="152"/>
      <c r="M26" s="119" t="s">
        <v>121</v>
      </c>
      <c r="N26" s="99"/>
      <c r="O26" s="99"/>
      <c r="P26" s="99"/>
      <c r="Q26" s="99"/>
      <c r="R26" s="99"/>
      <c r="S26" s="99"/>
      <c r="T26" s="99"/>
      <c r="U26" s="99"/>
      <c r="V26" s="99"/>
      <c r="W26" s="99"/>
      <c r="X26" s="99"/>
      <c r="Y26" s="99"/>
      <c r="Z26" s="118"/>
    </row>
    <row r="27" spans="1:26" x14ac:dyDescent="0.25">
      <c r="A27" s="32" t="s">
        <v>20</v>
      </c>
      <c r="B27" s="30">
        <v>0</v>
      </c>
      <c r="C27" s="30">
        <v>0</v>
      </c>
      <c r="D27" s="28" t="s">
        <v>127</v>
      </c>
      <c r="E27" s="152"/>
      <c r="F27" s="152"/>
      <c r="G27" s="152"/>
      <c r="H27" s="152"/>
      <c r="M27" s="103"/>
      <c r="N27" s="99"/>
      <c r="O27" s="99"/>
      <c r="P27" s="99"/>
      <c r="Q27" s="99"/>
      <c r="R27" s="99"/>
      <c r="S27" s="99"/>
      <c r="T27" s="99"/>
      <c r="U27" s="99"/>
      <c r="V27" s="99"/>
      <c r="W27" s="99"/>
      <c r="X27" s="99"/>
      <c r="Y27" s="99"/>
      <c r="Z27" s="118"/>
    </row>
    <row r="28" spans="1:26" x14ac:dyDescent="0.25">
      <c r="A28" s="18" t="s">
        <v>21</v>
      </c>
      <c r="B28" s="30">
        <v>0</v>
      </c>
      <c r="C28" s="30">
        <v>0</v>
      </c>
      <c r="D28" s="28" t="s">
        <v>128</v>
      </c>
      <c r="E28" s="152"/>
      <c r="F28" s="152"/>
      <c r="G28" s="152"/>
      <c r="H28" s="152"/>
      <c r="M28" s="103"/>
      <c r="N28" s="99"/>
      <c r="O28" s="99"/>
      <c r="P28" s="99"/>
      <c r="Q28" s="99"/>
      <c r="R28" s="99"/>
      <c r="S28" s="99"/>
      <c r="T28" s="99"/>
      <c r="U28" s="99"/>
      <c r="V28" s="99"/>
      <c r="W28" s="99"/>
      <c r="X28" s="99"/>
      <c r="Y28" s="99"/>
      <c r="Z28" s="118"/>
    </row>
    <row r="29" spans="1:26" ht="23.25" x14ac:dyDescent="0.25">
      <c r="A29" s="18" t="s">
        <v>130</v>
      </c>
      <c r="B29" s="30">
        <v>0</v>
      </c>
      <c r="C29" s="30">
        <v>0</v>
      </c>
      <c r="D29" s="126" t="s">
        <v>134</v>
      </c>
      <c r="E29" s="154"/>
      <c r="F29" s="154"/>
      <c r="G29" s="156"/>
      <c r="H29" s="154"/>
      <c r="M29" s="103"/>
      <c r="N29" s="99"/>
      <c r="O29" s="99"/>
      <c r="P29" s="99"/>
      <c r="Q29" s="99"/>
      <c r="R29" s="99"/>
      <c r="S29" s="99"/>
      <c r="T29" s="99"/>
      <c r="U29" s="99"/>
      <c r="V29" s="99"/>
      <c r="W29" s="99"/>
      <c r="X29" s="99"/>
      <c r="Y29" s="99"/>
      <c r="Z29" s="118"/>
    </row>
    <row r="30" spans="1:26" ht="23.25" x14ac:dyDescent="0.25">
      <c r="A30" s="18" t="s">
        <v>22</v>
      </c>
      <c r="B30" s="30">
        <v>0</v>
      </c>
      <c r="C30" s="30">
        <v>0</v>
      </c>
      <c r="D30" s="126" t="s">
        <v>135</v>
      </c>
      <c r="E30" s="154"/>
      <c r="F30" s="154"/>
      <c r="G30" s="154">
        <f>IF(AND(OR(M30&gt;7.5,M30&lt;0),OR(Q30&lt;0,Q30&gt;7.5),M36&lt;1,Q36&lt;1),0,1)</f>
        <v>1</v>
      </c>
      <c r="H30" s="154"/>
      <c r="M30" s="148">
        <f>B22/B23</f>
        <v>21.417608517608517</v>
      </c>
      <c r="N30" s="99"/>
      <c r="O30" s="99" t="str">
        <f>IF(AND(M30&gt;=0,M30&lt;=7.5),"ir OK","nav OK")</f>
        <v>nav OK</v>
      </c>
      <c r="P30" s="99"/>
      <c r="Q30" s="120">
        <f>C22/C23</f>
        <v>21.385642448413385</v>
      </c>
      <c r="R30" s="99"/>
      <c r="S30" s="99" t="str">
        <f>IF(AND(Q30&gt;=0,Q30&lt;=7.5),"ir OK","nav OK")</f>
        <v>nav OK</v>
      </c>
      <c r="T30" s="99"/>
      <c r="U30" s="99"/>
      <c r="V30" s="99"/>
      <c r="W30" s="99"/>
      <c r="X30" s="99"/>
      <c r="Y30" s="99"/>
      <c r="Z30" s="118"/>
    </row>
    <row r="31" spans="1:26" ht="23.25" x14ac:dyDescent="0.25">
      <c r="A31" s="18" t="s">
        <v>23</v>
      </c>
      <c r="B31" s="30">
        <v>0</v>
      </c>
      <c r="C31" s="30">
        <v>0</v>
      </c>
      <c r="D31" s="126" t="s">
        <v>135</v>
      </c>
      <c r="E31" s="154"/>
      <c r="F31" s="154"/>
      <c r="G31" s="154"/>
      <c r="H31" s="154"/>
      <c r="M31" s="103"/>
      <c r="N31" s="99"/>
      <c r="O31" s="99"/>
      <c r="P31" s="99"/>
      <c r="Q31" s="99"/>
      <c r="R31" s="99"/>
      <c r="S31" s="99"/>
      <c r="T31" s="99"/>
      <c r="U31" s="99"/>
      <c r="V31" s="99"/>
      <c r="W31" s="99"/>
      <c r="X31" s="99"/>
      <c r="Y31" s="99"/>
      <c r="Z31" s="118"/>
    </row>
    <row r="32" spans="1:26" ht="23.25" x14ac:dyDescent="0.25">
      <c r="A32" s="18" t="s">
        <v>24</v>
      </c>
      <c r="B32" s="30">
        <v>0</v>
      </c>
      <c r="C32" s="30">
        <v>0</v>
      </c>
      <c r="D32" s="126" t="s">
        <v>135</v>
      </c>
      <c r="E32" s="154"/>
      <c r="F32" s="154"/>
      <c r="G32" s="154"/>
      <c r="H32" s="154"/>
      <c r="M32" s="103" t="s">
        <v>122</v>
      </c>
      <c r="N32" s="99"/>
      <c r="O32" s="99"/>
      <c r="P32" s="99"/>
      <c r="Q32" s="99"/>
      <c r="R32" s="99"/>
      <c r="S32" s="99"/>
      <c r="T32" s="99"/>
      <c r="U32" s="99"/>
      <c r="V32" s="99"/>
      <c r="W32" s="99"/>
      <c r="X32" s="99"/>
      <c r="Y32" s="99"/>
      <c r="Z32" s="118"/>
    </row>
    <row r="33" spans="1:26" x14ac:dyDescent="0.25">
      <c r="A33" s="33" t="s">
        <v>25</v>
      </c>
      <c r="B33" s="40">
        <v>156</v>
      </c>
      <c r="C33" s="40">
        <v>162</v>
      </c>
      <c r="D33" s="34" t="s">
        <v>129</v>
      </c>
      <c r="E33" s="152"/>
      <c r="F33" s="152"/>
      <c r="G33" s="152"/>
      <c r="H33" s="152"/>
      <c r="M33" s="119" t="s">
        <v>123</v>
      </c>
      <c r="N33" s="99"/>
      <c r="O33" s="99"/>
      <c r="P33" s="99"/>
      <c r="Q33" s="99"/>
      <c r="R33" s="99"/>
      <c r="S33" s="99"/>
      <c r="T33" s="99"/>
      <c r="U33" s="99"/>
      <c r="V33" s="99"/>
      <c r="W33" s="99"/>
      <c r="X33" s="99"/>
      <c r="Y33" s="99"/>
      <c r="Z33" s="118"/>
    </row>
    <row r="34" spans="1:26" ht="33.75" x14ac:dyDescent="0.25">
      <c r="A34" s="122" t="s">
        <v>26</v>
      </c>
      <c r="B34" s="181" t="s">
        <v>29</v>
      </c>
      <c r="C34" s="163"/>
      <c r="D34" s="28" t="s">
        <v>30</v>
      </c>
      <c r="E34" s="152"/>
      <c r="F34" s="152"/>
      <c r="G34" s="152"/>
      <c r="H34" s="152"/>
      <c r="M34" s="103"/>
      <c r="N34" s="99"/>
      <c r="O34" s="99"/>
      <c r="P34" s="99"/>
      <c r="Q34" s="99"/>
      <c r="R34" s="99"/>
      <c r="S34" s="99"/>
      <c r="T34" s="99"/>
      <c r="U34" s="99"/>
      <c r="V34" s="99"/>
      <c r="W34" s="99"/>
      <c r="X34" s="99"/>
      <c r="Y34" s="99"/>
      <c r="Z34" s="118"/>
    </row>
    <row r="35" spans="1:26" ht="45.75" thickBot="1" x14ac:dyDescent="0.3">
      <c r="A35" s="38" t="s">
        <v>28</v>
      </c>
      <c r="B35" s="179" t="s">
        <v>29</v>
      </c>
      <c r="C35" s="180"/>
      <c r="D35" s="29" t="s">
        <v>30</v>
      </c>
      <c r="E35" s="152"/>
      <c r="F35" s="152"/>
      <c r="G35" s="157"/>
      <c r="H35" s="152"/>
      <c r="M35" s="103"/>
      <c r="N35" s="99"/>
      <c r="O35" s="99"/>
      <c r="P35" s="99"/>
      <c r="Q35" s="99"/>
      <c r="R35" s="99"/>
      <c r="S35" s="99"/>
      <c r="T35" s="99"/>
      <c r="U35" s="99"/>
      <c r="V35" s="99"/>
      <c r="W35" s="99"/>
      <c r="X35" s="99"/>
      <c r="Y35" s="99"/>
      <c r="Z35" s="118"/>
    </row>
    <row r="36" spans="1:26" ht="15.75" thickBot="1" x14ac:dyDescent="0.3">
      <c r="A36" s="39" t="s">
        <v>10</v>
      </c>
      <c r="B36" s="57" t="str">
        <f>IF(OR(B34="JĀ",B35="JĀ",G30=0,M22&lt;-50%),"Komersants nevar pretendēt uz valsts atbalstu",IF(AND(B34="NĒ",B35="NĒ",G30=1,M22&gt;=-50%),"Komersants var pretendēt uz valsts atbalstu","Kļūda datos"))</f>
        <v>Komersants var pretendēt uz valsts atbalstu</v>
      </c>
      <c r="G36" s="22"/>
      <c r="M36" s="149">
        <f>(B24-B25-B26+B27-B28+B29+B30+B31+B32)/B33</f>
        <v>11.442307692307692</v>
      </c>
      <c r="N36" s="106"/>
      <c r="O36" s="106" t="str">
        <f>IF(M36&gt;=1, "ir OK", "nav OK")</f>
        <v>ir OK</v>
      </c>
      <c r="P36" s="106"/>
      <c r="Q36" s="150">
        <f>(C24-C25-C26+C27-C28+C29+C30+C31+C32)/C33</f>
        <v>14.660493827160494</v>
      </c>
      <c r="R36" s="106"/>
      <c r="S36" s="106" t="str">
        <f>IF(Q36&gt;=1, "ir OK", "nav OK")</f>
        <v>ir OK</v>
      </c>
      <c r="T36" s="106"/>
      <c r="U36" s="106"/>
      <c r="V36" s="106"/>
      <c r="W36" s="106"/>
      <c r="X36" s="106"/>
      <c r="Y36" s="106"/>
      <c r="Z36" s="121"/>
    </row>
    <row r="38" spans="1:26" x14ac:dyDescent="0.25">
      <c r="A38" s="125" t="s">
        <v>132</v>
      </c>
    </row>
    <row r="39" spans="1:26" x14ac:dyDescent="0.25">
      <c r="A39" s="125" t="s">
        <v>133</v>
      </c>
    </row>
    <row r="40" spans="1:26" s="125" customFormat="1" x14ac:dyDescent="0.25">
      <c r="A40" s="125" t="s">
        <v>136</v>
      </c>
      <c r="M40" s="127"/>
      <c r="N40" s="127"/>
      <c r="O40" s="127"/>
      <c r="P40" s="127"/>
      <c r="Q40" s="127"/>
      <c r="R40" s="127"/>
      <c r="S40" s="127"/>
      <c r="T40" s="127"/>
      <c r="U40" s="127"/>
      <c r="V40" s="127"/>
      <c r="W40" s="127"/>
      <c r="X40" s="127"/>
      <c r="Y40" s="127"/>
    </row>
  </sheetData>
  <sheetProtection algorithmName="SHA-512" hashValue="QsgYumHdQh9GSrf6qV6sfKfbZYBqfWj6WHM58829Kap6cAedTWx6O1koVUGB7PBjEGxAbQ3oslGFxokeIvJ3qQ==" saltValue="r3tyCr50e8/z6m+N86nGNw==" spinCount="100000" sheet="1" objects="1" scenarios="1"/>
  <protectedRanges>
    <protectedRange sqref="B16:C20 B5:C10 B22:C35" name="Range1"/>
  </protectedRanges>
  <mergeCells count="18">
    <mergeCell ref="M6:V7"/>
    <mergeCell ref="M18:V19"/>
    <mergeCell ref="B35:C35"/>
    <mergeCell ref="B34:C34"/>
    <mergeCell ref="B20:C20"/>
    <mergeCell ref="B17:C17"/>
    <mergeCell ref="B18:C18"/>
    <mergeCell ref="B19:C19"/>
    <mergeCell ref="A1:D1"/>
    <mergeCell ref="B10:C10"/>
    <mergeCell ref="B9:C9"/>
    <mergeCell ref="A15:D15"/>
    <mergeCell ref="B16:C16"/>
    <mergeCell ref="A4:D4"/>
    <mergeCell ref="B5:C5"/>
    <mergeCell ref="B6:C6"/>
    <mergeCell ref="B7:C7"/>
    <mergeCell ref="B8:C8"/>
  </mergeCells>
  <conditionalFormatting sqref="B36">
    <cfRule type="containsText" dxfId="173" priority="14" operator="containsText" text="komersants nevar pre">
      <formula>NOT(ISERROR(SEARCH("komersants nevar pre",B36)))</formula>
    </cfRule>
    <cfRule type="containsText" dxfId="172" priority="15" operator="containsText" text="Komersants var pretendēt">
      <formula>NOT(ISERROR(SEARCH("Komersants var pretendēt",B36)))</formula>
    </cfRule>
  </conditionalFormatting>
  <conditionalFormatting sqref="B6">
    <cfRule type="expression" dxfId="171" priority="19">
      <formula>OR($D$80&gt;$D$151,$D$80&lt;$D$151)</formula>
    </cfRule>
  </conditionalFormatting>
  <conditionalFormatting sqref="B17">
    <cfRule type="expression" dxfId="170" priority="18">
      <formula>OR($D$80&gt;$D$151,$D$80&lt;$D$151)</formula>
    </cfRule>
  </conditionalFormatting>
  <conditionalFormatting sqref="B11">
    <cfRule type="containsText" dxfId="169" priority="13" operator="containsText" text="Kļūda datos">
      <formula>NOT(ISERROR(SEARCH("Kļūda datos",B11)))</formula>
    </cfRule>
    <cfRule type="containsText" dxfId="168" priority="16" operator="containsText" text="Komersants nevar pretendēt uz valsts atbalstu">
      <formula>NOT(ISERROR(SEARCH("Komersants nevar pretendēt uz valsts atbalstu",B11)))</formula>
    </cfRule>
    <cfRule type="containsText" dxfId="167" priority="17" operator="containsText" text="Komersants var pretendēt uz valsts atbalstu">
      <formula>NOT(ISERROR(SEARCH("Komersants var pretendēt uz valsts atbalstu",B11)))</formula>
    </cfRule>
  </conditionalFormatting>
  <conditionalFormatting sqref="A1:H15 A21:H21 A16:C20 A37:H37 A22:C28 A30:C36 D36:H36">
    <cfRule type="containsText" dxfId="166" priority="12" operator="containsText" text="kļūda datos">
      <formula>NOT(ISERROR(SEARCH("kļūda datos",A1)))</formula>
    </cfRule>
  </conditionalFormatting>
  <conditionalFormatting sqref="M8:U8 P9:U9 M21:U21 T27:U36 N26:U26 N33:S33 M35:S35 M32:S32 N30:P30 M23:U25 N22:U22 R30:S30 N36:P36 R36:S36 M5:U5 N4:U4 M1:U3 M10:U17">
    <cfRule type="containsText" dxfId="165" priority="10" operator="containsText" text="nav OK">
      <formula>NOT(ISERROR(SEARCH("nav OK",M1)))</formula>
    </cfRule>
    <cfRule type="containsText" dxfId="164" priority="11" operator="containsText" text="ir OK">
      <formula>NOT(ISERROR(SEARCH("ir OK",M1)))</formula>
    </cfRule>
  </conditionalFormatting>
  <conditionalFormatting sqref="M36">
    <cfRule type="containsText" dxfId="163" priority="6" operator="containsText" text="kļūda datos">
      <formula>NOT(ISERROR(SEARCH("kļūda datos",M36)))</formula>
    </cfRule>
  </conditionalFormatting>
  <conditionalFormatting sqref="M30">
    <cfRule type="containsText" dxfId="162" priority="9" operator="containsText" text="kļūda datos">
      <formula>NOT(ISERROR(SEARCH("kļūda datos",M30)))</formula>
    </cfRule>
  </conditionalFormatting>
  <conditionalFormatting sqref="M22">
    <cfRule type="containsText" dxfId="161" priority="8" operator="containsText" text="kļūda datos">
      <formula>NOT(ISERROR(SEARCH("kļūda datos",M22)))</formula>
    </cfRule>
  </conditionalFormatting>
  <conditionalFormatting sqref="Q30">
    <cfRule type="containsText" dxfId="160" priority="7" operator="containsText" text="kļūda datos">
      <formula>NOT(ISERROR(SEARCH("kļūda datos",Q30)))</formula>
    </cfRule>
  </conditionalFormatting>
  <conditionalFormatting sqref="Q36">
    <cfRule type="containsText" dxfId="159" priority="5" operator="containsText" text="kļūda datos">
      <formula>NOT(ISERROR(SEARCH("kļūda datos",Q36)))</formula>
    </cfRule>
  </conditionalFormatting>
  <conditionalFormatting sqref="A29:C29">
    <cfRule type="containsText" dxfId="158" priority="2" operator="containsText" text="kļūda datos">
      <formula>NOT(ISERROR(SEARCH("kļūda datos",A29)))</formula>
    </cfRule>
  </conditionalFormatting>
  <conditionalFormatting sqref="D16:H20">
    <cfRule type="containsText" dxfId="157" priority="4" operator="containsText" text="kļūda datos">
      <formula>NOT(ISERROR(SEARCH("kļūda datos",D16)))</formula>
    </cfRule>
  </conditionalFormatting>
  <conditionalFormatting sqref="D22:H35">
    <cfRule type="containsText" dxfId="156" priority="1" operator="containsText" text="kļūda datos">
      <formula>NOT(ISERROR(SEARCH("kļūda datos",D22)))</formula>
    </cfRule>
  </conditionalFormatting>
  <dataValidations count="1">
    <dataValidation type="list" showInputMessage="1" showErrorMessage="1" sqref="B10:C10 B34:C35">
      <formula1>JĀ_vai_NĒ</formula1>
    </dataValidation>
  </dataValidations>
  <pageMargins left="0.7" right="0.7" top="0.75" bottom="0.75" header="0.3" footer="0.3"/>
  <pageSetup paperSize="9" scale="54"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Q57"/>
  <sheetViews>
    <sheetView tabSelected="1" zoomScale="115" zoomScaleNormal="115" workbookViewId="0">
      <pane ySplit="2" topLeftCell="A18" activePane="bottomLeft" state="frozen"/>
      <selection pane="bottomLeft" activeCell="G8" sqref="G8"/>
    </sheetView>
  </sheetViews>
  <sheetFormatPr defaultRowHeight="15" x14ac:dyDescent="0.25"/>
  <cols>
    <col min="1" max="1" width="53" style="53" customWidth="1"/>
    <col min="2" max="2" width="28.42578125" style="53" customWidth="1"/>
    <col min="3" max="3" width="22.42578125" style="53" customWidth="1"/>
    <col min="4" max="4" width="16" style="53" customWidth="1"/>
    <col min="5" max="5" width="3.28515625" style="53" customWidth="1"/>
    <col min="6" max="6" width="2.85546875" style="53" customWidth="1"/>
    <col min="7" max="7" width="22" style="53" customWidth="1"/>
    <col min="8" max="8" width="12.42578125" style="53" customWidth="1"/>
    <col min="9" max="9" width="11.7109375" style="53" hidden="1" customWidth="1"/>
    <col min="10" max="10" width="10.85546875" style="53" hidden="1" customWidth="1"/>
    <col min="11" max="11" width="11.5703125" style="53" hidden="1" customWidth="1"/>
    <col min="12" max="12" width="11.140625" style="53" hidden="1" customWidth="1"/>
    <col min="13" max="13" width="12.28515625" style="53" hidden="1" customWidth="1"/>
    <col min="14" max="15" width="12.140625" style="53" hidden="1" customWidth="1"/>
    <col min="16" max="16" width="0" style="53" hidden="1" customWidth="1"/>
    <col min="17" max="16384" width="9.140625" style="53"/>
  </cols>
  <sheetData>
    <row r="1" spans="1:4" ht="20.25" x14ac:dyDescent="0.35">
      <c r="A1" s="51" t="s">
        <v>31</v>
      </c>
    </row>
    <row r="2" spans="1:4" x14ac:dyDescent="0.25">
      <c r="A2" s="60" t="s">
        <v>46</v>
      </c>
      <c r="B2" s="60" t="s">
        <v>45</v>
      </c>
      <c r="C2" s="60" t="s">
        <v>33</v>
      </c>
      <c r="D2" s="60" t="s">
        <v>32</v>
      </c>
    </row>
    <row r="3" spans="1:4" ht="15.75" thickBot="1" x14ac:dyDescent="0.3">
      <c r="A3" s="61" t="s">
        <v>47</v>
      </c>
      <c r="B3" s="64"/>
      <c r="C3" s="64"/>
      <c r="D3" s="64"/>
    </row>
    <row r="4" spans="1:4" ht="48" thickBot="1" x14ac:dyDescent="0.3">
      <c r="A4" s="62" t="s">
        <v>150</v>
      </c>
      <c r="B4" s="58"/>
      <c r="C4" s="73" t="s">
        <v>34</v>
      </c>
      <c r="D4" s="74" t="s">
        <v>151</v>
      </c>
    </row>
    <row r="5" spans="1:4" ht="15.75" thickBot="1" x14ac:dyDescent="0.3">
      <c r="A5" s="63" t="s">
        <v>10</v>
      </c>
      <c r="B5" s="75" t="str">
        <f>IF((B4="jā"),"Komersants var pretendēt uz valsts atbalstu",IF((B4="NĒ"),"Komersants nevar pretendēt uz valsts atbalstu", "Kļūda datos"))</f>
        <v>Kļūda datos</v>
      </c>
      <c r="C5" s="75"/>
      <c r="D5" s="76"/>
    </row>
    <row r="6" spans="1:4" ht="8.25" customHeight="1" x14ac:dyDescent="0.25">
      <c r="A6" s="64"/>
      <c r="B6" s="64"/>
      <c r="C6" s="64"/>
      <c r="D6" s="64"/>
    </row>
    <row r="7" spans="1:4" ht="15.75" thickBot="1" x14ac:dyDescent="0.3">
      <c r="A7" s="65" t="s">
        <v>48</v>
      </c>
      <c r="B7" s="64"/>
      <c r="C7" s="64"/>
      <c r="D7" s="64"/>
    </row>
    <row r="8" spans="1:4" ht="223.5" customHeight="1" thickBot="1" x14ac:dyDescent="0.3">
      <c r="A8" s="159" t="s">
        <v>149</v>
      </c>
      <c r="B8" s="58"/>
      <c r="C8" s="124" t="s">
        <v>131</v>
      </c>
      <c r="D8" s="74" t="s">
        <v>35</v>
      </c>
    </row>
    <row r="9" spans="1:4" ht="15.75" thickBot="1" x14ac:dyDescent="0.3">
      <c r="A9" s="63" t="s">
        <v>10</v>
      </c>
      <c r="B9" s="75" t="str">
        <f>IF((B8="jā"),"Komersants var pretendēt uz valsts atbalstu",IF((B8="NĒ"),"Komersants nevar pretendēt uz valsts atbalstu", "Kļūda datos"))</f>
        <v>Kļūda datos</v>
      </c>
      <c r="C9" s="75"/>
      <c r="D9" s="76"/>
    </row>
    <row r="10" spans="1:4" ht="6" customHeight="1" x14ac:dyDescent="0.25">
      <c r="A10" s="64"/>
      <c r="B10" s="64"/>
      <c r="C10" s="64"/>
      <c r="D10" s="64"/>
    </row>
    <row r="11" spans="1:4" ht="15.75" thickBot="1" x14ac:dyDescent="0.3">
      <c r="A11" s="65" t="s">
        <v>49</v>
      </c>
      <c r="B11" s="64"/>
      <c r="C11" s="64"/>
      <c r="D11" s="64"/>
    </row>
    <row r="12" spans="1:4" ht="90" thickBot="1" x14ac:dyDescent="0.3">
      <c r="A12" s="66" t="s">
        <v>36</v>
      </c>
      <c r="B12" s="58" t="s">
        <v>27</v>
      </c>
      <c r="C12" s="77" t="s">
        <v>38</v>
      </c>
      <c r="D12" s="74" t="s">
        <v>37</v>
      </c>
    </row>
    <row r="13" spans="1:4" ht="15.75" thickBot="1" x14ac:dyDescent="0.3">
      <c r="A13" s="63" t="s">
        <v>10</v>
      </c>
      <c r="B13" s="75" t="str">
        <f>IF((B12="jā"),"Komersants var pretendēt uz valsts atbalstu",IF((B12="NĒ"),"Komersants nevar pretendēt uz valsts atbalstu", "Kļūda datos"))</f>
        <v>Komersants var pretendēt uz valsts atbalstu</v>
      </c>
      <c r="C13" s="75"/>
      <c r="D13" s="76"/>
    </row>
    <row r="14" spans="1:4" ht="5.25" customHeight="1" x14ac:dyDescent="0.25">
      <c r="A14" s="67"/>
      <c r="B14" s="64"/>
      <c r="C14" s="64"/>
      <c r="D14" s="64"/>
    </row>
    <row r="15" spans="1:4" ht="15.75" thickBot="1" x14ac:dyDescent="0.3">
      <c r="A15" s="61" t="s">
        <v>50</v>
      </c>
      <c r="B15" s="64"/>
      <c r="C15" s="64"/>
      <c r="D15" s="64"/>
    </row>
    <row r="16" spans="1:4" ht="64.5" thickBot="1" x14ac:dyDescent="0.3">
      <c r="A16" s="66" t="s">
        <v>40</v>
      </c>
      <c r="B16" s="58"/>
      <c r="C16" s="95" t="s">
        <v>30</v>
      </c>
      <c r="D16" s="74" t="s">
        <v>39</v>
      </c>
    </row>
    <row r="17" spans="1:17" ht="15.75" thickBot="1" x14ac:dyDescent="0.3">
      <c r="A17" s="63" t="s">
        <v>10</v>
      </c>
      <c r="B17" s="75" t="str">
        <f>IF((B16="jā"),"Komersants var pretendēt uz valsts atbalstu",IF((B16="NĒ"),"Komersants nevar pretendēt uz valsts atbalstu", "Kļūda datos"))</f>
        <v>Kļūda datos</v>
      </c>
      <c r="C17" s="75"/>
      <c r="D17" s="76"/>
    </row>
    <row r="18" spans="1:17" ht="7.5" customHeight="1" x14ac:dyDescent="0.25">
      <c r="A18" s="64"/>
      <c r="B18" s="64"/>
      <c r="C18" s="64"/>
      <c r="D18" s="64"/>
    </row>
    <row r="19" spans="1:17" ht="15.75" thickBot="1" x14ac:dyDescent="0.3">
      <c r="A19" s="61" t="s">
        <v>51</v>
      </c>
      <c r="B19" s="64"/>
      <c r="C19" s="64"/>
      <c r="D19" s="64"/>
    </row>
    <row r="20" spans="1:17" ht="120.75" thickBot="1" x14ac:dyDescent="0.3">
      <c r="A20" s="66" t="s">
        <v>43</v>
      </c>
      <c r="B20" s="58"/>
      <c r="C20" s="78" t="s">
        <v>42</v>
      </c>
      <c r="D20" s="74" t="s">
        <v>41</v>
      </c>
    </row>
    <row r="21" spans="1:17" ht="15.75" thickBot="1" x14ac:dyDescent="0.3">
      <c r="A21" s="63" t="s">
        <v>10</v>
      </c>
      <c r="B21" s="75" t="str">
        <f>IF((B20="jā"),"Komersants var pretendēt uz valsts atbalstu",IF((B20="NĒ"),"Komersants nevar pretendēt uz valsts atbalstu", "Kļūda datos"))</f>
        <v>Kļūda datos</v>
      </c>
      <c r="C21" s="75"/>
      <c r="D21" s="76"/>
      <c r="G21" s="56" t="s">
        <v>98</v>
      </c>
      <c r="H21" s="56"/>
      <c r="I21" s="190" t="s">
        <v>137</v>
      </c>
      <c r="J21" s="191"/>
      <c r="K21" s="190" t="s">
        <v>137</v>
      </c>
      <c r="L21" s="191"/>
      <c r="M21" s="192" t="s">
        <v>140</v>
      </c>
      <c r="N21" s="193"/>
      <c r="O21" s="194"/>
    </row>
    <row r="22" spans="1:17" ht="27" customHeight="1" thickBot="1" x14ac:dyDescent="0.3">
      <c r="A22" s="64"/>
      <c r="B22" s="64"/>
      <c r="C22" s="64"/>
      <c r="D22" s="64"/>
      <c r="G22" s="188" t="s">
        <v>11</v>
      </c>
      <c r="H22" s="189"/>
      <c r="I22" s="129" t="s">
        <v>138</v>
      </c>
      <c r="J22" s="128" t="s">
        <v>143</v>
      </c>
      <c r="K22" s="129" t="s">
        <v>138</v>
      </c>
      <c r="L22" s="128" t="s">
        <v>143</v>
      </c>
      <c r="M22" s="135" t="s">
        <v>141</v>
      </c>
      <c r="N22" s="136" t="s">
        <v>139</v>
      </c>
      <c r="O22" s="137" t="s">
        <v>142</v>
      </c>
      <c r="Q22" s="158"/>
    </row>
    <row r="23" spans="1:17" ht="15.75" customHeight="1" thickBot="1" x14ac:dyDescent="0.3">
      <c r="A23" s="61" t="s">
        <v>74</v>
      </c>
      <c r="B23" s="84" t="s">
        <v>100</v>
      </c>
      <c r="C23" s="64"/>
      <c r="D23" s="64"/>
      <c r="G23" s="54" t="s">
        <v>52</v>
      </c>
      <c r="H23" s="145">
        <v>0</v>
      </c>
      <c r="I23" s="132">
        <v>25</v>
      </c>
      <c r="J23" s="195">
        <v>0.45</v>
      </c>
      <c r="K23" s="132">
        <v>50</v>
      </c>
      <c r="L23" s="195">
        <v>0.26</v>
      </c>
      <c r="M23" s="132"/>
      <c r="N23" s="134">
        <v>48</v>
      </c>
      <c r="O23" s="133"/>
    </row>
    <row r="24" spans="1:17" ht="60" customHeight="1" thickBot="1" x14ac:dyDescent="0.3">
      <c r="A24" s="68" t="s">
        <v>72</v>
      </c>
      <c r="B24" s="85" t="str">
        <f>MVU!C19</f>
        <v>mikro</v>
      </c>
      <c r="C24" s="79" t="s">
        <v>102</v>
      </c>
      <c r="D24" s="80" t="s">
        <v>44</v>
      </c>
      <c r="G24" s="55" t="s">
        <v>53</v>
      </c>
      <c r="H24" s="59">
        <v>0</v>
      </c>
      <c r="I24" s="131">
        <v>45000</v>
      </c>
      <c r="J24" s="196"/>
      <c r="K24" s="131">
        <v>360000</v>
      </c>
      <c r="L24" s="196"/>
      <c r="M24" s="131"/>
      <c r="N24" s="130">
        <v>2500000</v>
      </c>
      <c r="O24" s="59"/>
    </row>
    <row r="25" spans="1:17" x14ac:dyDescent="0.25">
      <c r="A25" s="64"/>
      <c r="B25" s="64"/>
      <c r="C25" s="64"/>
      <c r="D25" s="64"/>
      <c r="G25" s="55" t="s">
        <v>54</v>
      </c>
      <c r="H25" s="59">
        <v>0</v>
      </c>
      <c r="I25" s="131">
        <v>450000</v>
      </c>
      <c r="J25" s="197"/>
      <c r="K25" s="131">
        <v>200000</v>
      </c>
      <c r="L25" s="197"/>
      <c r="M25" s="131"/>
      <c r="N25" s="130">
        <v>89000000</v>
      </c>
      <c r="O25" s="59"/>
    </row>
    <row r="26" spans="1:17" ht="15.75" thickBot="1" x14ac:dyDescent="0.3">
      <c r="A26" s="92" t="s">
        <v>77</v>
      </c>
      <c r="B26" s="93"/>
      <c r="C26" s="93"/>
      <c r="D26" s="93"/>
      <c r="G26" s="138" t="s">
        <v>103</v>
      </c>
      <c r="H26" s="146">
        <v>0</v>
      </c>
      <c r="I26" s="139" t="s">
        <v>144</v>
      </c>
      <c r="J26" s="140" t="s">
        <v>144</v>
      </c>
      <c r="K26" s="139" t="s">
        <v>144</v>
      </c>
      <c r="L26" s="140" t="s">
        <v>144</v>
      </c>
      <c r="M26" s="139" t="s">
        <v>144</v>
      </c>
      <c r="N26" s="141" t="s">
        <v>144</v>
      </c>
      <c r="O26" s="140" t="s">
        <v>144</v>
      </c>
    </row>
    <row r="27" spans="1:17" ht="57.75" customHeight="1" x14ac:dyDescent="0.25">
      <c r="A27" s="94" t="s">
        <v>114</v>
      </c>
      <c r="B27" s="142" t="s">
        <v>29</v>
      </c>
      <c r="C27" s="143" t="s">
        <v>38</v>
      </c>
      <c r="D27" s="96" t="s">
        <v>113</v>
      </c>
      <c r="G27" s="87"/>
      <c r="H27" s="88"/>
    </row>
    <row r="28" spans="1:17" ht="30.75" thickBot="1" x14ac:dyDescent="0.3">
      <c r="A28" s="89" t="s">
        <v>75</v>
      </c>
      <c r="B28" s="144">
        <f>IF(AND(B24="mikro",B27="NĒ"),70%,IF(AND(B24="mikro",B27="JĀ"),70%,IF(AND(B24="mazs",B27="NĒ"),70%,IF(AND(B24="mazs",B27="JĀ"),70%,IF(AND(B24="vidējs",B27="NĒ"),60%,IF(AND(B24="vidējs",B27="JĀ"),70%,IF(AND(B24="liels",H26&lt;=5000000,B27="NĒ"),50%,IF(AND(B24="liels",H26&lt;=5000000,B27="JĀ"),60%,IF(AND(B24="liels",B27="NĒ",H26&gt;5000000),30%,IF(AND(B24="liels",B27="JĀ",H26&gt;5000000),40%,"Kļūda datos"))))))))))</f>
        <v>0.7</v>
      </c>
      <c r="C28" s="90" t="s">
        <v>73</v>
      </c>
      <c r="D28" s="91" t="s">
        <v>80</v>
      </c>
    </row>
    <row r="29" spans="1:17" ht="15.75" thickBot="1" x14ac:dyDescent="0.3">
      <c r="A29" s="63" t="s">
        <v>10</v>
      </c>
      <c r="B29" s="75" t="str">
        <f>IF(B27="", "Kļūda datos", "")</f>
        <v/>
      </c>
      <c r="C29" s="75"/>
      <c r="D29" s="76"/>
    </row>
    <row r="30" spans="1:17" x14ac:dyDescent="0.25">
      <c r="A30" s="69"/>
      <c r="B30" s="69"/>
      <c r="C30" s="69"/>
      <c r="D30" s="81"/>
    </row>
    <row r="31" spans="1:17" ht="15.75" customHeight="1" thickBot="1" x14ac:dyDescent="0.3">
      <c r="A31" s="61" t="s">
        <v>76</v>
      </c>
      <c r="B31" s="64" t="str">
        <f>IF(B24="liels", "Lūdzu, aizpildiet tabulu Nr.3", IF(OR(B24="mikro",B24="mazs",B24="vidējs"),"Lūdzu, aizpildiet tabulu Nr.2", "Kļūda datos"))</f>
        <v>Lūdzu, aizpildiet tabulu Nr.2</v>
      </c>
      <c r="C31" s="64"/>
      <c r="D31" s="64"/>
      <c r="G31" s="158" t="str">
        <f>IF(B31="Lūdzu, aizpildiet tabulu Nr.2", "Ja MVU ir pastāvējis mazāk nekā trīs gadus, finanšu dati nav aizpildāmi", "")</f>
        <v>Ja MVU ir pastāvējis mazāk nekā trīs gadus, finanšu dati nav aizpildāmi</v>
      </c>
    </row>
    <row r="32" spans="1:17" ht="60.75" thickBot="1" x14ac:dyDescent="0.3">
      <c r="A32" s="68" t="s">
        <v>78</v>
      </c>
      <c r="B32" s="86" t="e">
        <f>IF(B31="Lūdzu, aizpildiet tabulu Nr.2",GNU!B11,IF(B31="Lūdzu, aizpildiet tabulu Nr.3",GNU!B36, "Kļūda datos"))</f>
        <v>#DIV/0!</v>
      </c>
      <c r="C32" s="79" t="s">
        <v>73</v>
      </c>
      <c r="D32" s="80" t="s">
        <v>79</v>
      </c>
    </row>
    <row r="33" spans="1:4" ht="15.75" thickBot="1" x14ac:dyDescent="0.3">
      <c r="A33" s="70"/>
      <c r="B33" s="75"/>
      <c r="C33" s="75"/>
      <c r="D33" s="76"/>
    </row>
    <row r="34" spans="1:4" ht="7.5" customHeight="1" x14ac:dyDescent="0.25">
      <c r="A34" s="64"/>
      <c r="B34" s="64"/>
      <c r="C34" s="64"/>
      <c r="D34" s="64"/>
    </row>
    <row r="35" spans="1:4" ht="15.75" thickBot="1" x14ac:dyDescent="0.3">
      <c r="A35" s="61" t="s">
        <v>81</v>
      </c>
      <c r="B35" s="64"/>
      <c r="C35" s="64"/>
      <c r="D35" s="64"/>
    </row>
    <row r="36" spans="1:4" ht="384" customHeight="1" thickBot="1" x14ac:dyDescent="0.3">
      <c r="A36" s="71" t="s">
        <v>82</v>
      </c>
      <c r="B36" s="58"/>
      <c r="C36" s="79" t="s">
        <v>83</v>
      </c>
      <c r="D36" s="80" t="s">
        <v>80</v>
      </c>
    </row>
    <row r="37" spans="1:4" ht="15.75" thickBot="1" x14ac:dyDescent="0.3">
      <c r="A37" s="63" t="s">
        <v>10</v>
      </c>
      <c r="B37" s="75" t="str">
        <f>IF((B36="jā"),"Komersants var pretendēt uz valsts atbalstu",IF((B36="NĒ"),"Komersants nevar pretendēt uz valsts atbalstu", "Kļūda datos"))</f>
        <v>Kļūda datos</v>
      </c>
      <c r="C37" s="75"/>
      <c r="D37" s="76"/>
    </row>
    <row r="38" spans="1:4" x14ac:dyDescent="0.25">
      <c r="A38" s="64"/>
      <c r="B38" s="64"/>
      <c r="C38" s="64"/>
      <c r="D38" s="64"/>
    </row>
    <row r="39" spans="1:4" ht="15.75" thickBot="1" x14ac:dyDescent="0.3">
      <c r="A39" s="61" t="s">
        <v>84</v>
      </c>
      <c r="B39" s="64"/>
      <c r="C39" s="64"/>
      <c r="D39" s="64"/>
    </row>
    <row r="40" spans="1:4" ht="45.75" thickBot="1" x14ac:dyDescent="0.3">
      <c r="A40" s="72" t="s">
        <v>85</v>
      </c>
      <c r="B40" s="58"/>
      <c r="C40" s="79" t="s">
        <v>30</v>
      </c>
      <c r="D40" s="80" t="s">
        <v>86</v>
      </c>
    </row>
    <row r="41" spans="1:4" ht="15.75" thickBot="1" x14ac:dyDescent="0.3">
      <c r="A41" s="63" t="s">
        <v>10</v>
      </c>
      <c r="B41" s="75" t="str">
        <f>IF((B40="jā"),"Komersants var pretendēt uz valsts atbalstu",IF((B40="NĒ"),"Komersants nevar pretendēt uz valsts atbalstu", "Kļūda datos"))</f>
        <v>Kļūda datos</v>
      </c>
      <c r="C41" s="75"/>
      <c r="D41" s="76"/>
    </row>
    <row r="42" spans="1:4" ht="9.75" customHeight="1" x14ac:dyDescent="0.25">
      <c r="A42" s="64"/>
      <c r="B42" s="64"/>
      <c r="C42" s="64"/>
      <c r="D42" s="64"/>
    </row>
    <row r="43" spans="1:4" ht="15.75" thickBot="1" x14ac:dyDescent="0.3">
      <c r="A43" s="61" t="s">
        <v>87</v>
      </c>
      <c r="B43" s="64"/>
      <c r="C43" s="64"/>
      <c r="D43" s="64"/>
    </row>
    <row r="44" spans="1:4" ht="45.75" thickBot="1" x14ac:dyDescent="0.3">
      <c r="A44" s="72" t="s">
        <v>88</v>
      </c>
      <c r="B44" s="58"/>
      <c r="C44" s="79" t="s">
        <v>30</v>
      </c>
      <c r="D44" s="80" t="s">
        <v>115</v>
      </c>
    </row>
    <row r="45" spans="1:4" ht="15.75" thickBot="1" x14ac:dyDescent="0.3">
      <c r="A45" s="63" t="s">
        <v>10</v>
      </c>
      <c r="B45" s="75" t="str">
        <f>IF((B44="jā"),"Komersants var pretendēt uz valsts atbalstu",IF((B44="NĒ"),"Komersants nevar pretendēt uz valsts atbalstu", "Kļūda datos"))</f>
        <v>Kļūda datos</v>
      </c>
      <c r="C45" s="75"/>
      <c r="D45" s="76"/>
    </row>
    <row r="46" spans="1:4" x14ac:dyDescent="0.25">
      <c r="A46" s="64"/>
      <c r="B46" s="64"/>
      <c r="C46" s="64"/>
      <c r="D46" s="64"/>
    </row>
    <row r="47" spans="1:4" ht="15.75" thickBot="1" x14ac:dyDescent="0.3">
      <c r="A47" s="61" t="s">
        <v>89</v>
      </c>
      <c r="B47" s="64"/>
      <c r="C47" s="64"/>
      <c r="D47" s="64"/>
    </row>
    <row r="48" spans="1:4" ht="48" customHeight="1" thickBot="1" x14ac:dyDescent="0.3">
      <c r="A48" s="52" t="s">
        <v>90</v>
      </c>
      <c r="B48" s="58"/>
      <c r="C48" s="79" t="s">
        <v>30</v>
      </c>
      <c r="D48" s="80" t="s">
        <v>91</v>
      </c>
    </row>
    <row r="49" spans="1:4" ht="15.75" thickBot="1" x14ac:dyDescent="0.3">
      <c r="A49" s="63" t="s">
        <v>10</v>
      </c>
      <c r="B49" s="75" t="str">
        <f>IF((B48="jā"),"Komersants var pretendēt uz valsts atbalstu",IF((B48="NĒ"),"Komersants nevar pretendēt uz valsts atbalstu", "Kļūda datos"))</f>
        <v>Kļūda datos</v>
      </c>
      <c r="C49" s="75"/>
      <c r="D49" s="76"/>
    </row>
    <row r="50" spans="1:4" x14ac:dyDescent="0.25">
      <c r="A50" s="64"/>
      <c r="B50" s="64"/>
      <c r="C50" s="64"/>
      <c r="D50" s="64"/>
    </row>
    <row r="51" spans="1:4" ht="15.75" thickBot="1" x14ac:dyDescent="0.3">
      <c r="A51" s="61" t="s">
        <v>92</v>
      </c>
      <c r="B51" s="64"/>
      <c r="C51" s="64"/>
      <c r="D51" s="64"/>
    </row>
    <row r="52" spans="1:4" ht="30.75" thickBot="1" x14ac:dyDescent="0.3">
      <c r="A52" s="62" t="s">
        <v>93</v>
      </c>
      <c r="B52" s="58"/>
      <c r="C52" s="79" t="s">
        <v>30</v>
      </c>
      <c r="D52" s="80" t="s">
        <v>94</v>
      </c>
    </row>
    <row r="53" spans="1:4" ht="15.75" thickBot="1" x14ac:dyDescent="0.3">
      <c r="A53" s="63" t="s">
        <v>10</v>
      </c>
      <c r="B53" s="75" t="str">
        <f>IF((B52="jā"),"Komersants var pretendēt uz valsts atbalstu",IF((B52="NĒ"),"Komersants nevar pretendēt uz valsts atbalstu", "Kļūda datos"))</f>
        <v>Kļūda datos</v>
      </c>
      <c r="C53" s="75"/>
      <c r="D53" s="76"/>
    </row>
    <row r="54" spans="1:4" x14ac:dyDescent="0.25">
      <c r="A54" s="64"/>
      <c r="B54" s="64"/>
      <c r="C54" s="64"/>
      <c r="D54" s="64"/>
    </row>
    <row r="55" spans="1:4" ht="15.75" thickBot="1" x14ac:dyDescent="0.3">
      <c r="A55" s="61" t="s">
        <v>95</v>
      </c>
      <c r="B55" s="64"/>
      <c r="C55" s="64"/>
      <c r="D55" s="64"/>
    </row>
    <row r="56" spans="1:4" ht="45.75" thickBot="1" x14ac:dyDescent="0.3">
      <c r="A56" s="71" t="s">
        <v>152</v>
      </c>
      <c r="B56" s="58"/>
      <c r="C56" s="82" t="s">
        <v>97</v>
      </c>
      <c r="D56" s="83" t="s">
        <v>96</v>
      </c>
    </row>
    <row r="57" spans="1:4" ht="15.75" thickBot="1" x14ac:dyDescent="0.3">
      <c r="A57" s="63" t="s">
        <v>10</v>
      </c>
      <c r="B57" s="75" t="str">
        <f>IF((B56="jā"),"Komersants var pretendēt uz valsts atbalstu",IF((B56="NĒ"),"Komersants nevar pretendēt uz valsts atbalstu", "Kļūda datos"))</f>
        <v>Kļūda datos</v>
      </c>
      <c r="C57" s="75"/>
      <c r="D57" s="76"/>
    </row>
  </sheetData>
  <sheetProtection algorithmName="SHA-512" hashValue="EbU7xdlBCUHgvuMkWPjhf2zWJ75tqfhvml5xlu2cAjN+IR69LoyDyRsQXWxG8suO8TPpIT2UprC2DBYfODpKSA==" saltValue="GwGHFSDH3tKQmubG4Z3dew==" spinCount="100000" sheet="1" objects="1" scenarios="1" selectLockedCells="1"/>
  <protectedRanges>
    <protectedRange sqref="B4 B8 B12 B16 B20 B27 B36 B40 B44 B48 B52 B56 H23:O25 H26" name="Range1"/>
  </protectedRanges>
  <mergeCells count="6">
    <mergeCell ref="G22:H22"/>
    <mergeCell ref="I21:J21"/>
    <mergeCell ref="K21:L21"/>
    <mergeCell ref="M21:O21"/>
    <mergeCell ref="J23:J25"/>
    <mergeCell ref="L23:L25"/>
  </mergeCells>
  <conditionalFormatting sqref="A18:F18 B19:F19 E20:F20 C21:F21 A34:F34 B24:E24 E28:F30 A25:E25 A38:F38 A42:F42 E39:F41 A46:F46 E43:F45 A50:F50 E47:F49 A54:F54 E51:F53 A58:F706 E55:F57 E32:F33 A31:F31 A22:F23 A1:F7 A9:F11 B8:F8 B12:F17 B20:C20 B26:E27">
    <cfRule type="containsText" dxfId="155" priority="167" operator="containsText" text="Komersants nevar pretendēt uz valsts atbalstu">
      <formula>NOT(ISERROR(SEARCH("Komersants nevar pretendēt uz valsts atbalstu",A1)))</formula>
    </cfRule>
  </conditionalFormatting>
  <conditionalFormatting sqref="A18:I18 A38:I38 A34:G34 B24:E24 A25:E25 E32:I32 A42:I42 E39:I41 A46:I46 E43:I45 A50:I50 E47:I49 A54:I54 E51:I53 A58:I486 E55:I57 E33:G33 A31:F31 A22:F23 E28:F30 B19:F19 I19:I20 E20:F20 C21:H21 A1:I7 A9:I11 B8:I8 B12:I17 B20:C20 B26:E27 H29:I29 H28 B28">
    <cfRule type="containsText" dxfId="154" priority="166" operator="containsText" text="Komersants var pretendēt uz valsts atbalstu">
      <formula>NOT(ISERROR(SEARCH("Komersants var pretendēt uz valsts atbalstu",A1)))</formula>
    </cfRule>
  </conditionalFormatting>
  <conditionalFormatting sqref="A8">
    <cfRule type="containsText" dxfId="153" priority="165" operator="containsText" text="Komersants nevar pretendēt uz valstst atbalstu">
      <formula>NOT(ISERROR(SEARCH("Komersants nevar pretendēt uz valstst atbalstu",A8)))</formula>
    </cfRule>
  </conditionalFormatting>
  <conditionalFormatting sqref="A8">
    <cfRule type="containsText" dxfId="152" priority="164" operator="containsText" text="Komersants var pretendēt uz valstst atbalstu">
      <formula>NOT(ISERROR(SEARCH("Komersants var pretendēt uz valstst atbalstu",A8)))</formula>
    </cfRule>
  </conditionalFormatting>
  <conditionalFormatting sqref="A13">
    <cfRule type="containsText" dxfId="151" priority="163" operator="containsText" text="Komersants nevar pretendēt uz valstst atbalstu">
      <formula>NOT(ISERROR(SEARCH("Komersants nevar pretendēt uz valstst atbalstu",A13)))</formula>
    </cfRule>
  </conditionalFormatting>
  <conditionalFormatting sqref="A13">
    <cfRule type="containsText" dxfId="150" priority="162" operator="containsText" text="Komersants var pretendēt uz valstst atbalstu">
      <formula>NOT(ISERROR(SEARCH("Komersants var pretendēt uz valstst atbalstu",A13)))</formula>
    </cfRule>
  </conditionalFormatting>
  <conditionalFormatting sqref="A17">
    <cfRule type="containsText" dxfId="149" priority="161" operator="containsText" text="Komersants nevar pretendēt uz valstst atbalstu">
      <formula>NOT(ISERROR(SEARCH("Komersants nevar pretendēt uz valstst atbalstu",A17)))</formula>
    </cfRule>
  </conditionalFormatting>
  <conditionalFormatting sqref="A17">
    <cfRule type="containsText" dxfId="148" priority="160" operator="containsText" text="Komersants var pretendēt uz valstst atbalstu">
      <formula>NOT(ISERROR(SEARCH("Komersants var pretendēt uz valstst atbalstu",A17)))</formula>
    </cfRule>
  </conditionalFormatting>
  <conditionalFormatting sqref="B21">
    <cfRule type="containsText" dxfId="147" priority="159" operator="containsText" text="Komersants nevar pretendēt uz valstst atbalstu">
      <formula>NOT(ISERROR(SEARCH("Komersants nevar pretendēt uz valstst atbalstu",B21)))</formula>
    </cfRule>
  </conditionalFormatting>
  <conditionalFormatting sqref="B21">
    <cfRule type="containsText" dxfId="146" priority="158" operator="containsText" text="Komersants var pretendēt uz valstst atbalstu">
      <formula>NOT(ISERROR(SEARCH("Komersants var pretendēt uz valstst atbalstu",B21)))</formula>
    </cfRule>
  </conditionalFormatting>
  <conditionalFormatting sqref="A21">
    <cfRule type="containsText" dxfId="145" priority="157" operator="containsText" text="Komersants nevar pretendēt uz valstst atbalstu">
      <formula>NOT(ISERROR(SEARCH("Komersants nevar pretendēt uz valstst atbalstu",A21)))</formula>
    </cfRule>
  </conditionalFormatting>
  <conditionalFormatting sqref="A21">
    <cfRule type="containsText" dxfId="144" priority="156" operator="containsText" text="Komersants var pretendēt uz valstst atbalstu">
      <formula>NOT(ISERROR(SEARCH("Komersants var pretendēt uz valstst atbalstu",A21)))</formula>
    </cfRule>
  </conditionalFormatting>
  <conditionalFormatting sqref="A33 C33:D33 B29:D29 D30 C28:D28">
    <cfRule type="containsText" dxfId="143" priority="153" operator="containsText" text="Komersants nevar pretendēt uz valstst atbalstu">
      <formula>NOT(ISERROR(SEARCH("Komersants nevar pretendēt uz valstst atbalstu",A28)))</formula>
    </cfRule>
  </conditionalFormatting>
  <conditionalFormatting sqref="A33 C33:D33 B29:D29 D30 C28:D28">
    <cfRule type="containsText" dxfId="142" priority="152" operator="containsText" text="Komersants var pretendēt uz valstst atbalstu">
      <formula>NOT(ISERROR(SEARCH("Komersants var pretendēt uz valstst atbalstu",A28)))</formula>
    </cfRule>
  </conditionalFormatting>
  <conditionalFormatting sqref="B33">
    <cfRule type="containsText" dxfId="141" priority="151" operator="containsText" text="Komersants nevar pretendēt uz valstst atbalstu">
      <formula>NOT(ISERROR(SEARCH("Komersants nevar pretendēt uz valstst atbalstu",B33)))</formula>
    </cfRule>
  </conditionalFormatting>
  <conditionalFormatting sqref="B33">
    <cfRule type="containsText" dxfId="140" priority="150" operator="containsText" text="Komersants var pretendēt uz valstst atbalstu">
      <formula>NOT(ISERROR(SEARCH("Komersants var pretendēt uz valstst atbalstu",B33)))</formula>
    </cfRule>
  </conditionalFormatting>
  <conditionalFormatting sqref="B35:F35 E36:F36 C37:F37 B36">
    <cfRule type="containsText" dxfId="139" priority="147" operator="containsText" text="Komersants nevar pretendēt uz valstst atbalstu">
      <formula>NOT(ISERROR(SEARCH("Komersants nevar pretendēt uz valstst atbalstu",B35)))</formula>
    </cfRule>
  </conditionalFormatting>
  <conditionalFormatting sqref="B35:I35 E36:I36 C37:I37 B36">
    <cfRule type="containsText" dxfId="138" priority="146" operator="containsText" text="Komersants var pretendēt uz valstst atbalstu">
      <formula>NOT(ISERROR(SEARCH("Komersants var pretendēt uz valstst atbalstu",B35)))</formula>
    </cfRule>
  </conditionalFormatting>
  <conditionalFormatting sqref="B37">
    <cfRule type="containsText" dxfId="137" priority="145" operator="containsText" text="Komersants nevar pretendēt uz valstst atbalstu">
      <formula>NOT(ISERROR(SEARCH("Komersants nevar pretendēt uz valstst atbalstu",B37)))</formula>
    </cfRule>
  </conditionalFormatting>
  <conditionalFormatting sqref="B37">
    <cfRule type="containsText" dxfId="136" priority="144" operator="containsText" text="Komersants var pretendēt uz valstst atbalstu">
      <formula>NOT(ISERROR(SEARCH("Komersants var pretendēt uz valstst atbalstu",B37)))</formula>
    </cfRule>
  </conditionalFormatting>
  <conditionalFormatting sqref="A37">
    <cfRule type="containsText" dxfId="135" priority="143" operator="containsText" text="Komersants nevar pretendēt uz valstst atbalstu">
      <formula>NOT(ISERROR(SEARCH("Komersants nevar pretendēt uz valstst atbalstu",A37)))</formula>
    </cfRule>
  </conditionalFormatting>
  <conditionalFormatting sqref="A37">
    <cfRule type="containsText" dxfId="134" priority="142" operator="containsText" text="Komersants var pretendēt uz valstst atbalstu">
      <formula>NOT(ISERROR(SEARCH("Komersants var pretendēt uz valstst atbalstu",A37)))</formula>
    </cfRule>
  </conditionalFormatting>
  <conditionalFormatting sqref="C36">
    <cfRule type="containsText" dxfId="133" priority="141" operator="containsText" text="Komersants nevar pretendēt uz valstst atbalstu">
      <formula>NOT(ISERROR(SEARCH("Komersants nevar pretendēt uz valstst atbalstu",C36)))</formula>
    </cfRule>
  </conditionalFormatting>
  <conditionalFormatting sqref="C36">
    <cfRule type="containsText" dxfId="132" priority="140" operator="containsText" text="Komersants var pretendēt uz valstst atbalstu">
      <formula>NOT(ISERROR(SEARCH("Komersants var pretendēt uz valstst atbalstu",C36)))</formula>
    </cfRule>
  </conditionalFormatting>
  <conditionalFormatting sqref="D36">
    <cfRule type="containsText" dxfId="131" priority="139" operator="containsText" text="Komersants nevar pretendēt uz valstst atbalstu">
      <formula>NOT(ISERROR(SEARCH("Komersants nevar pretendēt uz valstst atbalstu",D36)))</formula>
    </cfRule>
  </conditionalFormatting>
  <conditionalFormatting sqref="D36">
    <cfRule type="containsText" dxfId="130" priority="138" operator="containsText" text="Komersants var pretendēt uz valstst atbalstu">
      <formula>NOT(ISERROR(SEARCH("Komersants var pretendēt uz valstst atbalstu",D36)))</formula>
    </cfRule>
  </conditionalFormatting>
  <conditionalFormatting sqref="B39:D39 B41:D41 B40">
    <cfRule type="containsText" dxfId="129" priority="137" operator="containsText" text="Komersants nevar pretendēt uz valstst atbalstu">
      <formula>NOT(ISERROR(SEARCH("Komersants nevar pretendēt uz valstst atbalstu",B39)))</formula>
    </cfRule>
  </conditionalFormatting>
  <conditionalFormatting sqref="B39:D39 B41:D41 B40">
    <cfRule type="containsText" dxfId="128" priority="136" operator="containsText" text="Komersants var pretendēt uz valstst atbalstu">
      <formula>NOT(ISERROR(SEARCH("Komersants var pretendēt uz valstst atbalstu",B39)))</formula>
    </cfRule>
  </conditionalFormatting>
  <conditionalFormatting sqref="A41">
    <cfRule type="containsText" dxfId="127" priority="135" operator="containsText" text="Komersants nevar pretendēt uz valstst atbalstu">
      <formula>NOT(ISERROR(SEARCH("Komersants nevar pretendēt uz valstst atbalstu",A41)))</formula>
    </cfRule>
  </conditionalFormatting>
  <conditionalFormatting sqref="A41">
    <cfRule type="containsText" dxfId="126" priority="134" operator="containsText" text="Komersants var pretendēt uz valstst atbalstu">
      <formula>NOT(ISERROR(SEARCH("Komersants var pretendēt uz valstst atbalstu",A41)))</formula>
    </cfRule>
  </conditionalFormatting>
  <conditionalFormatting sqref="D40">
    <cfRule type="containsText" dxfId="125" priority="133" operator="containsText" text="Komersants nevar pretendēt uz valstst atbalstu">
      <formula>NOT(ISERROR(SEARCH("Komersants nevar pretendēt uz valstst atbalstu",D40)))</formula>
    </cfRule>
  </conditionalFormatting>
  <conditionalFormatting sqref="D40">
    <cfRule type="containsText" dxfId="124" priority="132" operator="containsText" text="Komersants var pretendēt uz valstst atbalstu">
      <formula>NOT(ISERROR(SEARCH("Komersants var pretendēt uz valstst atbalstu",D40)))</formula>
    </cfRule>
  </conditionalFormatting>
  <conditionalFormatting sqref="C40">
    <cfRule type="containsText" dxfId="123" priority="131" operator="containsText" text="Komersants nevar pretendēt uz valstst atbalstu">
      <formula>NOT(ISERROR(SEARCH("Komersants nevar pretendēt uz valstst atbalstu",C40)))</formula>
    </cfRule>
  </conditionalFormatting>
  <conditionalFormatting sqref="C40">
    <cfRule type="containsText" dxfId="122" priority="130" operator="containsText" text="Komersants var pretendēt uz valstst atbalstu">
      <formula>NOT(ISERROR(SEARCH("Komersants var pretendēt uz valstst atbalstu",C40)))</formula>
    </cfRule>
  </conditionalFormatting>
  <conditionalFormatting sqref="B43:D43 B45:D45 B44">
    <cfRule type="containsText" dxfId="121" priority="129" operator="containsText" text="Komersants nevar pretendēt uz valstst atbalstu">
      <formula>NOT(ISERROR(SEARCH("Komersants nevar pretendēt uz valstst atbalstu",B43)))</formula>
    </cfRule>
  </conditionalFormatting>
  <conditionalFormatting sqref="B43:D43 B45:D45 B44">
    <cfRule type="containsText" dxfId="120" priority="128" operator="containsText" text="Komersants var pretendēt uz valstst atbalstu">
      <formula>NOT(ISERROR(SEARCH("Komersants var pretendēt uz valstst atbalstu",B43)))</formula>
    </cfRule>
  </conditionalFormatting>
  <conditionalFormatting sqref="A45">
    <cfRule type="containsText" dxfId="119" priority="127" operator="containsText" text="Komersants nevar pretendēt uz valstst atbalstu">
      <formula>NOT(ISERROR(SEARCH("Komersants nevar pretendēt uz valstst atbalstu",A45)))</formula>
    </cfRule>
  </conditionalFormatting>
  <conditionalFormatting sqref="A45">
    <cfRule type="containsText" dxfId="118" priority="126" operator="containsText" text="Komersants var pretendēt uz valstst atbalstu">
      <formula>NOT(ISERROR(SEARCH("Komersants var pretendēt uz valstst atbalstu",A45)))</formula>
    </cfRule>
  </conditionalFormatting>
  <conditionalFormatting sqref="C52">
    <cfRule type="containsText" dxfId="117" priority="105" operator="containsText" text="Komersants nevar pretendēt uz valstst atbalstu">
      <formula>NOT(ISERROR(SEARCH("Komersants nevar pretendēt uz valstst atbalstu",C52)))</formula>
    </cfRule>
  </conditionalFormatting>
  <conditionalFormatting sqref="C52">
    <cfRule type="containsText" dxfId="116" priority="104" operator="containsText" text="Komersants var pretendēt uz valstst atbalstu">
      <formula>NOT(ISERROR(SEARCH("Komersants var pretendēt uz valstst atbalstu",C52)))</formula>
    </cfRule>
  </conditionalFormatting>
  <conditionalFormatting sqref="C44">
    <cfRule type="containsText" dxfId="115" priority="123" operator="containsText" text="Komersants nevar pretendēt uz valstst atbalstu">
      <formula>NOT(ISERROR(SEARCH("Komersants nevar pretendēt uz valstst atbalstu",C44)))</formula>
    </cfRule>
  </conditionalFormatting>
  <conditionalFormatting sqref="C44">
    <cfRule type="containsText" dxfId="114" priority="122" operator="containsText" text="Komersants var pretendēt uz valstst atbalstu">
      <formula>NOT(ISERROR(SEARCH("Komersants var pretendēt uz valstst atbalstu",C44)))</formula>
    </cfRule>
  </conditionalFormatting>
  <conditionalFormatting sqref="B47:D47 B49:D49 B48">
    <cfRule type="containsText" dxfId="113" priority="121" operator="containsText" text="Komersants nevar pretendēt uz valstst atbalstu">
      <formula>NOT(ISERROR(SEARCH("Komersants nevar pretendēt uz valstst atbalstu",B47)))</formula>
    </cfRule>
  </conditionalFormatting>
  <conditionalFormatting sqref="B47:D47 B49:D49 B48">
    <cfRule type="containsText" dxfId="112" priority="120" operator="containsText" text="Komersants var pretendēt uz valstst atbalstu">
      <formula>NOT(ISERROR(SEARCH("Komersants var pretendēt uz valstst atbalstu",B47)))</formula>
    </cfRule>
  </conditionalFormatting>
  <conditionalFormatting sqref="A49">
    <cfRule type="containsText" dxfId="111" priority="119" operator="containsText" text="Komersants nevar pretendēt uz valstst atbalstu">
      <formula>NOT(ISERROR(SEARCH("Komersants nevar pretendēt uz valstst atbalstu",A49)))</formula>
    </cfRule>
  </conditionalFormatting>
  <conditionalFormatting sqref="A49">
    <cfRule type="containsText" dxfId="110" priority="118" operator="containsText" text="Komersants var pretendēt uz valstst atbalstu">
      <formula>NOT(ISERROR(SEARCH("Komersants var pretendēt uz valstst atbalstu",A49)))</formula>
    </cfRule>
  </conditionalFormatting>
  <conditionalFormatting sqref="A57">
    <cfRule type="containsText" dxfId="109" priority="99" operator="containsText" text="Komersants nevar pretendēt uz valstst atbalstu">
      <formula>NOT(ISERROR(SEARCH("Komersants nevar pretendēt uz valstst atbalstu",A57)))</formula>
    </cfRule>
  </conditionalFormatting>
  <conditionalFormatting sqref="A57">
    <cfRule type="containsText" dxfId="108" priority="98" operator="containsText" text="Komersants var pretendēt uz valstst atbalstu">
      <formula>NOT(ISERROR(SEARCH("Komersants var pretendēt uz valstst atbalstu",A57)))</formula>
    </cfRule>
  </conditionalFormatting>
  <conditionalFormatting sqref="C48">
    <cfRule type="containsText" dxfId="107" priority="115" operator="containsText" text="Komersants nevar pretendēt uz valstst atbalstu">
      <formula>NOT(ISERROR(SEARCH("Komersants nevar pretendēt uz valstst atbalstu",C48)))</formula>
    </cfRule>
  </conditionalFormatting>
  <conditionalFormatting sqref="C48">
    <cfRule type="containsText" dxfId="106" priority="114" operator="containsText" text="Komersants var pretendēt uz valstst atbalstu">
      <formula>NOT(ISERROR(SEARCH("Komersants var pretendēt uz valstst atbalstu",C48)))</formula>
    </cfRule>
  </conditionalFormatting>
  <conditionalFormatting sqref="D44">
    <cfRule type="containsText" dxfId="105" priority="113" operator="containsText" text="Komersants nevar pretendēt uz valstst atbalstu">
      <formula>NOT(ISERROR(SEARCH("Komersants nevar pretendēt uz valstst atbalstu",D44)))</formula>
    </cfRule>
  </conditionalFormatting>
  <conditionalFormatting sqref="D44">
    <cfRule type="containsText" dxfId="104" priority="112" operator="containsText" text="Komersants var pretendēt uz valstst atbalstu">
      <formula>NOT(ISERROR(SEARCH("Komersants var pretendēt uz valstst atbalstu",D44)))</formula>
    </cfRule>
  </conditionalFormatting>
  <conditionalFormatting sqref="D48">
    <cfRule type="containsText" dxfId="103" priority="111" operator="containsText" text="Komersants nevar pretendēt uz valstst atbalstu">
      <formula>NOT(ISERROR(SEARCH("Komersants nevar pretendēt uz valstst atbalstu",D48)))</formula>
    </cfRule>
  </conditionalFormatting>
  <conditionalFormatting sqref="D48">
    <cfRule type="containsText" dxfId="102" priority="110" operator="containsText" text="Komersants var pretendēt uz valstst atbalstu">
      <formula>NOT(ISERROR(SEARCH("Komersants var pretendēt uz valstst atbalstu",D48)))</formula>
    </cfRule>
  </conditionalFormatting>
  <conditionalFormatting sqref="B51:D51 B53:D53 B52">
    <cfRule type="containsText" dxfId="101" priority="109" operator="containsText" text="Komersants nevar pretendēt uz valstst atbalstu">
      <formula>NOT(ISERROR(SEARCH("Komersants nevar pretendēt uz valstst atbalstu",B51)))</formula>
    </cfRule>
  </conditionalFormatting>
  <conditionalFormatting sqref="B51:D51 B53:D53 B52">
    <cfRule type="containsText" dxfId="100" priority="108" operator="containsText" text="Komersants var pretendēt uz valstst atbalstu">
      <formula>NOT(ISERROR(SEARCH("Komersants var pretendēt uz valstst atbalstu",B51)))</formula>
    </cfRule>
  </conditionalFormatting>
  <conditionalFormatting sqref="A53">
    <cfRule type="containsText" dxfId="99" priority="107" operator="containsText" text="Komersants nevar pretendēt uz valstst atbalstu">
      <formula>NOT(ISERROR(SEARCH("Komersants nevar pretendēt uz valstst atbalstu",A53)))</formula>
    </cfRule>
  </conditionalFormatting>
  <conditionalFormatting sqref="A53">
    <cfRule type="containsText" dxfId="98" priority="106" operator="containsText" text="Komersants var pretendēt uz valstst atbalstu">
      <formula>NOT(ISERROR(SEARCH("Komersants var pretendēt uz valstst atbalstu",A53)))</formula>
    </cfRule>
  </conditionalFormatting>
  <conditionalFormatting sqref="D52">
    <cfRule type="containsText" dxfId="97" priority="103" operator="containsText" text="Komersants nevar pretendēt uz valstst atbalstu">
      <formula>NOT(ISERROR(SEARCH("Komersants nevar pretendēt uz valstst atbalstu",D52)))</formula>
    </cfRule>
  </conditionalFormatting>
  <conditionalFormatting sqref="D52">
    <cfRule type="containsText" dxfId="96" priority="102" operator="containsText" text="Komersants var pretendēt uz valstst atbalstu">
      <formula>NOT(ISERROR(SEARCH("Komersants var pretendēt uz valstst atbalstu",D52)))</formula>
    </cfRule>
  </conditionalFormatting>
  <conditionalFormatting sqref="B55:D55 B57:D57 B56">
    <cfRule type="containsText" dxfId="95" priority="101" operator="containsText" text="Komersants nevar pretendēt uz valstst atbalstu">
      <formula>NOT(ISERROR(SEARCH("Komersants nevar pretendēt uz valstst atbalstu",B55)))</formula>
    </cfRule>
  </conditionalFormatting>
  <conditionalFormatting sqref="B55:D55 B57:D57 B56">
    <cfRule type="containsText" dxfId="94" priority="100" operator="containsText" text="Komersants var pretendēt uz valstst atbalstu">
      <formula>NOT(ISERROR(SEARCH("Komersants var pretendēt uz valstst atbalstu",B55)))</formula>
    </cfRule>
  </conditionalFormatting>
  <conditionalFormatting sqref="D56">
    <cfRule type="containsText" dxfId="93" priority="95" operator="containsText" text="Komersants nevar pretendēt uz valstst atbalstu">
      <formula>NOT(ISERROR(SEARCH("Komersants nevar pretendēt uz valstst atbalstu",D56)))</formula>
    </cfRule>
  </conditionalFormatting>
  <conditionalFormatting sqref="D56">
    <cfRule type="containsText" dxfId="92" priority="94" operator="containsText" text="Komersants var pretendēt uz valstst atbalstu">
      <formula>NOT(ISERROR(SEARCH("Komersants var pretendēt uz valstst atbalstu",D56)))</formula>
    </cfRule>
  </conditionalFormatting>
  <conditionalFormatting sqref="B31">
    <cfRule type="containsText" dxfId="91" priority="92" operator="containsText" text="Nr.3">
      <formula>NOT(ISERROR(SEARCH("Nr.3",B31)))</formula>
    </cfRule>
    <cfRule type="containsText" dxfId="90" priority="93" operator="containsText" text="Nr.2">
      <formula>NOT(ISERROR(SEARCH("Nr.2",B31)))</formula>
    </cfRule>
  </conditionalFormatting>
  <conditionalFormatting sqref="H23:H25">
    <cfRule type="containsText" dxfId="89" priority="88" operator="containsText" text="Komersants nevar pretendēt uz valstst atbalstu">
      <formula>NOT(ISERROR(SEARCH("Komersants nevar pretendēt uz valstst atbalstu",H23)))</formula>
    </cfRule>
  </conditionalFormatting>
  <conditionalFormatting sqref="H23:H25">
    <cfRule type="containsText" dxfId="88" priority="87" operator="containsText" text="Komersants var pretendēt uz valstst atbalstu">
      <formula>NOT(ISERROR(SEARCH("Komersants var pretendēt uz valstst atbalstu",H23)))</formula>
    </cfRule>
  </conditionalFormatting>
  <conditionalFormatting sqref="G21">
    <cfRule type="containsText" dxfId="87" priority="86" operator="containsText" text="Komersants nevar pretendēt uz valstst atbalstu">
      <formula>NOT(ISERROR(SEARCH("Komersants nevar pretendēt uz valstst atbalstu",G21)))</formula>
    </cfRule>
  </conditionalFormatting>
  <conditionalFormatting sqref="H21">
    <cfRule type="containsText" dxfId="86" priority="85" operator="containsText" text="Komersants nevar pretendēt uz valstst atbalstu">
      <formula>NOT(ISERROR(SEARCH("Komersants nevar pretendēt uz valstst atbalstu",H21)))</formula>
    </cfRule>
  </conditionalFormatting>
  <conditionalFormatting sqref="B32">
    <cfRule type="containsText" dxfId="85" priority="79" operator="containsText" text="Komersants nevar pretendēt">
      <formula>NOT(ISERROR(SEARCH("Komersants nevar pretendēt",B32)))</formula>
    </cfRule>
    <cfRule type="containsText" dxfId="84" priority="83" operator="containsText" text="komesants nevar pretendēt">
      <formula>NOT(ISERROR(SEARCH("komesants nevar pretendēt",B32)))</formula>
    </cfRule>
    <cfRule type="containsText" dxfId="83" priority="84" operator="containsText" text="komersants var pretendēt">
      <formula>NOT(ISERROR(SEARCH("komersants var pretendēt",B32)))</formula>
    </cfRule>
    <cfRule type="containsText" dxfId="82" priority="148" operator="containsText" text="Komersants var pretendēt uz valstst atbalstu">
      <formula>NOT(ISERROR(SEARCH("Komersants var pretendēt uz valstst atbalstu",B32)))</formula>
    </cfRule>
    <cfRule type="containsText" dxfId="81" priority="149" operator="containsText" text="Komersants nevar pretendēt uz valstst atbalstu">
      <formula>NOT(ISERROR(SEARCH("Komersants nevar pretendēt uz valstst atbalstu",B32)))</formula>
    </cfRule>
  </conditionalFormatting>
  <conditionalFormatting sqref="A1:J20 A29:J30 J28 A28:H28 A27:J27 A21:H26 A32:J123 A31:F31 H31:J31">
    <cfRule type="containsText" dxfId="80" priority="82" operator="containsText" text="komersants nevar pretendēt uz valsts atbalstu">
      <formula>NOT(ISERROR(SEARCH("komersants nevar pretendēt uz valsts atbalstu",A1)))</formula>
    </cfRule>
  </conditionalFormatting>
  <conditionalFormatting sqref="A1:H27 A29:H30 A28 C28:H28 A32:H65 A31:F31 H31">
    <cfRule type="containsText" dxfId="79" priority="81" operator="containsText" text="var pretendēt">
      <formula>NOT(ISERROR(SEARCH("var pretendēt",A1)))</formula>
    </cfRule>
  </conditionalFormatting>
  <conditionalFormatting sqref="A1:H27 A29:H30 A28 C28:H28 A32:H63 A31:F31 H31">
    <cfRule type="containsText" dxfId="78" priority="80" operator="containsText" text="Komersants nevar pretendēt uz valsts atbalstu">
      <formula>NOT(ISERROR(SEARCH("Komersants nevar pretendēt uz valsts atbalstu",A1)))</formula>
    </cfRule>
  </conditionalFormatting>
  <conditionalFormatting sqref="A1:F27 A29:F64 A28 C28:F28">
    <cfRule type="containsText" dxfId="77" priority="78" operator="containsText" text="Kļūda datos">
      <formula>NOT(ISERROR(SEARCH("Kļūda datos",A1)))</formula>
    </cfRule>
  </conditionalFormatting>
  <conditionalFormatting sqref="B21">
    <cfRule type="containsText" dxfId="76" priority="77" operator="containsText" text="Komersants nevar pretendēt uz valstst atbalstu">
      <formula>NOT(ISERROR(SEARCH("Komersants nevar pretendēt uz valstst atbalstu",B21)))</formula>
    </cfRule>
  </conditionalFormatting>
  <conditionalFormatting sqref="B21">
    <cfRule type="containsText" dxfId="75" priority="76" operator="containsText" text="Komersants var pretendēt uz valstst atbalstu">
      <formula>NOT(ISERROR(SEARCH("Komersants var pretendēt uz valstst atbalstu",B21)))</formula>
    </cfRule>
  </conditionalFormatting>
  <conditionalFormatting sqref="B37">
    <cfRule type="containsText" dxfId="74" priority="75" operator="containsText" text="Komersants nevar pretendēt uz valstst atbalstu">
      <formula>NOT(ISERROR(SEARCH("Komersants nevar pretendēt uz valstst atbalstu",B37)))</formula>
    </cfRule>
  </conditionalFormatting>
  <conditionalFormatting sqref="B37">
    <cfRule type="containsText" dxfId="73" priority="74" operator="containsText" text="Komersants var pretendēt uz valstst atbalstu">
      <formula>NOT(ISERROR(SEARCH("Komersants var pretendēt uz valstst atbalstu",B37)))</formula>
    </cfRule>
  </conditionalFormatting>
  <conditionalFormatting sqref="B37">
    <cfRule type="containsText" dxfId="72" priority="73" operator="containsText" text="Komersants nevar pretendēt uz valstst atbalstu">
      <formula>NOT(ISERROR(SEARCH("Komersants nevar pretendēt uz valstst atbalstu",B37)))</formula>
    </cfRule>
  </conditionalFormatting>
  <conditionalFormatting sqref="B37">
    <cfRule type="containsText" dxfId="71" priority="72" operator="containsText" text="Komersants var pretendēt uz valstst atbalstu">
      <formula>NOT(ISERROR(SEARCH("Komersants var pretendēt uz valstst atbalstu",B37)))</formula>
    </cfRule>
  </conditionalFormatting>
  <conditionalFormatting sqref="B41">
    <cfRule type="containsText" dxfId="70" priority="71" operator="containsText" text="Komersants nevar pretendēt uz valstst atbalstu">
      <formula>NOT(ISERROR(SEARCH("Komersants nevar pretendēt uz valstst atbalstu",B41)))</formula>
    </cfRule>
  </conditionalFormatting>
  <conditionalFormatting sqref="B41">
    <cfRule type="containsText" dxfId="69" priority="70" operator="containsText" text="Komersants var pretendēt uz valstst atbalstu">
      <formula>NOT(ISERROR(SEARCH("Komersants var pretendēt uz valstst atbalstu",B41)))</formula>
    </cfRule>
  </conditionalFormatting>
  <conditionalFormatting sqref="B41">
    <cfRule type="containsText" dxfId="68" priority="69" operator="containsText" text="Komersants nevar pretendēt uz valstst atbalstu">
      <formula>NOT(ISERROR(SEARCH("Komersants nevar pretendēt uz valstst atbalstu",B41)))</formula>
    </cfRule>
  </conditionalFormatting>
  <conditionalFormatting sqref="B41">
    <cfRule type="containsText" dxfId="67" priority="68" operator="containsText" text="Komersants var pretendēt uz valstst atbalstu">
      <formula>NOT(ISERROR(SEARCH("Komersants var pretendēt uz valstst atbalstu",B41)))</formula>
    </cfRule>
  </conditionalFormatting>
  <conditionalFormatting sqref="B45">
    <cfRule type="containsText" dxfId="66" priority="67" operator="containsText" text="Komersants nevar pretendēt uz valstst atbalstu">
      <formula>NOT(ISERROR(SEARCH("Komersants nevar pretendēt uz valstst atbalstu",B45)))</formula>
    </cfRule>
  </conditionalFormatting>
  <conditionalFormatting sqref="B45">
    <cfRule type="containsText" dxfId="65" priority="66" operator="containsText" text="Komersants var pretendēt uz valstst atbalstu">
      <formula>NOT(ISERROR(SEARCH("Komersants var pretendēt uz valstst atbalstu",B45)))</formula>
    </cfRule>
  </conditionalFormatting>
  <conditionalFormatting sqref="B45">
    <cfRule type="containsText" dxfId="64" priority="65" operator="containsText" text="Komersants nevar pretendēt uz valstst atbalstu">
      <formula>NOT(ISERROR(SEARCH("Komersants nevar pretendēt uz valstst atbalstu",B45)))</formula>
    </cfRule>
  </conditionalFormatting>
  <conditionalFormatting sqref="B45">
    <cfRule type="containsText" dxfId="63" priority="64" operator="containsText" text="Komersants var pretendēt uz valstst atbalstu">
      <formula>NOT(ISERROR(SEARCH("Komersants var pretendēt uz valstst atbalstu",B45)))</formula>
    </cfRule>
  </conditionalFormatting>
  <conditionalFormatting sqref="B49">
    <cfRule type="containsText" dxfId="62" priority="63" operator="containsText" text="Komersants nevar pretendēt uz valstst atbalstu">
      <formula>NOT(ISERROR(SEARCH("Komersants nevar pretendēt uz valstst atbalstu",B49)))</formula>
    </cfRule>
  </conditionalFormatting>
  <conditionalFormatting sqref="B49">
    <cfRule type="containsText" dxfId="61" priority="62" operator="containsText" text="Komersants var pretendēt uz valstst atbalstu">
      <formula>NOT(ISERROR(SEARCH("Komersants var pretendēt uz valstst atbalstu",B49)))</formula>
    </cfRule>
  </conditionalFormatting>
  <conditionalFormatting sqref="B49">
    <cfRule type="containsText" dxfId="60" priority="61" operator="containsText" text="Komersants nevar pretendēt uz valstst atbalstu">
      <formula>NOT(ISERROR(SEARCH("Komersants nevar pretendēt uz valstst atbalstu",B49)))</formula>
    </cfRule>
  </conditionalFormatting>
  <conditionalFormatting sqref="B49">
    <cfRule type="containsText" dxfId="59" priority="60" operator="containsText" text="Komersants var pretendēt uz valstst atbalstu">
      <formula>NOT(ISERROR(SEARCH("Komersants var pretendēt uz valstst atbalstu",B49)))</formula>
    </cfRule>
  </conditionalFormatting>
  <conditionalFormatting sqref="B53">
    <cfRule type="containsText" dxfId="58" priority="59" operator="containsText" text="Komersants nevar pretendēt uz valstst atbalstu">
      <formula>NOT(ISERROR(SEARCH("Komersants nevar pretendēt uz valstst atbalstu",B53)))</formula>
    </cfRule>
  </conditionalFormatting>
  <conditionalFormatting sqref="B53">
    <cfRule type="containsText" dxfId="57" priority="58" operator="containsText" text="Komersants var pretendēt uz valstst atbalstu">
      <formula>NOT(ISERROR(SEARCH("Komersants var pretendēt uz valstst atbalstu",B53)))</formula>
    </cfRule>
  </conditionalFormatting>
  <conditionalFormatting sqref="B53">
    <cfRule type="containsText" dxfId="56" priority="57" operator="containsText" text="Komersants nevar pretendēt uz valstst atbalstu">
      <formula>NOT(ISERROR(SEARCH("Komersants nevar pretendēt uz valstst atbalstu",B53)))</formula>
    </cfRule>
  </conditionalFormatting>
  <conditionalFormatting sqref="B53">
    <cfRule type="containsText" dxfId="55" priority="56" operator="containsText" text="Komersants var pretendēt uz valstst atbalstu">
      <formula>NOT(ISERROR(SEARCH("Komersants var pretendēt uz valstst atbalstu",B53)))</formula>
    </cfRule>
  </conditionalFormatting>
  <conditionalFormatting sqref="B57">
    <cfRule type="containsText" dxfId="54" priority="55" operator="containsText" text="Komersants nevar pretendēt uz valstst atbalstu">
      <formula>NOT(ISERROR(SEARCH("Komersants nevar pretendēt uz valstst atbalstu",B57)))</formula>
    </cfRule>
  </conditionalFormatting>
  <conditionalFormatting sqref="B57">
    <cfRule type="containsText" dxfId="53" priority="54" operator="containsText" text="Komersants var pretendēt uz valstst atbalstu">
      <formula>NOT(ISERROR(SEARCH("Komersants var pretendēt uz valstst atbalstu",B57)))</formula>
    </cfRule>
  </conditionalFormatting>
  <conditionalFormatting sqref="B57">
    <cfRule type="containsText" dxfId="52" priority="53" operator="containsText" text="Komersants nevar pretendēt uz valstst atbalstu">
      <formula>NOT(ISERROR(SEARCH("Komersants nevar pretendēt uz valstst atbalstu",B57)))</formula>
    </cfRule>
  </conditionalFormatting>
  <conditionalFormatting sqref="B57">
    <cfRule type="containsText" dxfId="51" priority="52" operator="containsText" text="Komersants var pretendēt uz valstst atbalstu">
      <formula>NOT(ISERROR(SEARCH("Komersants var pretendēt uz valstst atbalstu",B57)))</formula>
    </cfRule>
  </conditionalFormatting>
  <conditionalFormatting sqref="C44">
    <cfRule type="containsText" dxfId="50" priority="51" operator="containsText" text="Komersants nevar pretendēt uz valstst atbalstu">
      <formula>NOT(ISERROR(SEARCH("Komersants nevar pretendēt uz valstst atbalstu",C44)))</formula>
    </cfRule>
  </conditionalFormatting>
  <conditionalFormatting sqref="C44">
    <cfRule type="containsText" dxfId="49" priority="50" operator="containsText" text="Komersants var pretendēt uz valstst atbalstu">
      <formula>NOT(ISERROR(SEARCH("Komersants var pretendēt uz valstst atbalstu",C44)))</formula>
    </cfRule>
  </conditionalFormatting>
  <conditionalFormatting sqref="C48">
    <cfRule type="containsText" dxfId="48" priority="49" operator="containsText" text="Komersants nevar pretendēt uz valstst atbalstu">
      <formula>NOT(ISERROR(SEARCH("Komersants nevar pretendēt uz valstst atbalstu",C48)))</formula>
    </cfRule>
  </conditionalFormatting>
  <conditionalFormatting sqref="C48">
    <cfRule type="containsText" dxfId="47" priority="48" operator="containsText" text="Komersants var pretendēt uz valstst atbalstu">
      <formula>NOT(ISERROR(SEARCH("Komersants var pretendēt uz valstst atbalstu",C48)))</formula>
    </cfRule>
  </conditionalFormatting>
  <conditionalFormatting sqref="C52">
    <cfRule type="containsText" dxfId="46" priority="47" operator="containsText" text="Komersants nevar pretendēt uz valstst atbalstu">
      <formula>NOT(ISERROR(SEARCH("Komersants nevar pretendēt uz valstst atbalstu",C52)))</formula>
    </cfRule>
  </conditionalFormatting>
  <conditionalFormatting sqref="C52">
    <cfRule type="containsText" dxfId="45" priority="46" operator="containsText" text="Komersants var pretendēt uz valstst atbalstu">
      <formula>NOT(ISERROR(SEARCH("Komersants var pretendēt uz valstst atbalstu",C52)))</formula>
    </cfRule>
  </conditionalFormatting>
  <conditionalFormatting sqref="B36">
    <cfRule type="containsText" dxfId="44" priority="45" operator="containsText" text="Komersants nevar pretendēt uz valstst atbalstu">
      <formula>NOT(ISERROR(SEARCH("Komersants nevar pretendēt uz valstst atbalstu",B36)))</formula>
    </cfRule>
  </conditionalFormatting>
  <conditionalFormatting sqref="B36">
    <cfRule type="containsText" dxfId="43" priority="44" operator="containsText" text="Komersants var pretendēt uz valstst atbalstu">
      <formula>NOT(ISERROR(SEARCH("Komersants var pretendēt uz valstst atbalstu",B36)))</formula>
    </cfRule>
  </conditionalFormatting>
  <conditionalFormatting sqref="B40">
    <cfRule type="containsText" dxfId="42" priority="43" operator="containsText" text="Komersants nevar pretendēt uz valstst atbalstu">
      <formula>NOT(ISERROR(SEARCH("Komersants nevar pretendēt uz valstst atbalstu",B40)))</formula>
    </cfRule>
  </conditionalFormatting>
  <conditionalFormatting sqref="B40">
    <cfRule type="containsText" dxfId="41" priority="42" operator="containsText" text="Komersants var pretendēt uz valstst atbalstu">
      <formula>NOT(ISERROR(SEARCH("Komersants var pretendēt uz valstst atbalstu",B40)))</formula>
    </cfRule>
  </conditionalFormatting>
  <conditionalFormatting sqref="B44">
    <cfRule type="containsText" dxfId="40" priority="41" operator="containsText" text="Komersants nevar pretendēt uz valstst atbalstu">
      <formula>NOT(ISERROR(SEARCH("Komersants nevar pretendēt uz valstst atbalstu",B44)))</formula>
    </cfRule>
  </conditionalFormatting>
  <conditionalFormatting sqref="B44">
    <cfRule type="containsText" dxfId="39" priority="40" operator="containsText" text="Komersants var pretendēt uz valstst atbalstu">
      <formula>NOT(ISERROR(SEARCH("Komersants var pretendēt uz valstst atbalstu",B44)))</formula>
    </cfRule>
  </conditionalFormatting>
  <conditionalFormatting sqref="B44">
    <cfRule type="containsText" dxfId="38" priority="39" operator="containsText" text="Komersants nevar pretendēt uz valstst atbalstu">
      <formula>NOT(ISERROR(SEARCH("Komersants nevar pretendēt uz valstst atbalstu",B44)))</formula>
    </cfRule>
  </conditionalFormatting>
  <conditionalFormatting sqref="B44">
    <cfRule type="containsText" dxfId="37" priority="38" operator="containsText" text="Komersants var pretendēt uz valstst atbalstu">
      <formula>NOT(ISERROR(SEARCH("Komersants var pretendēt uz valstst atbalstu",B44)))</formula>
    </cfRule>
  </conditionalFormatting>
  <conditionalFormatting sqref="B48">
    <cfRule type="containsText" dxfId="36" priority="37" operator="containsText" text="Komersants nevar pretendēt uz valstst atbalstu">
      <formula>NOT(ISERROR(SEARCH("Komersants nevar pretendēt uz valstst atbalstu",B48)))</formula>
    </cfRule>
  </conditionalFormatting>
  <conditionalFormatting sqref="B48">
    <cfRule type="containsText" dxfId="35" priority="36" operator="containsText" text="Komersants var pretendēt uz valstst atbalstu">
      <formula>NOT(ISERROR(SEARCH("Komersants var pretendēt uz valstst atbalstu",B48)))</formula>
    </cfRule>
  </conditionalFormatting>
  <conditionalFormatting sqref="B48">
    <cfRule type="containsText" dxfId="34" priority="35" operator="containsText" text="Komersants nevar pretendēt uz valstst atbalstu">
      <formula>NOT(ISERROR(SEARCH("Komersants nevar pretendēt uz valstst atbalstu",B48)))</formula>
    </cfRule>
  </conditionalFormatting>
  <conditionalFormatting sqref="B48">
    <cfRule type="containsText" dxfId="33" priority="34" operator="containsText" text="Komersants var pretendēt uz valstst atbalstu">
      <formula>NOT(ISERROR(SEARCH("Komersants var pretendēt uz valstst atbalstu",B48)))</formula>
    </cfRule>
  </conditionalFormatting>
  <conditionalFormatting sqref="B52">
    <cfRule type="containsText" dxfId="32" priority="33" operator="containsText" text="Komersants nevar pretendēt uz valstst atbalstu">
      <formula>NOT(ISERROR(SEARCH("Komersants nevar pretendēt uz valstst atbalstu",B52)))</formula>
    </cfRule>
  </conditionalFormatting>
  <conditionalFormatting sqref="B52">
    <cfRule type="containsText" dxfId="31" priority="32" operator="containsText" text="Komersants var pretendēt uz valstst atbalstu">
      <formula>NOT(ISERROR(SEARCH("Komersants var pretendēt uz valstst atbalstu",B52)))</formula>
    </cfRule>
  </conditionalFormatting>
  <conditionalFormatting sqref="B52">
    <cfRule type="containsText" dxfId="30" priority="31" operator="containsText" text="Komersants nevar pretendēt uz valstst atbalstu">
      <formula>NOT(ISERROR(SEARCH("Komersants nevar pretendēt uz valstst atbalstu",B52)))</formula>
    </cfRule>
  </conditionalFormatting>
  <conditionalFormatting sqref="B52">
    <cfRule type="containsText" dxfId="29" priority="30" operator="containsText" text="Komersants var pretendēt uz valstst atbalstu">
      <formula>NOT(ISERROR(SEARCH("Komersants var pretendēt uz valstst atbalstu",B52)))</formula>
    </cfRule>
  </conditionalFormatting>
  <conditionalFormatting sqref="B56">
    <cfRule type="containsText" dxfId="28" priority="29" operator="containsText" text="Komersants nevar pretendēt uz valstst atbalstu">
      <formula>NOT(ISERROR(SEARCH("Komersants nevar pretendēt uz valstst atbalstu",B56)))</formula>
    </cfRule>
  </conditionalFormatting>
  <conditionalFormatting sqref="B56">
    <cfRule type="containsText" dxfId="27" priority="28" operator="containsText" text="Komersants var pretendēt uz valstst atbalstu">
      <formula>NOT(ISERROR(SEARCH("Komersants var pretendēt uz valstst atbalstu",B56)))</formula>
    </cfRule>
  </conditionalFormatting>
  <conditionalFormatting sqref="B56">
    <cfRule type="containsText" dxfId="26" priority="27" operator="containsText" text="Komersants nevar pretendēt uz valstst atbalstu">
      <formula>NOT(ISERROR(SEARCH("Komersants nevar pretendēt uz valstst atbalstu",B56)))</formula>
    </cfRule>
  </conditionalFormatting>
  <conditionalFormatting sqref="B56">
    <cfRule type="containsText" dxfId="25" priority="26" operator="containsText" text="Komersants var pretendēt uz valstst atbalstu">
      <formula>NOT(ISERROR(SEARCH("Komersants var pretendēt uz valstst atbalstu",B56)))</formula>
    </cfRule>
  </conditionalFormatting>
  <conditionalFormatting sqref="D27">
    <cfRule type="containsText" dxfId="24" priority="25" operator="containsText" text="Komersants nevar pretendēt uz valstst atbalstu">
      <formula>NOT(ISERROR(SEARCH("Komersants nevar pretendēt uz valstst atbalstu",D27)))</formula>
    </cfRule>
  </conditionalFormatting>
  <conditionalFormatting sqref="D27">
    <cfRule type="containsText" dxfId="23" priority="24" operator="containsText" text="Komersants var pretendēt uz valstst atbalstu">
      <formula>NOT(ISERROR(SEARCH("Komersants var pretendēt uz valstst atbalstu",D27)))</formula>
    </cfRule>
  </conditionalFormatting>
  <conditionalFormatting sqref="B27">
    <cfRule type="containsText" dxfId="22" priority="23" operator="containsText" text="Komersants nevar pretendēt uz valstst atbalstu">
      <formula>NOT(ISERROR(SEARCH("Komersants nevar pretendēt uz valstst atbalstu",B27)))</formula>
    </cfRule>
  </conditionalFormatting>
  <conditionalFormatting sqref="B27">
    <cfRule type="containsText" dxfId="21" priority="22" operator="containsText" text="Komersants var pretendēt uz valstst atbalstu">
      <formula>NOT(ISERROR(SEARCH("Komersants var pretendēt uz valstst atbalstu",B27)))</formula>
    </cfRule>
  </conditionalFormatting>
  <conditionalFormatting sqref="B27">
    <cfRule type="containsText" dxfId="20" priority="21" operator="containsText" text="Komersants nevar pretendēt uz valstst atbalstu">
      <formula>NOT(ISERROR(SEARCH("Komersants nevar pretendēt uz valstst atbalstu",B27)))</formula>
    </cfRule>
  </conditionalFormatting>
  <conditionalFormatting sqref="B27">
    <cfRule type="containsText" dxfId="19" priority="20" operator="containsText" text="Komersants var pretendēt uz valstst atbalstu">
      <formula>NOT(ISERROR(SEARCH("Komersants var pretendēt uz valstst atbalstu",B27)))</formula>
    </cfRule>
  </conditionalFormatting>
  <conditionalFormatting sqref="B27">
    <cfRule type="containsText" dxfId="18" priority="19" operator="containsText" text="Komersants nevar pretendēt uz valstst atbalstu">
      <formula>NOT(ISERROR(SEARCH("Komersants nevar pretendēt uz valstst atbalstu",B27)))</formula>
    </cfRule>
  </conditionalFormatting>
  <conditionalFormatting sqref="B27">
    <cfRule type="containsText" dxfId="17" priority="18" operator="containsText" text="Komersants var pretendēt uz valstst atbalstu">
      <formula>NOT(ISERROR(SEARCH("Komersants var pretendēt uz valstst atbalstu",B27)))</formula>
    </cfRule>
  </conditionalFormatting>
  <conditionalFormatting sqref="D44">
    <cfRule type="containsText" dxfId="16" priority="17" operator="containsText" text="Komersants nevar pretendēt uz valstst atbalstu">
      <formula>NOT(ISERROR(SEARCH("Komersants nevar pretendēt uz valstst atbalstu",D44)))</formula>
    </cfRule>
  </conditionalFormatting>
  <conditionalFormatting sqref="D44">
    <cfRule type="containsText" dxfId="15" priority="16" operator="containsText" text="Komersants var pretendēt uz valstst atbalstu">
      <formula>NOT(ISERROR(SEARCH("Komersants var pretendēt uz valstst atbalstu",D44)))</formula>
    </cfRule>
  </conditionalFormatting>
  <conditionalFormatting sqref="C29:D29">
    <cfRule type="containsText" dxfId="14" priority="15" operator="containsText" text="Komersants nevar pretendēt uz valsts atbalstu">
      <formula>NOT(ISERROR(SEARCH("Komersants nevar pretendēt uz valsts atbalstu",C29)))</formula>
    </cfRule>
  </conditionalFormatting>
  <conditionalFormatting sqref="C29:D29">
    <cfRule type="containsText" dxfId="13" priority="14" operator="containsText" text="Komersants var pretendēt uz valsts atbalstu">
      <formula>NOT(ISERROR(SEARCH("Komersants var pretendēt uz valsts atbalstu",C29)))</formula>
    </cfRule>
  </conditionalFormatting>
  <conditionalFormatting sqref="B29">
    <cfRule type="containsText" dxfId="12" priority="13" operator="containsText" text="Komersants nevar pretendēt uz valstst atbalstu">
      <formula>NOT(ISERROR(SEARCH("Komersants nevar pretendēt uz valstst atbalstu",B29)))</formula>
    </cfRule>
  </conditionalFormatting>
  <conditionalFormatting sqref="B29">
    <cfRule type="containsText" dxfId="11" priority="12" operator="containsText" text="Komersants var pretendēt uz valstst atbalstu">
      <formula>NOT(ISERROR(SEARCH("Komersants var pretendēt uz valstst atbalstu",B29)))</formula>
    </cfRule>
  </conditionalFormatting>
  <conditionalFormatting sqref="A29">
    <cfRule type="containsText" dxfId="10" priority="11" operator="containsText" text="Komersants nevar pretendēt uz valstst atbalstu">
      <formula>NOT(ISERROR(SEARCH("Komersants nevar pretendēt uz valstst atbalstu",A29)))</formula>
    </cfRule>
  </conditionalFormatting>
  <conditionalFormatting sqref="A29">
    <cfRule type="containsText" dxfId="9" priority="10" operator="containsText" text="Komersants var pretendēt uz valstst atbalstu">
      <formula>NOT(ISERROR(SEARCH("Komersants var pretendēt uz valstst atbalstu",A29)))</formula>
    </cfRule>
  </conditionalFormatting>
  <conditionalFormatting sqref="B29">
    <cfRule type="containsText" dxfId="8" priority="9" operator="containsText" text="Komersants nevar pretendēt uz valstst atbalstu">
      <formula>NOT(ISERROR(SEARCH("Komersants nevar pretendēt uz valstst atbalstu",B29)))</formula>
    </cfRule>
  </conditionalFormatting>
  <conditionalFormatting sqref="B29">
    <cfRule type="containsText" dxfId="7" priority="8" operator="containsText" text="Komersants var pretendēt uz valstst atbalstu">
      <formula>NOT(ISERROR(SEARCH("Komersants var pretendēt uz valstst atbalstu",B29)))</formula>
    </cfRule>
  </conditionalFormatting>
  <conditionalFormatting sqref="I22:J22">
    <cfRule type="duplicateValues" dxfId="6" priority="7"/>
  </conditionalFormatting>
  <conditionalFormatting sqref="K22:L22">
    <cfRule type="duplicateValues" dxfId="5" priority="6"/>
  </conditionalFormatting>
  <conditionalFormatting sqref="I23:O23 I24:I25 K24:K25 M24:O25">
    <cfRule type="containsText" dxfId="4" priority="5" operator="containsText" text="Komersants nevar pretendēt uz valstst atbalstu">
      <formula>NOT(ISERROR(SEARCH("Komersants nevar pretendēt uz valstst atbalstu",I23)))</formula>
    </cfRule>
  </conditionalFormatting>
  <conditionalFormatting sqref="I23:O23 I24:I25 K24:K25 M24:O25">
    <cfRule type="containsText" dxfId="3" priority="4" operator="containsText" text="Komersants var pretendēt uz valstst atbalstu">
      <formula>NOT(ISERROR(SEARCH("Komersants var pretendēt uz valstst atbalstu",I23)))</formula>
    </cfRule>
  </conditionalFormatting>
  <conditionalFormatting sqref="I23:O23 I26:O26 I24:I25 K24:K25 M24:O25">
    <cfRule type="containsText" dxfId="2" priority="3" operator="containsText" text="komersants nevar pretendēt uz valsts atbalstu">
      <formula>NOT(ISERROR(SEARCH("komersants nevar pretendēt uz valsts atbalstu",I23)))</formula>
    </cfRule>
  </conditionalFormatting>
  <conditionalFormatting sqref="I23:O23 I26:O26 I24:I25 K24:K25 M24:O25">
    <cfRule type="containsText" dxfId="1" priority="2" operator="containsText" text="var pretendēt">
      <formula>NOT(ISERROR(SEARCH("var pretendēt",I23)))</formula>
    </cfRule>
  </conditionalFormatting>
  <conditionalFormatting sqref="I23:O23 I26:O26 I24:I25 K24:K25 M24:O25">
    <cfRule type="containsText" dxfId="0" priority="1" operator="containsText" text="Komersants nevar pretendēt uz valsts atbalstu">
      <formula>NOT(ISERROR(SEARCH("Komersants nevar pretendēt uz valsts atbalstu",I23)))</formula>
    </cfRule>
  </conditionalFormatting>
  <dataValidations count="1">
    <dataValidation type="list" allowBlank="1" showInputMessage="1" showErrorMessage="1" sqref="B4 B8 B12 B16 B20 B36 B40 B44 B48 B52 B56 B27">
      <formula1>JĀ_vai_NĒ</formula1>
    </dataValidation>
  </dataValidations>
  <hyperlinks>
    <hyperlink ref="D20" r:id="rId1" display="http://eur-lex.europa.eu/legal-content/LV/TXT/HTML/?uri=CELEX:32014R0651&amp;from=LV"/>
    <hyperlink ref="C20" r:id="rId2"/>
    <hyperlink ref="D24" r:id="rId3"/>
    <hyperlink ref="D32" r:id="rId4" display="Regulas Nr. 651/2014 1.pielikums"/>
    <hyperlink ref="D28" r:id="rId5"/>
    <hyperlink ref="D16" r:id="rId6"/>
    <hyperlink ref="D8" r:id="rId7"/>
    <hyperlink ref="D12" r:id="rId8"/>
    <hyperlink ref="D4" r:id="rId9" display="MK noteikumu Nr.617 26.punkts"/>
    <hyperlink ref="D36" r:id="rId10"/>
    <hyperlink ref="D40" r:id="rId11" display="Regulas Nr. 651/2014 1.pielikums"/>
    <hyperlink ref="D48" r:id="rId12" display="MK noteikumu Nr.617 43.punkts"/>
    <hyperlink ref="D52" r:id="rId13" display="MK noteikumu Nr.617 43.punkts"/>
    <hyperlink ref="C56" r:id="rId14"/>
    <hyperlink ref="D27" r:id="rId15"/>
    <hyperlink ref="D44" r:id="rId16" display="Regulas Nr. 651/2014 1.pielikums"/>
  </hyperlinks>
  <pageMargins left="0.70866141732283472" right="0.70866141732283472" top="0.74803149606299213" bottom="0.74803149606299213" header="0.31496062992125984" footer="0.31496062992125984"/>
  <pageSetup paperSize="9" scale="51" fitToHeight="2" orientation="portrait" horizontalDpi="4294967295" verticalDpi="4294967295" r:id="rId17"/>
  <legacyDrawing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8"/>
  <sheetViews>
    <sheetView workbookViewId="0">
      <selection activeCell="C20" sqref="C20"/>
    </sheetView>
  </sheetViews>
  <sheetFormatPr defaultRowHeight="15" x14ac:dyDescent="0.25"/>
  <cols>
    <col min="2" max="2" width="21.42578125" customWidth="1"/>
    <col min="3" max="3" width="12.7109375" customWidth="1"/>
    <col min="5" max="5" width="14.28515625" customWidth="1"/>
    <col min="7" max="7" width="13.140625" customWidth="1"/>
    <col min="9" max="9" width="10" customWidth="1"/>
    <col min="10" max="10" width="7.140625" customWidth="1"/>
    <col min="11" max="11" width="19.7109375" customWidth="1"/>
    <col min="12" max="12" width="24.140625" customWidth="1"/>
    <col min="13" max="13" width="28.7109375" customWidth="1"/>
    <col min="14" max="14" width="26.140625" customWidth="1"/>
  </cols>
  <sheetData>
    <row r="1" spans="2:15" ht="15.75" thickBot="1" x14ac:dyDescent="0.3"/>
    <row r="2" spans="2:15" ht="165.75" thickBot="1" x14ac:dyDescent="0.3">
      <c r="B2" s="15"/>
      <c r="C2" s="23" t="s">
        <v>52</v>
      </c>
      <c r="D2" s="16"/>
      <c r="E2" s="17" t="s">
        <v>53</v>
      </c>
      <c r="F2" s="210" t="s">
        <v>54</v>
      </c>
      <c r="G2" s="211"/>
      <c r="I2" s="43"/>
      <c r="K2" s="1"/>
      <c r="L2" s="2" t="s">
        <v>69</v>
      </c>
      <c r="M2" s="3" t="s">
        <v>63</v>
      </c>
      <c r="N2" s="4" t="s">
        <v>71</v>
      </c>
      <c r="O2" s="204" t="s">
        <v>64</v>
      </c>
    </row>
    <row r="3" spans="2:15" ht="18.75" customHeight="1" x14ac:dyDescent="0.25">
      <c r="B3" s="12" t="s">
        <v>55</v>
      </c>
      <c r="C3" s="13" t="s">
        <v>56</v>
      </c>
      <c r="D3" s="198" t="s">
        <v>59</v>
      </c>
      <c r="E3" s="12" t="s">
        <v>108</v>
      </c>
      <c r="F3" s="201" t="s">
        <v>60</v>
      </c>
      <c r="G3" s="14" t="s">
        <v>111</v>
      </c>
      <c r="I3" s="43"/>
      <c r="K3" s="50" t="s">
        <v>52</v>
      </c>
      <c r="L3" s="207" t="s">
        <v>65</v>
      </c>
      <c r="M3" s="207" t="s">
        <v>66</v>
      </c>
      <c r="N3" s="207" t="s">
        <v>70</v>
      </c>
      <c r="O3" s="205"/>
    </row>
    <row r="4" spans="2:15" ht="18.75" x14ac:dyDescent="0.25">
      <c r="B4" s="7" t="s">
        <v>57</v>
      </c>
      <c r="C4" s="5" t="s">
        <v>58</v>
      </c>
      <c r="D4" s="199"/>
      <c r="E4" s="7" t="s">
        <v>109</v>
      </c>
      <c r="F4" s="202"/>
      <c r="G4" s="8" t="s">
        <v>109</v>
      </c>
      <c r="I4" s="43"/>
      <c r="K4" s="50" t="s">
        <v>67</v>
      </c>
      <c r="L4" s="208"/>
      <c r="M4" s="208"/>
      <c r="N4" s="208"/>
      <c r="O4" s="205"/>
    </row>
    <row r="5" spans="2:15" ht="15.75" thickBot="1" x14ac:dyDescent="0.3">
      <c r="B5" s="9" t="s">
        <v>61</v>
      </c>
      <c r="C5" s="10" t="s">
        <v>62</v>
      </c>
      <c r="D5" s="200"/>
      <c r="E5" s="9" t="s">
        <v>110</v>
      </c>
      <c r="F5" s="203"/>
      <c r="G5" s="11" t="s">
        <v>112</v>
      </c>
      <c r="K5" s="50" t="s">
        <v>68</v>
      </c>
      <c r="L5" s="209"/>
      <c r="M5" s="209"/>
      <c r="N5" s="209"/>
      <c r="O5" s="206"/>
    </row>
    <row r="7" spans="2:15" x14ac:dyDescent="0.25">
      <c r="B7" s="46" t="s">
        <v>105</v>
      </c>
      <c r="C7" s="46"/>
      <c r="D7" s="46"/>
      <c r="E7" s="46"/>
      <c r="F7" s="46"/>
      <c r="G7" s="46"/>
      <c r="H7" s="46"/>
    </row>
    <row r="8" spans="2:15" x14ac:dyDescent="0.25">
      <c r="B8" s="46" t="s">
        <v>106</v>
      </c>
      <c r="C8" s="46"/>
      <c r="D8" s="46"/>
      <c r="E8" s="46"/>
      <c r="F8" s="46"/>
      <c r="G8" s="46"/>
    </row>
    <row r="9" spans="2:15" x14ac:dyDescent="0.25">
      <c r="B9" s="46" t="s">
        <v>107</v>
      </c>
      <c r="C9" s="46"/>
      <c r="D9" s="46"/>
      <c r="E9" s="46"/>
      <c r="F9" s="46"/>
      <c r="G9" s="46"/>
    </row>
    <row r="12" spans="2:15" hidden="1" x14ac:dyDescent="0.25"/>
    <row r="13" spans="2:15" hidden="1" x14ac:dyDescent="0.25">
      <c r="C13">
        <f>IF(AND($C$16&gt;0,$C$16&lt;10),1,IF(AND($C$16&gt;=10,$C$16&lt;50),2,IF(AND($C$16&gt;=50,$C$16&lt;250),3,IF(AND($C$16&gt;=250),4,100))))</f>
        <v>100</v>
      </c>
      <c r="E13">
        <f>IF(AND($C$17&gt;0,$C$17&lt;=2000000),1,IF(AND($C$17&gt;2000000,$C$17&lt;=10000000),2,IF(AND($C$17&gt;10000000,$C$17&lt;=50000000),3,IF(AND($C$17&gt;50000000),4,100))))</f>
        <v>100</v>
      </c>
      <c r="G13">
        <f>IF(AND($C$18&gt;0,$C$18&lt;=2000000),1,IF(AND($C$18&gt;2000000,$C$18&lt;=10000000),2,IF(AND($C$18&gt;10000000,$C$18&lt;=43000000),3,IF(AND($C$18&gt;43000000),4,100))))</f>
        <v>100</v>
      </c>
    </row>
    <row r="14" spans="2:15" ht="15.75" hidden="1" thickBot="1" x14ac:dyDescent="0.3"/>
    <row r="15" spans="2:15" ht="15.75" thickBot="1" x14ac:dyDescent="0.3"/>
    <row r="16" spans="2:15" ht="15.75" thickBot="1" x14ac:dyDescent="0.3">
      <c r="B16" s="6" t="s">
        <v>52</v>
      </c>
      <c r="C16" s="47">
        <f>VA!H23</f>
        <v>0</v>
      </c>
    </row>
    <row r="17" spans="2:8" ht="15.75" thickBot="1" x14ac:dyDescent="0.3">
      <c r="B17" s="18" t="s">
        <v>53</v>
      </c>
      <c r="C17" s="47">
        <f>VA!H24</f>
        <v>0</v>
      </c>
    </row>
    <row r="18" spans="2:8" ht="15.75" thickBot="1" x14ac:dyDescent="0.3">
      <c r="B18" s="19" t="s">
        <v>54</v>
      </c>
      <c r="C18" s="47">
        <f>VA!H25</f>
        <v>0</v>
      </c>
      <c r="D18" s="44"/>
      <c r="E18" s="44"/>
      <c r="F18" s="44"/>
      <c r="G18" s="44"/>
      <c r="H18" s="44"/>
    </row>
    <row r="19" spans="2:8" ht="15.75" thickBot="1" x14ac:dyDescent="0.3">
      <c r="B19" s="48" t="s">
        <v>10</v>
      </c>
      <c r="C19" s="49" t="str">
        <f>IF(AND(C16&lt;10,OR(C17&lt;=2000000,C18&lt;=2000000)),"mikro",IF(AND(C16&lt;50,OR(C17&lt;=10000000,C18&lt;=10000000)),"mazs",IF(AND(C16&lt;250,OR(C17&lt;=50000000,C18&lt;=43000000)),"vidējs",IF(OR(C16&gt;=250,C17&gt;50000000,C18&gt;43000000),"liels", "kļuda datos"))))</f>
        <v>mikro</v>
      </c>
    </row>
    <row r="21" spans="2:8" x14ac:dyDescent="0.25">
      <c r="D21" s="45"/>
    </row>
    <row r="23" spans="2:8" x14ac:dyDescent="0.25">
      <c r="C23" s="22"/>
    </row>
    <row r="25" spans="2:8" ht="17.25" x14ac:dyDescent="0.3">
      <c r="C25" s="45"/>
      <c r="E25" s="21"/>
    </row>
    <row r="28" spans="2:8" ht="15" customHeight="1" x14ac:dyDescent="0.25">
      <c r="E28" s="20"/>
    </row>
  </sheetData>
  <sheetProtection algorithmName="SHA-512" hashValue="mTT+eA2o20mi1ISwcD38OOLSgYPUdsR98CouKQoOSl3fBIKgZfvEwvQCrT7t9ke+vznO8DN59UeZWGKLGPdtMA==" saltValue="ntKWBw4nL0rGoKfHdKzOQA==" spinCount="100000" sheet="1" objects="1" scenarios="1" selectLockedCells="1" selectUnlockedCells="1"/>
  <mergeCells count="7">
    <mergeCell ref="D3:D5"/>
    <mergeCell ref="F3:F5"/>
    <mergeCell ref="O2:O5"/>
    <mergeCell ref="L3:L5"/>
    <mergeCell ref="M3:M5"/>
    <mergeCell ref="N3:N5"/>
    <mergeCell ref="F2:G2"/>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GNU</vt:lpstr>
      <vt:lpstr>VA</vt:lpstr>
      <vt:lpstr>MVU</vt:lpstr>
      <vt:lpstr>JĀ_vai_NĒ</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Vorobjova-Vaišļa</dc:creator>
  <cp:lastModifiedBy>Rolands Zīlītis</cp:lastModifiedBy>
  <cp:lastPrinted>2019-05-29T12:20:41Z</cp:lastPrinted>
  <dcterms:created xsi:type="dcterms:W3CDTF">2016-04-28T10:16:05Z</dcterms:created>
  <dcterms:modified xsi:type="dcterms:W3CDTF">2019-06-10T07:14:39Z</dcterms:modified>
</cp:coreProperties>
</file>