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cflagovlv-my.sharepoint.com/personal/linda_brolisa_cfla_gov_lv/Documents/Documents/2.1.1.6. 3.k/Nolikums/Sūtīt VARAM/6.07/Ar komentāriem tīrrakstā/"/>
    </mc:Choice>
  </mc:AlternateContent>
  <xr:revisionPtr revIDLastSave="729" documentId="8_{E2129D30-543D-4D8E-902E-4E8EE34C0E13}" xr6:coauthVersionLast="47" xr6:coauthVersionMax="47" xr10:uidLastSave="{4F537531-AC1F-41A6-8935-3059CCB3FDAC}"/>
  <bookViews>
    <workbookView xWindow="-4740" yWindow="-21720" windowWidth="38640" windowHeight="21120" tabRatio="601" activeTab="1" xr2:uid="{00000000-000D-0000-FFFF-FFFF00000000}"/>
  </bookViews>
  <sheets>
    <sheet name="Finanses" sheetId="13" r:id="rId1"/>
    <sheet name="Projekta budžets" sheetId="12" r:id="rId2"/>
  </sheet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2" l="1"/>
  <c r="C27" i="12"/>
  <c r="E27" i="12" s="1"/>
  <c r="F38" i="12"/>
  <c r="E7" i="12"/>
  <c r="E8" i="12"/>
  <c r="E9" i="12"/>
  <c r="E10" i="12"/>
  <c r="E11" i="12"/>
  <c r="C5" i="12"/>
  <c r="C19" i="12"/>
  <c r="E39" i="12"/>
  <c r="E38" i="12"/>
  <c r="E35" i="12"/>
  <c r="C37" i="12"/>
  <c r="E37" i="12" s="1"/>
  <c r="C34" i="12"/>
  <c r="E34" i="12" s="1"/>
  <c r="C13" i="12"/>
  <c r="E13" i="12" s="1"/>
  <c r="E21" i="12"/>
  <c r="E22" i="12"/>
  <c r="E23" i="12"/>
  <c r="E25" i="12"/>
  <c r="E26" i="12"/>
  <c r="E32" i="12"/>
  <c r="E28" i="12"/>
  <c r="E29" i="12"/>
  <c r="E30" i="12"/>
  <c r="E31" i="12"/>
  <c r="E33" i="12"/>
  <c r="B12" i="13"/>
  <c r="E12" i="13"/>
  <c r="H12" i="13"/>
  <c r="H9" i="13"/>
  <c r="E9" i="13"/>
  <c r="E20" i="12"/>
  <c r="E24" i="12"/>
  <c r="B9" i="13"/>
  <c r="E15" i="12"/>
  <c r="E14" i="12"/>
  <c r="E36" i="12"/>
  <c r="E6" i="12"/>
  <c r="C18" i="12" l="1"/>
  <c r="C4" i="12"/>
  <c r="E5" i="12"/>
  <c r="E19" i="12"/>
  <c r="B16" i="13"/>
  <c r="D2" i="12" s="1"/>
  <c r="D6" i="12" l="1"/>
  <c r="D33" i="12"/>
  <c r="D4" i="12"/>
  <c r="F4" i="12" s="1"/>
  <c r="E4" i="12"/>
  <c r="D7" i="12"/>
  <c r="F7" i="12" s="1"/>
  <c r="D11" i="12"/>
  <c r="F11" i="12" s="1"/>
  <c r="D8" i="12"/>
  <c r="F8" i="12" s="1"/>
  <c r="D9" i="12"/>
  <c r="F9" i="12" s="1"/>
  <c r="D10" i="12"/>
  <c r="F10" i="12" s="1"/>
  <c r="D37" i="12"/>
  <c r="F37" i="12" s="1"/>
  <c r="D35" i="12"/>
  <c r="F35" i="12" s="1"/>
  <c r="D13" i="12"/>
  <c r="F13" i="12" s="1"/>
  <c r="D20" i="12"/>
  <c r="F20" i="12" s="1"/>
  <c r="D17" i="12"/>
  <c r="F33" i="12"/>
  <c r="D16" i="12"/>
  <c r="D5" i="12"/>
  <c r="F5" i="12" s="1"/>
  <c r="D19" i="12"/>
  <c r="F19" i="12" s="1"/>
  <c r="C12" i="12"/>
  <c r="D18" i="12"/>
  <c r="F18" i="12" s="1"/>
  <c r="E18" i="12"/>
  <c r="D25" i="12"/>
  <c r="F25" i="12" s="1"/>
  <c r="D31" i="12"/>
  <c r="F31" i="12" s="1"/>
  <c r="D21" i="12"/>
  <c r="F21" i="12" s="1"/>
  <c r="F28" i="12"/>
  <c r="D22" i="12"/>
  <c r="F22" i="12" s="1"/>
  <c r="D26" i="12"/>
  <c r="F26" i="12" s="1"/>
  <c r="D29" i="12"/>
  <c r="F29" i="12" s="1"/>
  <c r="D23" i="12"/>
  <c r="F23" i="12" s="1"/>
  <c r="D32" i="12"/>
  <c r="F32" i="12" s="1"/>
  <c r="D30" i="12"/>
  <c r="F30" i="12" s="1"/>
  <c r="D34" i="12"/>
  <c r="F34" i="12" s="1"/>
  <c r="D27" i="12"/>
  <c r="D36" i="12"/>
  <c r="F36" i="12" s="1"/>
  <c r="D15" i="12"/>
  <c r="F15" i="12" s="1"/>
  <c r="D39" i="12"/>
  <c r="F39" i="12" s="1"/>
  <c r="D24" i="12"/>
  <c r="F24" i="12" s="1"/>
  <c r="F6" i="12"/>
  <c r="D14" i="12"/>
  <c r="F14" i="12" s="1"/>
  <c r="E12" i="12" l="1"/>
  <c r="D12" i="12"/>
  <c r="F12" i="12" s="1"/>
  <c r="C40" i="12"/>
  <c r="D40" i="12" s="1"/>
  <c r="F27" i="12"/>
  <c r="E17" i="12"/>
  <c r="F17" i="12" s="1"/>
  <c r="E16" i="12"/>
  <c r="D42" i="12" l="1"/>
  <c r="D41" i="12"/>
  <c r="F40" i="12"/>
  <c r="E40" i="12"/>
  <c r="F16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tc={B0287A5A-C592-4275-B757-113999BBBCDB}</author>
    <author>tc={28BA58B7-A5BC-4D2A-A694-08977EAEB8B1}</author>
    <author>tc={AF11D61B-A0FE-4A03-996A-B295CF68A326}</author>
  </authors>
  <commentList>
    <comment ref="A9" authorId="0" shapeId="0" xr:uid="{B0287A5A-C592-4275-B757-113999BBBCDB}">
      <text>
        <t>[Threaded comment]
Your version of Excel allows you to read this threaded comment; however, any edits to it will get removed if the file is opened in a newer version of Excel. Learn more: https://go.microsoft.com/fwlink/?linkid=870924
Comment:
    Piemēram, namu apsaimniekošana</t>
      </text>
    </comment>
    <comment ref="D9" authorId="1" shapeId="0" xr:uid="{28BA58B7-A5BC-4D2A-A694-08977EAEB8B1}">
      <text>
        <t>[Threaded comment]
Your version of Excel allows you to read this threaded comment; however, any edits to it will get removed if the file is opened in a newer version of Excel. Learn more: https://go.microsoft.com/fwlink/?linkid=870924
Comment:
    Piemēram, namu apsaimniekošana</t>
      </text>
    </comment>
    <comment ref="G9" authorId="2" shapeId="0" xr:uid="{AF11D61B-A0FE-4A03-996A-B295CF68A326}">
      <text>
        <t>[Threaded comment]
Your version of Excel allows you to read this threaded comment; however, any edits to it will get removed if the file is opened in a newer version of Excel. Learn more: https://go.microsoft.com/fwlink/?linkid=870924
Comment:
    Piemēram, namu apsaimniekošana</t>
      </text>
    </comment>
  </commentList>
</comments>
</file>

<file path=xl/sharedStrings.xml><?xml version="1.0" encoding="utf-8"?>
<sst xmlns="http://schemas.openxmlformats.org/spreadsheetml/2006/main" count="110" uniqueCount="93">
  <si>
    <t>Aizpildāmie lauki</t>
  </si>
  <si>
    <t>Ieņēmumi 2023. gadā</t>
  </si>
  <si>
    <t>euro</t>
  </si>
  <si>
    <t>Ieņēmumi 2024. gadā</t>
  </si>
  <si>
    <t>Ieņēmumi 2025. gadā</t>
  </si>
  <si>
    <t>no tā:</t>
  </si>
  <si>
    <t>Ūdenssaimniecības, siltumapgādes vai valsts vai pašvaldības apmaksātu veselības aprūpes sabiedriskie pakalpojumi</t>
  </si>
  <si>
    <t>Cita saimnieciska darbība</t>
  </si>
  <si>
    <t>Ūdenssaimniecības, siltumapgādes vai valsts vai pašvaldības apmaksātu veselības aprūpes sabiedrisko pakalpojumu īpatsvars</t>
  </si>
  <si>
    <t>Vidējais sabiedrisko pakalpojumu jaudas īpatsvars par pēdējiem trīs gadiem:</t>
  </si>
  <si>
    <t>Kods</t>
  </si>
  <si>
    <t>Izmaksu pozīcijas nosaukums*</t>
  </si>
  <si>
    <t>6.</t>
  </si>
  <si>
    <t>Materiālu, aprīkojuma un iekārtu izmaksas</t>
  </si>
  <si>
    <t>6.2.</t>
  </si>
  <si>
    <t>Aprīkojuma un iekārtu izmaksas</t>
  </si>
  <si>
    <t>6.2.1.</t>
  </si>
  <si>
    <t>Gaisu piesārņojošo vielu emisiju attīrīšanas iekārtas</t>
  </si>
  <si>
    <t>6.2.2.</t>
  </si>
  <si>
    <t>Ēkas enerģijas patēriņa vadības viedās tehnoloģijas un programmatūras licenses vai lietošanas pakalpojumi, kā arī viedo tehnoloģiju darbības nodrošināšanai nepieciešamie mākoņservisi</t>
  </si>
  <si>
    <t>6.2.3.</t>
  </si>
  <si>
    <t>Atjaunīgos energoresursus izmantojošu enerģijas ražošanas un saražoto enerģiju akumulējošu vai uzglabājošu iekārtu izmaksas</t>
  </si>
  <si>
    <t>6.2.4.</t>
  </si>
  <si>
    <t>Elektroenerģijas un siltumenerģijas skaitītāju izmaksas</t>
  </si>
  <si>
    <t>6.2.5.</t>
  </si>
  <si>
    <t>Izmaksas, kas saistītas ar III kategorijas patvertnes funkcionālajām prasībām atbilstoša telpu vai telpu grupu aprīkojuma iegādi un uzstādīšanu</t>
  </si>
  <si>
    <t>6.2.6.</t>
  </si>
  <si>
    <t>Cietās biomasas kurināmā siltumenerģijas ražošanas iekārtu izmaksas</t>
  </si>
  <si>
    <t>7.</t>
  </si>
  <si>
    <t>Būvniecības izmaksas</t>
  </si>
  <si>
    <t>7.1.</t>
  </si>
  <si>
    <t>Projektēšanas  izmaksas</t>
  </si>
  <si>
    <t>7.1.1.</t>
  </si>
  <si>
    <t>Būvprojekta, būvdarbu ieceres dokumentācijas, būvprojekta minimālā sastāva izstrādes, apliecinājuma kartes izstrādes, paskaidrojuma raksta izstrādes izmaksas</t>
  </si>
  <si>
    <t>7.1.2.</t>
  </si>
  <si>
    <t>Energosertifikācijas, ekspertīzes un izpētes izmaksas</t>
  </si>
  <si>
    <t>7.2.</t>
  </si>
  <si>
    <t>Autoruzraudzības izmaksas</t>
  </si>
  <si>
    <t>7.3.</t>
  </si>
  <si>
    <t>Būvuzraudzības izmaksas</t>
  </si>
  <si>
    <t>7.5.</t>
  </si>
  <si>
    <t>Būvdarbu izmaksas (ēkas), tai skaitā labiekārtošanas izmaksas</t>
  </si>
  <si>
    <t>7.5.1.</t>
  </si>
  <si>
    <t>Būvdarbu izmaksas, kas saistītas ar būvdarbiem un pakalpojumiem esošā ēkā, ja darbības ir paredzētas ēkas energosertifikātā</t>
  </si>
  <si>
    <t>7.5.1.1.</t>
  </si>
  <si>
    <t>Būvdarbu izmaksas, kas saistītas ar būvdarbiem esošā ēkā</t>
  </si>
  <si>
    <t>7.5.1.2.</t>
  </si>
  <si>
    <t>Būvdarbu veikšanas izmaksas ēkas norobežojošajās konstrukcijās</t>
  </si>
  <si>
    <t>7.5.1.3.</t>
  </si>
  <si>
    <t>Apgaismojuma, dzesēšanas un ventilācijas inženiertehnisko sistēmu izmaksas</t>
  </si>
  <si>
    <t>7.5.1.4.</t>
  </si>
  <si>
    <t>Siltumapgādes infrastruktūras pārbūves vai atjaunošanas izmaksas, neietverot izmaksas, kas saistītas ar enerģijas avotu</t>
  </si>
  <si>
    <t>7.5.1.5.</t>
  </si>
  <si>
    <t>Efektīvas centralizētās siltumapgādes sistēmas pieslēguma izveidošanas izmaksas</t>
  </si>
  <si>
    <t>7.5.2.</t>
  </si>
  <si>
    <t>Izmaksas, kas saistītas ar telpu pārbūvi vai atjaunošanu atbilstoši III kategorijas patvertnes funkcionālajām prasībām</t>
  </si>
  <si>
    <t>7.5.3.</t>
  </si>
  <si>
    <t>Iekštelpu remontdarbu izmaksas</t>
  </si>
  <si>
    <t>7.5.4.</t>
  </si>
  <si>
    <t>Būvdarbu izmaksas, kas veicamas ēkas funkcionālajā teritorijā</t>
  </si>
  <si>
    <t>7.5.4.1.</t>
  </si>
  <si>
    <t>Teritorijas apzaļumošanas (piemēram, koku, krūmu un citu daudzgadīgo augu apstādījumi, dzīvžogi) izmaksas</t>
  </si>
  <si>
    <t>7.5.4.2.</t>
  </si>
  <si>
    <t>Pretplūdu risinājumu izmaksas projekta teritorijā</t>
  </si>
  <si>
    <t>7.5.4.3.</t>
  </si>
  <si>
    <t>Enerģiju taupošu, energoefektīvu vai atjaunīgos energoresursus izmantojošu risinājumu izmaksas</t>
  </si>
  <si>
    <t>7.5.4.4.</t>
  </si>
  <si>
    <t>Citu dabā balstītu risinājumu vai "zaļās infrastruktūras" risinājumu izmaksas</t>
  </si>
  <si>
    <t>7.5.4.5.</t>
  </si>
  <si>
    <t>Vides un informācijas piekļūstamības nodrošināšanai nepieciešamā aprīkojuma iegādes un būvdarbu veikšanas izmaksas</t>
  </si>
  <si>
    <t>7.5.5.</t>
  </si>
  <si>
    <t>Ēkas iekšējo un ārējo inženiertīklu atjaunošanas vai pārbūves izmaksas</t>
  </si>
  <si>
    <t>7.6.</t>
  </si>
  <si>
    <t>Citas izmaksas</t>
  </si>
  <si>
    <t>7.6.1.</t>
  </si>
  <si>
    <t>Būves nodošanas ekspluatācijā izmaksas</t>
  </si>
  <si>
    <t>10.</t>
  </si>
  <si>
    <t>Komunikācijas un vizuālās identitātes prasību nodrošināšanas pasākumu izmaksas</t>
  </si>
  <si>
    <t>13.</t>
  </si>
  <si>
    <t xml:space="preserve">	Pārējās projekta īstenošanas izmaksas</t>
  </si>
  <si>
    <t>13.1.</t>
  </si>
  <si>
    <t>Izmaksas horizontālā principa “Nenodarīt būtisku kaitējumu”, “Energoefektivitāte pirmajā vietā”, “Klimatdrošināšana” un "Vienlīdzība, iekļaušana, nediskriminācija un pamattiesību ievērošana" darbību īstenošanai</t>
  </si>
  <si>
    <t>15.</t>
  </si>
  <si>
    <t>Neparedzētie izdevumi</t>
  </si>
  <si>
    <t/>
  </si>
  <si>
    <t>KOPĀ</t>
  </si>
  <si>
    <t>ERAF (nepārsniedz 85 %)</t>
  </si>
  <si>
    <r>
      <t xml:space="preserve">Visas projektā plānotās izmaksas, </t>
    </r>
    <r>
      <rPr>
        <b/>
        <i/>
        <sz val="12"/>
        <rFont val="Aptos"/>
        <family val="2"/>
      </rPr>
      <t>euro</t>
    </r>
  </si>
  <si>
    <r>
      <t>Visas projektā attiecināmās izmaksas,</t>
    </r>
    <r>
      <rPr>
        <b/>
        <i/>
        <sz val="12"/>
        <rFont val="Aptos"/>
        <family val="2"/>
      </rPr>
      <t xml:space="preserve"> euro</t>
    </r>
  </si>
  <si>
    <t>Ārpus projekta izmaksas (privātais finansējums), euro</t>
  </si>
  <si>
    <t>Pašvaldības finansējums un/ vai privātās attiecināmās izmaksas (vismaz 15 %)</t>
  </si>
  <si>
    <t>Visu projektā attiecināmo izmaksu PVN, euro</t>
  </si>
  <si>
    <t>SAM 2.1.1.6. pasākuma trešās kārtas atlases nolikuma 5. 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</si>
</sst>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 tint="0.34998626667073579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i/>
      <sz val="12"/>
      <color theme="1"/>
      <name val="Aptos"/>
      <family val="2"/>
    </font>
    <font>
      <sz val="12"/>
      <name val="Aptos"/>
      <family val="2"/>
    </font>
    <font>
      <sz val="12"/>
      <color theme="1" tint="0.34998626667073579"/>
      <name val="Aptos"/>
      <family val="2"/>
    </font>
    <font>
      <b/>
      <sz val="12"/>
      <name val="Aptos"/>
      <family val="2"/>
    </font>
    <font>
      <b/>
      <i/>
      <sz val="12"/>
      <color theme="1" tint="0.34998626667073579"/>
      <name val="Aptos"/>
      <family val="2"/>
    </font>
    <font>
      <b/>
      <i/>
      <sz val="12"/>
      <color theme="0" tint="-0.34998626667073579"/>
      <name val="Aptos"/>
      <family val="2"/>
    </font>
    <font>
      <sz val="10"/>
      <name val="Aptos"/>
      <family val="2"/>
    </font>
    <font>
      <sz val="10"/>
      <color theme="1"/>
      <name val="Aptos"/>
      <family val="2"/>
    </font>
    <font>
      <i/>
      <sz val="12"/>
      <color theme="1" tint="0.34998626667073579"/>
      <name val="Aptos"/>
      <family val="2"/>
    </font>
    <font>
      <i/>
      <sz val="12"/>
      <color theme="0" tint="-0.34998626667073579"/>
      <name val="Aptos"/>
      <family val="2"/>
    </font>
    <font>
      <i/>
      <sz val="10"/>
      <name val="Aptos"/>
      <family val="2"/>
    </font>
    <font>
      <i/>
      <sz val="10"/>
      <color theme="1"/>
      <name val="Aptos"/>
      <family val="2"/>
    </font>
    <font>
      <i/>
      <sz val="10"/>
      <color theme="0" tint="-0.34998626667073579"/>
      <name val="Aptos"/>
      <family val="2"/>
    </font>
    <font>
      <b/>
      <i/>
      <sz val="12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7" fillId="4" borderId="3" xfId="0" applyFont="1" applyFill="1" applyBorder="1"/>
    <xf numFmtId="0" fontId="8" fillId="0" borderId="0" xfId="0" applyFont="1"/>
    <xf numFmtId="4" fontId="7" fillId="4" borderId="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wrapText="1"/>
    </xf>
    <xf numFmtId="4" fontId="7" fillId="4" borderId="1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center" vertical="center"/>
    </xf>
    <xf numFmtId="10" fontId="8" fillId="5" borderId="3" xfId="1" applyNumberFormat="1" applyFont="1" applyFill="1" applyBorder="1" applyAlignment="1">
      <alignment horizontal="center" vertical="center"/>
    </xf>
    <xf numFmtId="10" fontId="8" fillId="7" borderId="3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0" fontId="12" fillId="5" borderId="0" xfId="1" applyNumberFormat="1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49" fontId="12" fillId="6" borderId="2" xfId="0" applyNumberFormat="1" applyFont="1" applyFill="1" applyBorder="1" applyAlignment="1">
      <alignment horizontal="center" vertical="center" wrapText="1"/>
    </xf>
    <xf numFmtId="4" fontId="12" fillId="6" borderId="1" xfId="0" applyNumberFormat="1" applyFont="1" applyFill="1" applyBorder="1" applyAlignment="1">
      <alignment horizontal="center" vertical="center"/>
    </xf>
    <xf numFmtId="4" fontId="12" fillId="6" borderId="1" xfId="0" applyNumberFormat="1" applyFont="1" applyFill="1" applyBorder="1" applyAlignment="1">
      <alignment vertical="center"/>
    </xf>
    <xf numFmtId="4" fontId="13" fillId="6" borderId="1" xfId="0" applyNumberFormat="1" applyFont="1" applyFill="1" applyBorder="1" applyAlignment="1">
      <alignment vertical="center"/>
    </xf>
    <xf numFmtId="4" fontId="14" fillId="6" borderId="1" xfId="0" applyNumberFormat="1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5" fillId="8" borderId="2" xfId="0" applyNumberFormat="1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justify" vertical="center"/>
    </xf>
    <xf numFmtId="4" fontId="14" fillId="2" borderId="1" xfId="0" applyNumberFormat="1" applyFont="1" applyFill="1" applyBorder="1" applyAlignment="1">
      <alignment vertical="center"/>
    </xf>
    <xf numFmtId="0" fontId="16" fillId="8" borderId="1" xfId="0" applyFont="1" applyFill="1" applyBorder="1" applyAlignment="1">
      <alignment horizontal="justify" vertical="center"/>
    </xf>
    <xf numFmtId="4" fontId="10" fillId="4" borderId="1" xfId="0" applyNumberFormat="1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vertical="center" wrapText="1"/>
    </xf>
    <xf numFmtId="49" fontId="19" fillId="3" borderId="2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vertical="top" wrapText="1"/>
    </xf>
    <xf numFmtId="0" fontId="20" fillId="3" borderId="1" xfId="0" applyFont="1" applyFill="1" applyBorder="1" applyAlignment="1">
      <alignment horizontal="justify" vertical="center"/>
    </xf>
    <xf numFmtId="0" fontId="19" fillId="3" borderId="1" xfId="0" applyFont="1" applyFill="1" applyBorder="1" applyAlignment="1">
      <alignment horizontal="left" vertical="center" wrapText="1"/>
    </xf>
    <xf numFmtId="4" fontId="12" fillId="4" borderId="1" xfId="0" applyNumberFormat="1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vertical="center"/>
    </xf>
    <xf numFmtId="4" fontId="13" fillId="2" borderId="1" xfId="0" applyNumberFormat="1" applyFont="1" applyFill="1" applyBorder="1" applyAlignment="1">
      <alignment vertical="center"/>
    </xf>
    <xf numFmtId="0" fontId="12" fillId="6" borderId="2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left" vertical="center" wrapText="1"/>
    </xf>
    <xf numFmtId="4" fontId="12" fillId="2" borderId="1" xfId="0" applyNumberFormat="1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right" vertical="center"/>
    </xf>
    <xf numFmtId="4" fontId="14" fillId="2" borderId="1" xfId="0" applyNumberFormat="1" applyFont="1" applyFill="1" applyBorder="1" applyAlignment="1">
      <alignment horizontal="right" vertical="center"/>
    </xf>
    <xf numFmtId="4" fontId="10" fillId="0" borderId="1" xfId="0" applyNumberFormat="1" applyFont="1" applyBorder="1" applyAlignment="1">
      <alignment vertical="center"/>
    </xf>
    <xf numFmtId="4" fontId="17" fillId="0" borderId="1" xfId="0" applyNumberFormat="1" applyFont="1" applyBorder="1" applyAlignment="1">
      <alignment vertical="center"/>
    </xf>
    <xf numFmtId="4" fontId="18" fillId="0" borderId="1" xfId="0" applyNumberFormat="1" applyFont="1" applyBorder="1" applyAlignment="1">
      <alignment vertical="center"/>
    </xf>
    <xf numFmtId="4" fontId="10" fillId="8" borderId="1" xfId="0" applyNumberFormat="1" applyFont="1" applyFill="1" applyBorder="1" applyAlignment="1">
      <alignment horizontal="center" vertical="center"/>
    </xf>
    <xf numFmtId="4" fontId="10" fillId="8" borderId="1" xfId="0" applyNumberFormat="1" applyFont="1" applyFill="1" applyBorder="1" applyAlignment="1">
      <alignment horizontal="right" vertical="center"/>
    </xf>
    <xf numFmtId="4" fontId="18" fillId="8" borderId="1" xfId="0" applyNumberFormat="1" applyFont="1" applyFill="1" applyBorder="1" applyAlignment="1">
      <alignment horizontal="right" vertical="center"/>
    </xf>
    <xf numFmtId="4" fontId="10" fillId="8" borderId="1" xfId="0" applyNumberFormat="1" applyFont="1" applyFill="1" applyBorder="1" applyAlignment="1">
      <alignment vertical="center"/>
    </xf>
    <xf numFmtId="4" fontId="17" fillId="8" borderId="1" xfId="0" applyNumberFormat="1" applyFont="1" applyFill="1" applyBorder="1" applyAlignment="1">
      <alignment vertical="center"/>
    </xf>
    <xf numFmtId="4" fontId="18" fillId="8" borderId="1" xfId="0" applyNumberFormat="1" applyFont="1" applyFill="1" applyBorder="1" applyAlignment="1">
      <alignment vertical="center"/>
    </xf>
    <xf numFmtId="4" fontId="7" fillId="8" borderId="1" xfId="0" applyNumberFormat="1" applyFont="1" applyFill="1" applyBorder="1" applyAlignment="1">
      <alignment vertical="center"/>
    </xf>
    <xf numFmtId="4" fontId="12" fillId="8" borderId="1" xfId="0" applyNumberFormat="1" applyFont="1" applyFill="1" applyBorder="1" applyAlignment="1">
      <alignment vertical="center"/>
    </xf>
    <xf numFmtId="4" fontId="14" fillId="8" borderId="1" xfId="0" applyNumberFormat="1" applyFont="1" applyFill="1" applyBorder="1" applyAlignment="1">
      <alignment vertical="center"/>
    </xf>
    <xf numFmtId="0" fontId="15" fillId="3" borderId="1" xfId="0" applyFont="1" applyFill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4" fontId="21" fillId="0" borderId="1" xfId="0" applyNumberFormat="1" applyFont="1" applyBorder="1" applyAlignment="1">
      <alignment vertical="center"/>
    </xf>
    <xf numFmtId="4" fontId="12" fillId="9" borderId="1" xfId="0" applyNumberFormat="1" applyFont="1" applyFill="1" applyBorder="1" applyAlignment="1">
      <alignment vertical="center"/>
    </xf>
    <xf numFmtId="0" fontId="7" fillId="0" borderId="0" xfId="0" applyFont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inda Broliša" id="{AADE49CD-C665-41F2-AAB2-EDF185D6C291}" userId="S::linda.brolisa@cfla.gov.lv::06b756c8-7be6-4c9b-87e3-f5093d34754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9" dT="2026-06-05T07:24:48.40" personId="{AADE49CD-C665-41F2-AAB2-EDF185D6C291}" id="{B0287A5A-C592-4275-B757-113999BBBCDB}">
    <text>Piemēram, namu apsaimniekošana</text>
  </threadedComment>
  <threadedComment ref="D9" dT="2026-06-05T07:24:48.40" personId="{AADE49CD-C665-41F2-AAB2-EDF185D6C291}" id="{28BA58B7-A5BC-4D2A-A694-08977EAEB8B1}">
    <text>Piemēram, namu apsaimniekošana</text>
  </threadedComment>
  <threadedComment ref="G9" dT="2026-06-05T07:24:48.40" personId="{AADE49CD-C665-41F2-AAB2-EDF185D6C291}" id="{AF11D61B-A0FE-4A03-996A-B295CF68A326}">
    <text>Piemēram, namu apsaimniekošana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8DEAA-D427-4509-8450-D4E8AC5134D3}">
  <dimension ref="A1:I17"/>
  <sheetViews>
    <sheetView workbookViewId="0">
      <selection activeCell="G9" sqref="G9"/>
    </sheetView>
  </sheetViews>
  <sheetFormatPr defaultColWidth="8.81640625" defaultRowHeight="15.5" x14ac:dyDescent="0.35"/>
  <cols>
    <col min="1" max="1" width="35.26953125" style="1" customWidth="1"/>
    <col min="2" max="2" width="31.54296875" style="1" customWidth="1"/>
    <col min="3" max="3" width="18.7265625" style="1" customWidth="1"/>
    <col min="4" max="4" width="35.26953125" style="1" customWidth="1"/>
    <col min="5" max="5" width="17.81640625" style="1" customWidth="1"/>
    <col min="6" max="6" width="8.81640625" style="1"/>
    <col min="7" max="7" width="35.26953125" style="1" customWidth="1"/>
    <col min="8" max="8" width="17.81640625" style="1" customWidth="1"/>
    <col min="9" max="16384" width="8.81640625" style="1"/>
  </cols>
  <sheetData>
    <row r="1" spans="1:9" s="7" customFormat="1" ht="16" x14ac:dyDescent="0.4">
      <c r="F1" s="77" t="s">
        <v>92</v>
      </c>
      <c r="G1" s="77"/>
      <c r="H1" s="77"/>
      <c r="I1" s="77"/>
    </row>
    <row r="2" spans="1:9" s="7" customFormat="1" ht="16.5" thickBot="1" x14ac:dyDescent="0.45"/>
    <row r="3" spans="1:9" ht="16.5" thickBot="1" x14ac:dyDescent="0.45">
      <c r="A3" s="7" t="s">
        <v>0</v>
      </c>
      <c r="B3" s="8"/>
      <c r="C3" s="7"/>
      <c r="D3" s="7"/>
      <c r="E3" s="7"/>
      <c r="F3" s="7"/>
      <c r="G3" s="7"/>
      <c r="H3" s="7"/>
    </row>
    <row r="4" spans="1:9" ht="16" x14ac:dyDescent="0.4">
      <c r="A4" s="7"/>
      <c r="B4" s="7"/>
      <c r="C4" s="7"/>
      <c r="D4" s="7"/>
      <c r="E4" s="7"/>
      <c r="F4" s="7"/>
      <c r="G4" s="7"/>
      <c r="H4" s="7"/>
    </row>
    <row r="5" spans="1:9" ht="16.5" thickBot="1" x14ac:dyDescent="0.45">
      <c r="A5" s="7"/>
      <c r="B5" s="7"/>
      <c r="C5" s="7"/>
      <c r="D5" s="7"/>
      <c r="E5" s="7"/>
      <c r="F5" s="7"/>
      <c r="G5" s="7"/>
      <c r="H5" s="7"/>
    </row>
    <row r="6" spans="1:9" ht="16.5" thickBot="1" x14ac:dyDescent="0.45">
      <c r="A6" s="9" t="s">
        <v>1</v>
      </c>
      <c r="B6" s="10">
        <v>1000000</v>
      </c>
      <c r="C6" s="11" t="s">
        <v>2</v>
      </c>
      <c r="D6" s="9" t="s">
        <v>3</v>
      </c>
      <c r="E6" s="10">
        <v>1000000</v>
      </c>
      <c r="F6" s="11" t="s">
        <v>2</v>
      </c>
      <c r="G6" s="9" t="s">
        <v>4</v>
      </c>
      <c r="H6" s="10">
        <v>1000000</v>
      </c>
      <c r="I6" s="11" t="s">
        <v>2</v>
      </c>
    </row>
    <row r="7" spans="1:9" ht="16" x14ac:dyDescent="0.4">
      <c r="A7" s="7" t="s">
        <v>5</v>
      </c>
      <c r="B7" s="12"/>
      <c r="C7" s="7"/>
      <c r="D7" s="7" t="s">
        <v>5</v>
      </c>
      <c r="E7" s="12"/>
      <c r="F7" s="7"/>
      <c r="G7" s="7" t="s">
        <v>5</v>
      </c>
      <c r="H7" s="12"/>
    </row>
    <row r="8" spans="1:9" ht="64" x14ac:dyDescent="0.4">
      <c r="A8" s="13" t="s">
        <v>6</v>
      </c>
      <c r="B8" s="14">
        <v>900000</v>
      </c>
      <c r="C8" s="11" t="s">
        <v>2</v>
      </c>
      <c r="D8" s="13" t="s">
        <v>6</v>
      </c>
      <c r="E8" s="14">
        <v>900000</v>
      </c>
      <c r="F8" s="11" t="s">
        <v>2</v>
      </c>
      <c r="G8" s="13" t="s">
        <v>6</v>
      </c>
      <c r="H8" s="14">
        <v>900000</v>
      </c>
      <c r="I8" s="11" t="s">
        <v>2</v>
      </c>
    </row>
    <row r="9" spans="1:9" ht="16" x14ac:dyDescent="0.4">
      <c r="A9" s="7" t="s">
        <v>7</v>
      </c>
      <c r="B9" s="15">
        <f>B6-B8</f>
        <v>100000</v>
      </c>
      <c r="C9" s="11" t="s">
        <v>2</v>
      </c>
      <c r="D9" s="7" t="s">
        <v>7</v>
      </c>
      <c r="E9" s="15">
        <f>E6-E8</f>
        <v>100000</v>
      </c>
      <c r="F9" s="11" t="s">
        <v>2</v>
      </c>
      <c r="G9" s="7" t="s">
        <v>7</v>
      </c>
      <c r="H9" s="15">
        <f>H6-H8</f>
        <v>100000</v>
      </c>
      <c r="I9" s="11" t="s">
        <v>2</v>
      </c>
    </row>
    <row r="10" spans="1:9" ht="16" x14ac:dyDescent="0.4">
      <c r="A10" s="7"/>
      <c r="B10" s="12"/>
      <c r="C10" s="7"/>
      <c r="D10" s="7"/>
      <c r="E10" s="12"/>
      <c r="F10" s="7"/>
      <c r="G10" s="7"/>
      <c r="H10" s="12"/>
    </row>
    <row r="11" spans="1:9" ht="16.5" thickBot="1" x14ac:dyDescent="0.45">
      <c r="A11" s="7"/>
      <c r="B11" s="12"/>
      <c r="C11" s="7"/>
      <c r="D11" s="7"/>
      <c r="E11" s="12"/>
      <c r="F11" s="7"/>
      <c r="G11" s="7"/>
      <c r="H11" s="12"/>
    </row>
    <row r="12" spans="1:9" ht="80.5" thickBot="1" x14ac:dyDescent="0.45">
      <c r="A12" s="13" t="s">
        <v>8</v>
      </c>
      <c r="B12" s="16">
        <f>B8/B6</f>
        <v>0.9</v>
      </c>
      <c r="C12" s="7"/>
      <c r="D12" s="13" t="s">
        <v>8</v>
      </c>
      <c r="E12" s="16">
        <f>E8/E6</f>
        <v>0.9</v>
      </c>
      <c r="F12" s="7"/>
      <c r="G12" s="13" t="s">
        <v>8</v>
      </c>
      <c r="H12" s="16">
        <f>H8/H6</f>
        <v>0.9</v>
      </c>
    </row>
    <row r="13" spans="1:9" ht="16" x14ac:dyDescent="0.4">
      <c r="A13" s="7"/>
      <c r="B13" s="7"/>
      <c r="C13" s="7"/>
      <c r="D13" s="7"/>
      <c r="E13" s="7"/>
      <c r="F13" s="7"/>
      <c r="G13" s="7"/>
      <c r="H13" s="7"/>
    </row>
    <row r="14" spans="1:9" ht="16" x14ac:dyDescent="0.4">
      <c r="A14" s="7"/>
      <c r="B14" s="7"/>
      <c r="C14" s="7"/>
      <c r="D14" s="7"/>
      <c r="E14" s="7"/>
      <c r="F14" s="7"/>
      <c r="G14" s="7"/>
      <c r="H14" s="7"/>
    </row>
    <row r="15" spans="1:9" ht="16.5" thickBot="1" x14ac:dyDescent="0.45">
      <c r="A15" s="7"/>
      <c r="B15" s="7"/>
      <c r="C15" s="7"/>
      <c r="D15" s="7"/>
      <c r="E15" s="7"/>
      <c r="F15" s="7"/>
      <c r="G15" s="7"/>
      <c r="H15" s="7"/>
    </row>
    <row r="16" spans="1:9" ht="48.5" thickBot="1" x14ac:dyDescent="0.45">
      <c r="A16" s="13" t="s">
        <v>9</v>
      </c>
      <c r="B16" s="17">
        <f>(B12+E12+H12)/3</f>
        <v>0.9</v>
      </c>
      <c r="C16" s="7"/>
      <c r="D16" s="7"/>
      <c r="E16" s="7"/>
      <c r="F16" s="7"/>
      <c r="G16" s="7"/>
      <c r="H16" s="7"/>
    </row>
    <row r="17" spans="1:8" ht="16" x14ac:dyDescent="0.4">
      <c r="A17" s="7"/>
      <c r="B17" s="7"/>
      <c r="C17" s="7"/>
      <c r="D17" s="7"/>
      <c r="E17" s="7"/>
      <c r="F17" s="7"/>
      <c r="G17" s="7"/>
      <c r="H17" s="7"/>
    </row>
  </sheetData>
  <mergeCells count="1">
    <mergeCell ref="F1:I1"/>
  </mergeCells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3"/>
  <sheetViews>
    <sheetView tabSelected="1" zoomScale="76" workbookViewId="0">
      <selection activeCell="B13" sqref="B13"/>
    </sheetView>
  </sheetViews>
  <sheetFormatPr defaultColWidth="9.1796875" defaultRowHeight="15.5" x14ac:dyDescent="0.35"/>
  <cols>
    <col min="1" max="1" width="8.7265625" style="4" customWidth="1"/>
    <col min="2" max="2" width="57.453125" style="2" customWidth="1"/>
    <col min="3" max="3" width="26.7265625" style="2" customWidth="1"/>
    <col min="4" max="4" width="17.7265625" style="2" customWidth="1"/>
    <col min="5" max="5" width="15.7265625" style="5" customWidth="1"/>
    <col min="6" max="6" width="19.453125" style="2" customWidth="1"/>
    <col min="7" max="7" width="15" style="2" customWidth="1"/>
    <col min="8" max="16384" width="9.1796875" style="2"/>
  </cols>
  <sheetData>
    <row r="1" spans="1:7" ht="16.5" thickBot="1" x14ac:dyDescent="0.45">
      <c r="A1" s="18"/>
      <c r="B1" s="19" t="s">
        <v>0</v>
      </c>
      <c r="C1" s="8"/>
      <c r="D1" s="20"/>
      <c r="E1" s="21"/>
      <c r="F1" s="20"/>
    </row>
    <row r="2" spans="1:7" ht="16" x14ac:dyDescent="0.35">
      <c r="A2" s="22"/>
      <c r="B2" s="23"/>
      <c r="C2" s="20"/>
      <c r="D2" s="24">
        <f>Finanses!B16</f>
        <v>0.9</v>
      </c>
      <c r="E2" s="21"/>
      <c r="F2" s="20"/>
    </row>
    <row r="3" spans="1:7" ht="65.5" customHeight="1" x14ac:dyDescent="0.35">
      <c r="A3" s="25" t="s">
        <v>10</v>
      </c>
      <c r="B3" s="26" t="s">
        <v>11</v>
      </c>
      <c r="C3" s="25" t="s">
        <v>87</v>
      </c>
      <c r="D3" s="27" t="s">
        <v>88</v>
      </c>
      <c r="E3" s="28" t="s">
        <v>91</v>
      </c>
      <c r="F3" s="29" t="s">
        <v>89</v>
      </c>
    </row>
    <row r="4" spans="1:7" s="3" customFormat="1" ht="16" x14ac:dyDescent="0.35">
      <c r="A4" s="30" t="s">
        <v>12</v>
      </c>
      <c r="B4" s="26" t="s">
        <v>13</v>
      </c>
      <c r="C4" s="31">
        <f>C5</f>
        <v>20000</v>
      </c>
      <c r="D4" s="32">
        <f>C4*$D$2</f>
        <v>18000</v>
      </c>
      <c r="E4" s="33">
        <f>C4-(C4/1.21)</f>
        <v>3471.07</v>
      </c>
      <c r="F4" s="34">
        <f>C4-D4</f>
        <v>2000</v>
      </c>
      <c r="G4" s="68"/>
    </row>
    <row r="5" spans="1:7" s="3" customFormat="1" ht="16" x14ac:dyDescent="0.35">
      <c r="A5" s="35" t="s">
        <v>14</v>
      </c>
      <c r="B5" s="36" t="s">
        <v>15</v>
      </c>
      <c r="C5" s="52">
        <f>SUM(C6:C11)</f>
        <v>20000</v>
      </c>
      <c r="D5" s="48">
        <f>C5*$D$2</f>
        <v>18000</v>
      </c>
      <c r="E5" s="49">
        <f t="shared" ref="E5:E19" si="0">C5-(C5/1.21)</f>
        <v>3471.07</v>
      </c>
      <c r="F5" s="39">
        <f t="shared" ref="F5:F19" si="1">C5-D5</f>
        <v>2000</v>
      </c>
    </row>
    <row r="6" spans="1:7" s="6" customFormat="1" ht="75" customHeight="1" x14ac:dyDescent="0.35">
      <c r="A6" s="37" t="s">
        <v>16</v>
      </c>
      <c r="B6" s="38" t="s">
        <v>17</v>
      </c>
      <c r="C6" s="14">
        <v>0</v>
      </c>
      <c r="D6" s="64">
        <f>C6*$D$2</f>
        <v>0</v>
      </c>
      <c r="E6" s="62">
        <f t="shared" si="0"/>
        <v>0</v>
      </c>
      <c r="F6" s="63">
        <f>C6-D6</f>
        <v>0</v>
      </c>
    </row>
    <row r="7" spans="1:7" ht="39" x14ac:dyDescent="0.35">
      <c r="A7" s="37" t="s">
        <v>18</v>
      </c>
      <c r="B7" s="40" t="s">
        <v>19</v>
      </c>
      <c r="C7" s="41">
        <v>0</v>
      </c>
      <c r="D7" s="64">
        <f t="shared" ref="D7:D11" si="2">C7*$D$2</f>
        <v>0</v>
      </c>
      <c r="E7" s="62">
        <f t="shared" si="0"/>
        <v>0</v>
      </c>
      <c r="F7" s="63">
        <f t="shared" si="1"/>
        <v>0</v>
      </c>
    </row>
    <row r="8" spans="1:7" ht="26" x14ac:dyDescent="0.35">
      <c r="A8" s="37" t="s">
        <v>20</v>
      </c>
      <c r="B8" s="42" t="s">
        <v>21</v>
      </c>
      <c r="C8" s="41">
        <v>15000</v>
      </c>
      <c r="D8" s="64">
        <f t="shared" si="2"/>
        <v>13500</v>
      </c>
      <c r="E8" s="62">
        <f t="shared" si="0"/>
        <v>2603.31</v>
      </c>
      <c r="F8" s="63">
        <f t="shared" si="1"/>
        <v>1500</v>
      </c>
    </row>
    <row r="9" spans="1:7" ht="16" x14ac:dyDescent="0.35">
      <c r="A9" s="37" t="s">
        <v>22</v>
      </c>
      <c r="B9" s="38" t="s">
        <v>23</v>
      </c>
      <c r="C9" s="41">
        <v>5000</v>
      </c>
      <c r="D9" s="64">
        <f t="shared" si="2"/>
        <v>4500</v>
      </c>
      <c r="E9" s="62">
        <f t="shared" si="0"/>
        <v>867.77</v>
      </c>
      <c r="F9" s="63">
        <f t="shared" si="1"/>
        <v>500</v>
      </c>
    </row>
    <row r="10" spans="1:7" ht="39.65" customHeight="1" x14ac:dyDescent="0.35">
      <c r="A10" s="37" t="s">
        <v>24</v>
      </c>
      <c r="B10" s="38" t="s">
        <v>25</v>
      </c>
      <c r="C10" s="41">
        <v>0</v>
      </c>
      <c r="D10" s="64">
        <f t="shared" si="2"/>
        <v>0</v>
      </c>
      <c r="E10" s="62">
        <f t="shared" si="0"/>
        <v>0</v>
      </c>
      <c r="F10" s="63">
        <f t="shared" si="1"/>
        <v>0</v>
      </c>
    </row>
    <row r="11" spans="1:7" ht="26" x14ac:dyDescent="0.35">
      <c r="A11" s="37" t="s">
        <v>26</v>
      </c>
      <c r="B11" s="38" t="s">
        <v>27</v>
      </c>
      <c r="C11" s="41">
        <v>0</v>
      </c>
      <c r="D11" s="64">
        <f t="shared" si="2"/>
        <v>0</v>
      </c>
      <c r="E11" s="62">
        <f t="shared" si="0"/>
        <v>0</v>
      </c>
      <c r="F11" s="63">
        <f t="shared" si="1"/>
        <v>0</v>
      </c>
    </row>
    <row r="12" spans="1:7" s="3" customFormat="1" ht="16" x14ac:dyDescent="0.35">
      <c r="A12" s="30" t="s">
        <v>28</v>
      </c>
      <c r="B12" s="26" t="s">
        <v>29</v>
      </c>
      <c r="C12" s="31">
        <f>C13+C16+C17+C18+C34</f>
        <v>1651193</v>
      </c>
      <c r="D12" s="32">
        <f>C12*$D$2</f>
        <v>1486073.7</v>
      </c>
      <c r="E12" s="33">
        <f t="shared" si="0"/>
        <v>286570.69</v>
      </c>
      <c r="F12" s="34">
        <f t="shared" si="1"/>
        <v>165119.29999999999</v>
      </c>
    </row>
    <row r="13" spans="1:7" ht="16" x14ac:dyDescent="0.35">
      <c r="A13" s="35" t="s">
        <v>30</v>
      </c>
      <c r="B13" s="36" t="s">
        <v>31</v>
      </c>
      <c r="C13" s="52">
        <f>C14+C15</f>
        <v>1153.5</v>
      </c>
      <c r="D13" s="53">
        <f>C13*$D$2</f>
        <v>1038.1500000000001</v>
      </c>
      <c r="E13" s="49">
        <f t="shared" si="0"/>
        <v>200.19</v>
      </c>
      <c r="F13" s="54">
        <f t="shared" si="1"/>
        <v>115.35</v>
      </c>
    </row>
    <row r="14" spans="1:7" ht="39" x14ac:dyDescent="0.35">
      <c r="A14" s="37" t="s">
        <v>32</v>
      </c>
      <c r="B14" s="42" t="s">
        <v>33</v>
      </c>
      <c r="C14" s="41">
        <v>4</v>
      </c>
      <c r="D14" s="61">
        <f>C14*$D$2</f>
        <v>3.6</v>
      </c>
      <c r="E14" s="62">
        <f t="shared" si="0"/>
        <v>0.69</v>
      </c>
      <c r="F14" s="63">
        <f t="shared" si="1"/>
        <v>0.4</v>
      </c>
    </row>
    <row r="15" spans="1:7" ht="16" x14ac:dyDescent="0.35">
      <c r="A15" s="37" t="s">
        <v>34</v>
      </c>
      <c r="B15" s="42" t="s">
        <v>35</v>
      </c>
      <c r="C15" s="41">
        <v>1149.5</v>
      </c>
      <c r="D15" s="61">
        <f t="shared" ref="D15" si="3">C15*$D$2</f>
        <v>1034.55</v>
      </c>
      <c r="E15" s="62">
        <f t="shared" si="0"/>
        <v>199.5</v>
      </c>
      <c r="F15" s="63">
        <f t="shared" si="1"/>
        <v>114.95</v>
      </c>
    </row>
    <row r="16" spans="1:7" ht="16" x14ac:dyDescent="0.35">
      <c r="A16" s="35" t="s">
        <v>36</v>
      </c>
      <c r="B16" s="36" t="s">
        <v>37</v>
      </c>
      <c r="C16" s="47">
        <v>21000</v>
      </c>
      <c r="D16" s="48">
        <f>C16*$D$2</f>
        <v>18900</v>
      </c>
      <c r="E16" s="49">
        <f t="shared" si="0"/>
        <v>3644.63</v>
      </c>
      <c r="F16" s="39">
        <f t="shared" si="1"/>
        <v>2100</v>
      </c>
    </row>
    <row r="17" spans="1:6" ht="16" x14ac:dyDescent="0.35">
      <c r="A17" s="35" t="s">
        <v>38</v>
      </c>
      <c r="B17" s="36" t="s">
        <v>39</v>
      </c>
      <c r="C17" s="47">
        <v>21000</v>
      </c>
      <c r="D17" s="48">
        <f>C17*$D$2</f>
        <v>18900</v>
      </c>
      <c r="E17" s="49">
        <f t="shared" si="0"/>
        <v>3644.63</v>
      </c>
      <c r="F17" s="39">
        <f t="shared" si="1"/>
        <v>2100</v>
      </c>
    </row>
    <row r="18" spans="1:6" ht="32" x14ac:dyDescent="0.35">
      <c r="A18" s="35" t="s">
        <v>40</v>
      </c>
      <c r="B18" s="36" t="s">
        <v>41</v>
      </c>
      <c r="C18" s="52">
        <f>C19+C25+C26+C27+C33</f>
        <v>1607994.5</v>
      </c>
      <c r="D18" s="48">
        <f>C18*$D$2</f>
        <v>1447195.05</v>
      </c>
      <c r="E18" s="49">
        <f t="shared" si="0"/>
        <v>279073.43</v>
      </c>
      <c r="F18" s="39">
        <f t="shared" si="1"/>
        <v>160799.45000000001</v>
      </c>
    </row>
    <row r="19" spans="1:6" ht="26" x14ac:dyDescent="0.35">
      <c r="A19" s="37" t="s">
        <v>42</v>
      </c>
      <c r="B19" s="42" t="s">
        <v>43</v>
      </c>
      <c r="C19" s="58">
        <f>SUM(C20:C24)</f>
        <v>1307882.5</v>
      </c>
      <c r="D19" s="59">
        <f>C19*$D$2</f>
        <v>1177094.25</v>
      </c>
      <c r="E19" s="62">
        <f t="shared" si="0"/>
        <v>226987.87</v>
      </c>
      <c r="F19" s="60">
        <f t="shared" si="1"/>
        <v>130788.25</v>
      </c>
    </row>
    <row r="20" spans="1:6" ht="16" x14ac:dyDescent="0.35">
      <c r="A20" s="43" t="s">
        <v>44</v>
      </c>
      <c r="B20" s="44" t="s">
        <v>45</v>
      </c>
      <c r="C20" s="41">
        <v>1007882.5</v>
      </c>
      <c r="D20" s="55">
        <f>C20*$D$2</f>
        <v>907094.25</v>
      </c>
      <c r="E20" s="56">
        <f t="shared" ref="E20:E36" si="4">C20-(C20/1.21)</f>
        <v>174921.76</v>
      </c>
      <c r="F20" s="57">
        <f t="shared" ref="F20:F36" si="5">C20-D20</f>
        <v>100788.25</v>
      </c>
    </row>
    <row r="21" spans="1:6" ht="16" x14ac:dyDescent="0.35">
      <c r="A21" s="43" t="s">
        <v>46</v>
      </c>
      <c r="B21" s="44" t="s">
        <v>47</v>
      </c>
      <c r="C21" s="41">
        <v>0</v>
      </c>
      <c r="D21" s="55">
        <f t="shared" ref="D21" si="6">C21*$D$2</f>
        <v>0</v>
      </c>
      <c r="E21" s="56">
        <f t="shared" ref="E21" si="7">C21-(C21/1.21)</f>
        <v>0</v>
      </c>
      <c r="F21" s="57">
        <f t="shared" ref="F21" si="8">C21-D21</f>
        <v>0</v>
      </c>
    </row>
    <row r="22" spans="1:6" ht="26" x14ac:dyDescent="0.35">
      <c r="A22" s="43" t="s">
        <v>48</v>
      </c>
      <c r="B22" s="44" t="s">
        <v>49</v>
      </c>
      <c r="C22" s="41">
        <v>0</v>
      </c>
      <c r="D22" s="55">
        <f t="shared" ref="D22" si="9">C22*$D$2</f>
        <v>0</v>
      </c>
      <c r="E22" s="56">
        <f t="shared" ref="E22" si="10">C22-(C22/1.21)</f>
        <v>0</v>
      </c>
      <c r="F22" s="57">
        <f t="shared" ref="F22" si="11">C22-D22</f>
        <v>0</v>
      </c>
    </row>
    <row r="23" spans="1:6" ht="26" x14ac:dyDescent="0.35">
      <c r="A23" s="43" t="s">
        <v>50</v>
      </c>
      <c r="B23" s="44" t="s">
        <v>51</v>
      </c>
      <c r="C23" s="41">
        <v>0</v>
      </c>
      <c r="D23" s="55">
        <f t="shared" ref="D23" si="12">C23*$D$2</f>
        <v>0</v>
      </c>
      <c r="E23" s="56">
        <f t="shared" ref="E23" si="13">C23-(C23/1.21)</f>
        <v>0</v>
      </c>
      <c r="F23" s="57">
        <f t="shared" ref="F23" si="14">C23-D23</f>
        <v>0</v>
      </c>
    </row>
    <row r="24" spans="1:6" ht="26" x14ac:dyDescent="0.35">
      <c r="A24" s="43" t="s">
        <v>52</v>
      </c>
      <c r="B24" s="45" t="s">
        <v>53</v>
      </c>
      <c r="C24" s="41">
        <v>300000</v>
      </c>
      <c r="D24" s="55">
        <f t="shared" ref="D24:D39" si="15">C24*$D$2</f>
        <v>270000</v>
      </c>
      <c r="E24" s="56">
        <f t="shared" si="4"/>
        <v>52066.12</v>
      </c>
      <c r="F24" s="57">
        <f t="shared" si="5"/>
        <v>30000</v>
      </c>
    </row>
    <row r="25" spans="1:6" ht="26" x14ac:dyDescent="0.35">
      <c r="A25" s="37" t="s">
        <v>54</v>
      </c>
      <c r="B25" s="40" t="s">
        <v>55</v>
      </c>
      <c r="C25" s="41">
        <v>0</v>
      </c>
      <c r="D25" s="61">
        <f t="shared" si="15"/>
        <v>0</v>
      </c>
      <c r="E25" s="62">
        <f t="shared" si="4"/>
        <v>0</v>
      </c>
      <c r="F25" s="63">
        <f t="shared" si="5"/>
        <v>0</v>
      </c>
    </row>
    <row r="26" spans="1:6" ht="16" x14ac:dyDescent="0.35">
      <c r="A26" s="37" t="s">
        <v>56</v>
      </c>
      <c r="B26" s="40" t="s">
        <v>57</v>
      </c>
      <c r="C26" s="41">
        <v>100</v>
      </c>
      <c r="D26" s="61">
        <f t="shared" ref="D26" si="16">C26*$D$2</f>
        <v>90</v>
      </c>
      <c r="E26" s="62">
        <f t="shared" ref="E26" si="17">C26-(C26/1.21)</f>
        <v>17.36</v>
      </c>
      <c r="F26" s="63">
        <f t="shared" ref="F26" si="18">C26-D26</f>
        <v>10</v>
      </c>
    </row>
    <row r="27" spans="1:6" ht="16" x14ac:dyDescent="0.35">
      <c r="A27" s="37" t="s">
        <v>58</v>
      </c>
      <c r="B27" s="42" t="s">
        <v>59</v>
      </c>
      <c r="C27" s="58">
        <f>SUM(C28:C32)</f>
        <v>300000</v>
      </c>
      <c r="D27" s="61">
        <f t="shared" si="15"/>
        <v>270000</v>
      </c>
      <c r="E27" s="62">
        <f t="shared" si="4"/>
        <v>52066.12</v>
      </c>
      <c r="F27" s="63">
        <f t="shared" si="5"/>
        <v>30000</v>
      </c>
    </row>
    <row r="28" spans="1:6" ht="26" x14ac:dyDescent="0.35">
      <c r="A28" s="43" t="s">
        <v>60</v>
      </c>
      <c r="B28" s="46" t="s">
        <v>61</v>
      </c>
      <c r="C28" s="41">
        <v>0</v>
      </c>
      <c r="D28" s="55">
        <f t="shared" ref="D28" si="19">C28*$D$2</f>
        <v>0</v>
      </c>
      <c r="E28" s="56">
        <f t="shared" ref="E28" si="20">C28-(C28/1.21)</f>
        <v>0</v>
      </c>
      <c r="F28" s="57">
        <f t="shared" ref="F28" si="21">C28-D28</f>
        <v>0</v>
      </c>
    </row>
    <row r="29" spans="1:6" ht="16" x14ac:dyDescent="0.35">
      <c r="A29" s="43" t="s">
        <v>62</v>
      </c>
      <c r="B29" s="46" t="s">
        <v>63</v>
      </c>
      <c r="C29" s="41">
        <v>0</v>
      </c>
      <c r="D29" s="55">
        <f t="shared" ref="D29" si="22">C29*$D$2</f>
        <v>0</v>
      </c>
      <c r="E29" s="56">
        <f t="shared" ref="E29" si="23">C29-(C29/1.21)</f>
        <v>0</v>
      </c>
      <c r="F29" s="57">
        <f t="shared" ref="F29" si="24">C29-D29</f>
        <v>0</v>
      </c>
    </row>
    <row r="30" spans="1:6" ht="26" x14ac:dyDescent="0.35">
      <c r="A30" s="43" t="s">
        <v>64</v>
      </c>
      <c r="B30" s="46" t="s">
        <v>65</v>
      </c>
      <c r="C30" s="41">
        <v>200000</v>
      </c>
      <c r="D30" s="55">
        <f t="shared" ref="D30" si="25">C30*$D$2</f>
        <v>180000</v>
      </c>
      <c r="E30" s="56">
        <f t="shared" ref="E30" si="26">C30-(C30/1.21)</f>
        <v>34710.74</v>
      </c>
      <c r="F30" s="57">
        <f t="shared" ref="F30" si="27">C30-D30</f>
        <v>20000</v>
      </c>
    </row>
    <row r="31" spans="1:6" ht="26" x14ac:dyDescent="0.35">
      <c r="A31" s="43" t="s">
        <v>66</v>
      </c>
      <c r="B31" s="46" t="s">
        <v>67</v>
      </c>
      <c r="C31" s="41">
        <v>100000</v>
      </c>
      <c r="D31" s="55">
        <f t="shared" ref="D31:D32" si="28">C31*$D$2</f>
        <v>90000</v>
      </c>
      <c r="E31" s="56">
        <f t="shared" ref="E31:E32" si="29">C31-(C31/1.21)</f>
        <v>17355.37</v>
      </c>
      <c r="F31" s="57">
        <f t="shared" ref="F31:F32" si="30">C31-D31</f>
        <v>10000</v>
      </c>
    </row>
    <row r="32" spans="1:6" ht="26" x14ac:dyDescent="0.35">
      <c r="A32" s="43" t="s">
        <v>68</v>
      </c>
      <c r="B32" s="46" t="s">
        <v>69</v>
      </c>
      <c r="C32" s="41">
        <v>0</v>
      </c>
      <c r="D32" s="55">
        <f t="shared" si="28"/>
        <v>0</v>
      </c>
      <c r="E32" s="56">
        <f t="shared" si="29"/>
        <v>0</v>
      </c>
      <c r="F32" s="57">
        <f t="shared" si="30"/>
        <v>0</v>
      </c>
    </row>
    <row r="33" spans="1:6" ht="26" x14ac:dyDescent="0.35">
      <c r="A33" s="37" t="s">
        <v>70</v>
      </c>
      <c r="B33" s="42" t="s">
        <v>71</v>
      </c>
      <c r="C33" s="41">
        <v>12</v>
      </c>
      <c r="D33" s="61">
        <f>C33*$D$2</f>
        <v>10.8</v>
      </c>
      <c r="E33" s="62">
        <f t="shared" ref="E33" si="31">C33-(C33/1.21)</f>
        <v>2.08</v>
      </c>
      <c r="F33" s="63">
        <f t="shared" ref="F33" si="32">C33-D33</f>
        <v>1.2</v>
      </c>
    </row>
    <row r="34" spans="1:6" ht="16" x14ac:dyDescent="0.35">
      <c r="A34" s="35" t="s">
        <v>72</v>
      </c>
      <c r="B34" s="36" t="s">
        <v>73</v>
      </c>
      <c r="C34" s="52">
        <f>C35</f>
        <v>45</v>
      </c>
      <c r="D34" s="48">
        <f t="shared" si="15"/>
        <v>40.5</v>
      </c>
      <c r="E34" s="49">
        <f t="shared" si="4"/>
        <v>7.81</v>
      </c>
      <c r="F34" s="39">
        <f t="shared" si="5"/>
        <v>4.5</v>
      </c>
    </row>
    <row r="35" spans="1:6" ht="16" x14ac:dyDescent="0.35">
      <c r="A35" s="37" t="s">
        <v>74</v>
      </c>
      <c r="B35" s="67" t="s">
        <v>75</v>
      </c>
      <c r="C35" s="47">
        <v>45</v>
      </c>
      <c r="D35" s="65">
        <f>C35*$D$2</f>
        <v>40.5</v>
      </c>
      <c r="E35" s="62">
        <f t="shared" si="4"/>
        <v>7.81</v>
      </c>
      <c r="F35" s="66">
        <f>C35-D35</f>
        <v>4.5</v>
      </c>
    </row>
    <row r="36" spans="1:6" s="3" customFormat="1" ht="30" customHeight="1" x14ac:dyDescent="0.35">
      <c r="A36" s="30" t="s">
        <v>76</v>
      </c>
      <c r="B36" s="26" t="s">
        <v>77</v>
      </c>
      <c r="C36" s="47">
        <v>968</v>
      </c>
      <c r="D36" s="32">
        <f t="shared" si="15"/>
        <v>871.2</v>
      </c>
      <c r="E36" s="33">
        <f t="shared" si="4"/>
        <v>168</v>
      </c>
      <c r="F36" s="34">
        <f t="shared" si="5"/>
        <v>96.8</v>
      </c>
    </row>
    <row r="37" spans="1:6" s="3" customFormat="1" ht="78" customHeight="1" x14ac:dyDescent="0.35">
      <c r="A37" s="30" t="s">
        <v>78</v>
      </c>
      <c r="B37" s="26" t="s">
        <v>79</v>
      </c>
      <c r="C37" s="31">
        <f>C38</f>
        <v>70000</v>
      </c>
      <c r="D37" s="32">
        <f>C37*$D$2</f>
        <v>63000</v>
      </c>
      <c r="E37" s="33">
        <f t="shared" ref="E37:E40" si="33">C37-(C37/1.21)</f>
        <v>12148.76</v>
      </c>
      <c r="F37" s="34">
        <f t="shared" ref="F37" si="34">C37-D37</f>
        <v>7000</v>
      </c>
    </row>
    <row r="38" spans="1:6" s="3" customFormat="1" ht="78" customHeight="1" x14ac:dyDescent="0.35">
      <c r="A38" s="35" t="s">
        <v>80</v>
      </c>
      <c r="B38" s="36" t="s">
        <v>81</v>
      </c>
      <c r="C38" s="47">
        <v>70000</v>
      </c>
      <c r="D38" s="48">
        <v>5000</v>
      </c>
      <c r="E38" s="49">
        <f t="shared" si="33"/>
        <v>12148.76</v>
      </c>
      <c r="F38" s="39">
        <f>C38-D38</f>
        <v>65000</v>
      </c>
    </row>
    <row r="39" spans="1:6" s="3" customFormat="1" ht="16" x14ac:dyDescent="0.35">
      <c r="A39" s="30" t="s">
        <v>82</v>
      </c>
      <c r="B39" s="26" t="s">
        <v>83</v>
      </c>
      <c r="C39" s="47">
        <v>100000</v>
      </c>
      <c r="D39" s="32">
        <f t="shared" si="15"/>
        <v>90000</v>
      </c>
      <c r="E39" s="33">
        <f t="shared" si="33"/>
        <v>17355.37</v>
      </c>
      <c r="F39" s="34">
        <f>C39-D39</f>
        <v>10000</v>
      </c>
    </row>
    <row r="40" spans="1:6" s="3" customFormat="1" ht="16" x14ac:dyDescent="0.35">
      <c r="A40" s="50" t="s">
        <v>84</v>
      </c>
      <c r="B40" s="51" t="s">
        <v>85</v>
      </c>
      <c r="C40" s="31">
        <f>C4+C12+C36+C37+C39</f>
        <v>1842161</v>
      </c>
      <c r="D40" s="32">
        <f>C40*$D$2</f>
        <v>1657944.9</v>
      </c>
      <c r="E40" s="33">
        <f t="shared" si="33"/>
        <v>319713.89</v>
      </c>
      <c r="F40" s="34">
        <f>C40-D40</f>
        <v>184216.1</v>
      </c>
    </row>
    <row r="41" spans="1:6" ht="16" x14ac:dyDescent="0.35">
      <c r="A41" s="71"/>
      <c r="B41" s="72" t="s">
        <v>86</v>
      </c>
      <c r="C41" s="73"/>
      <c r="D41" s="76">
        <f>D40*0.85</f>
        <v>1409253.17</v>
      </c>
      <c r="E41" s="74"/>
      <c r="F41" s="75"/>
    </row>
    <row r="42" spans="1:6" ht="32" x14ac:dyDescent="0.35">
      <c r="A42" s="71"/>
      <c r="B42" s="72" t="s">
        <v>90</v>
      </c>
      <c r="C42" s="73"/>
      <c r="D42" s="76">
        <f>D40*0.15</f>
        <v>248691.74</v>
      </c>
      <c r="E42" s="74"/>
      <c r="F42" s="75"/>
    </row>
    <row r="43" spans="1:6" x14ac:dyDescent="0.35">
      <c r="D43" s="70"/>
      <c r="E43" s="69"/>
    </row>
  </sheetData>
  <pageMargins left="0.7" right="0.7" top="0.75" bottom="0.75" header="0.3" footer="0.3"/>
  <pageSetup paperSize="9" orientation="portrait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144e59-5907-413f-b624-803f3a022d9b" xsi:nil="true"/>
    <lcf76f155ced4ddcb4097134ff3c332f xmlns="25a75a1d-8b78-49a6-8e4b-dbe94589a28d">
      <Terms xmlns="http://schemas.microsoft.com/office/infopath/2007/PartnerControls"/>
    </lcf76f155ced4ddcb4097134ff3c332f>
    <SharedWithUsers xmlns="42144e59-5907-413f-b624-803f3a022d9b">
      <UserInfo>
        <DisplayName/>
        <AccountId xsi:nil="true"/>
        <AccountType/>
      </UserInfo>
    </SharedWithUsers>
    <MediaLengthInSeconds xmlns="25a75a1d-8b78-49a6-8e4b-dbe94589a28d" xsi:nil="true"/>
    <Datums xmlns="25a75a1d-8b78-49a6-8e4b-dbe94589a28d">2026-04-30T10:55:08+00:00</Datum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CCAE56773E04C54A8AAEC798B999D08D" ma:contentTypeVersion="18" ma:contentTypeDescription="Izveidot jaunu dokumentu." ma:contentTypeScope="" ma:versionID="3389ff0d8f09032fdc624906c10087e3">
  <xsd:schema xmlns:xsd="http://www.w3.org/2001/XMLSchema" xmlns:xs="http://www.w3.org/2001/XMLSchema" xmlns:p="http://schemas.microsoft.com/office/2006/metadata/properties" xmlns:ns2="25a75a1d-8b78-49a6-8e4b-dbe94589a28d" xmlns:ns3="42144e59-5907-413f-b624-803f3a022d9b" targetNamespace="http://schemas.microsoft.com/office/2006/metadata/properties" ma:root="true" ma:fieldsID="0cb742aedfe29e0f00d6e62d950beaf9" ns2:_="" ns3:_="">
    <xsd:import namespace="25a75a1d-8b78-49a6-8e4b-dbe94589a28d"/>
    <xsd:import namespace="42144e59-5907-413f-b624-803f3a022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Datum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75a1d-8b78-49a6-8e4b-dbe94589a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ttēlu atzīme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Datums" ma:index="24" nillable="true" ma:displayName="Datums" ma:default="[today]" ma:format="DateTime" ma:internalName="Datums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44e59-5907-413f-b624-803f3a022d9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2a1d4e-ea66-4807-90a5-c3aac3888af8}" ma:internalName="TaxCatchAll" ma:showField="CatchAllData" ma:web="42144e59-5907-413f-b624-803f3a022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62E7E4-D96B-446C-A7FA-3F1CFB3C4E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3C899F-B5FD-44EC-942E-AB3200D44237}">
  <ds:schemaRefs>
    <ds:schemaRef ds:uri="http://purl.org/dc/terms/"/>
    <ds:schemaRef ds:uri="http://www.w3.org/XML/1998/namespace"/>
    <ds:schemaRef ds:uri="http://schemas.microsoft.com/office/2006/metadata/properties"/>
    <ds:schemaRef ds:uri="42144e59-5907-413f-b624-803f3a022d9b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25a75a1d-8b78-49a6-8e4b-dbe94589a28d"/>
  </ds:schemaRefs>
</ds:datastoreItem>
</file>

<file path=customXml/itemProps3.xml><?xml version="1.0" encoding="utf-8"?>
<ds:datastoreItem xmlns:ds="http://schemas.openxmlformats.org/officeDocument/2006/customXml" ds:itemID="{C4D85851-139A-4365-BEDE-6D6BAD11E4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Finanses</vt:lpstr>
      <vt:lpstr>Projekta budžets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</dc:creator>
  <cp:keywords/>
  <dc:description/>
  <cp:lastModifiedBy>Linda Broliša</cp:lastModifiedBy>
  <cp:revision/>
  <dcterms:created xsi:type="dcterms:W3CDTF">2015-06-05T18:17:20Z</dcterms:created>
  <dcterms:modified xsi:type="dcterms:W3CDTF">2026-07-06T11:43:24Z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0x010100CCAE56773E04C54A8AAEC798B999D08D</vt:lpwstr>
  </property>
  <property fmtid="{D5CDD505-2E9C-101B-9397-08002B2CF9AE}" pid="3" name="Order">
    <vt:r8>255300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