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f-visik\AppData\Local\Microsoft\Windows\INetCache\Content.Outlook\X3E3I1YG\"/>
    </mc:Choice>
  </mc:AlternateContent>
  <xr:revisionPtr revIDLastSave="0" documentId="13_ncr:1_{F9EB8FF7-E2A9-4413-AAB9-44A8D52962A4}" xr6:coauthVersionLast="47" xr6:coauthVersionMax="47" xr10:uidLastSave="{00000000-0000-0000-0000-000000000000}"/>
  <bookViews>
    <workbookView xWindow="-108" yWindow="-108" windowWidth="23256" windowHeight="12456" tabRatio="812" activeTab="1" xr2:uid="{00000000-000D-0000-FFFF-FFFF00000000}"/>
  </bookViews>
  <sheets>
    <sheet name="Kopsavilkums" sheetId="16" r:id="rId1"/>
    <sheet name="Ģimenes ārsta prakse" sheetId="40" r:id="rId2"/>
    <sheet name="Atbalsta darbības" sheetId="41" r:id="rId3"/>
    <sheet name="Līguma pielikums" sheetId="36" r:id="rId4"/>
    <sheet name="Finansēšanas plāns" sheetId="43" r:id="rId5"/>
    <sheet name="Pārbaude" sheetId="32" state="hidden" r:id="rId6"/>
  </sheets>
  <definedNames>
    <definedName name="_xlnm.Print_Area" localSheetId="4">'Finansēšanas plāns'!$A$1:$C$7</definedName>
    <definedName name="_xlnm.Print_Area" localSheetId="1">'Ģimenes ārsta prakse'!$A$1:$G$9</definedName>
    <definedName name="_xlnm.Print_Area" localSheetId="0">Kopsavilkums!$A$1:$L$16</definedName>
    <definedName name="_xlnm.Print_Area" localSheetId="3">'Līguma pielikums'!$A$1:$D$4</definedName>
    <definedName name="_xlnm.Print_Titles" localSheetId="0">Kopsavilkums!$2:$2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6" l="1"/>
  <c r="I11" i="16"/>
  <c r="I10" i="16"/>
  <c r="I9" i="16"/>
  <c r="D10" i="16"/>
  <c r="D11" i="16"/>
  <c r="D9" i="16"/>
  <c r="I6" i="16"/>
  <c r="I5" i="16"/>
  <c r="F14" i="16"/>
  <c r="B11" i="41"/>
  <c r="B5" i="16"/>
  <c r="B10" i="16" l="1"/>
  <c r="B9" i="16"/>
  <c r="I13" i="16" l="1"/>
  <c r="B11" i="16"/>
  <c r="I8" i="16" l="1"/>
  <c r="I4" i="16"/>
  <c r="I16" i="16" s="1"/>
  <c r="B13" i="16"/>
  <c r="B7" i="16"/>
  <c r="B6" i="16"/>
  <c r="V8" i="40" l="1"/>
  <c r="H8" i="40"/>
  <c r="E6" i="16" l="1"/>
  <c r="E7" i="16"/>
  <c r="E5" i="16"/>
  <c r="F8" i="40"/>
  <c r="G13" i="16"/>
  <c r="G12" i="16"/>
  <c r="G8" i="16"/>
  <c r="G4" i="16"/>
  <c r="G5" i="16"/>
  <c r="G10" i="16"/>
  <c r="G11" i="16"/>
  <c r="G9" i="16"/>
  <c r="G6" i="16"/>
  <c r="G7" i="16"/>
  <c r="W8" i="40"/>
  <c r="J15" i="16"/>
  <c r="J14" i="16" s="1"/>
  <c r="G14" i="16"/>
  <c r="I14" i="16"/>
  <c r="X8" i="40" l="1"/>
  <c r="F13" i="16"/>
  <c r="F7" i="16"/>
  <c r="F11" i="16"/>
  <c r="F12" i="16"/>
  <c r="F8" i="16"/>
  <c r="F5" i="16"/>
  <c r="F4" i="16"/>
  <c r="F9" i="16"/>
  <c r="F10" i="16"/>
  <c r="F6" i="16"/>
  <c r="E8" i="40"/>
  <c r="G8" i="40" s="1"/>
  <c r="K15" i="16"/>
  <c r="K14" i="16" s="1"/>
  <c r="C9" i="41" l="1"/>
  <c r="C10" i="41"/>
  <c r="C4" i="41"/>
  <c r="C8" i="41"/>
  <c r="C5" i="41"/>
  <c r="C6" i="41"/>
  <c r="C7" i="41"/>
  <c r="D9" i="40"/>
  <c r="U9" i="40" l="1"/>
  <c r="V9" i="40" l="1"/>
  <c r="H9" i="40"/>
  <c r="F9" i="40"/>
  <c r="E13" i="16" l="1"/>
  <c r="E9" i="16"/>
  <c r="E10" i="16"/>
  <c r="E11" i="16"/>
  <c r="D5" i="41"/>
  <c r="E5" i="41" s="1"/>
  <c r="W9" i="40"/>
  <c r="X9" i="40" l="1"/>
  <c r="H10" i="16"/>
  <c r="J10" i="16" s="1"/>
  <c r="K10" i="16" s="1"/>
  <c r="H11" i="16"/>
  <c r="J11" i="16" s="1"/>
  <c r="K11" i="16" s="1"/>
  <c r="H9" i="16"/>
  <c r="J9" i="16" s="1"/>
  <c r="H7" i="16"/>
  <c r="J7" i="16" s="1"/>
  <c r="K7" i="16" s="1"/>
  <c r="E9" i="40"/>
  <c r="G9" i="40" s="1"/>
  <c r="H6" i="16"/>
  <c r="J6" i="16" s="1"/>
  <c r="I12" i="16"/>
  <c r="D6" i="41" l="1"/>
  <c r="E6" i="41" s="1"/>
  <c r="K9" i="16"/>
  <c r="K8" i="16" s="1"/>
  <c r="J8" i="16"/>
  <c r="H8" i="16"/>
  <c r="H5" i="16"/>
  <c r="H4" i="16"/>
  <c r="K6" i="16"/>
  <c r="D8" i="41" l="1"/>
  <c r="E8" i="41" s="1"/>
  <c r="D9" i="41"/>
  <c r="E9" i="41" s="1"/>
  <c r="D7" i="41"/>
  <c r="E7" i="41" s="1"/>
  <c r="C4" i="32"/>
  <c r="D10" i="41" l="1"/>
  <c r="E10" i="41" l="1"/>
  <c r="H13" i="16"/>
  <c r="J13" i="16" s="1"/>
  <c r="H12" i="16"/>
  <c r="J12" i="16" l="1"/>
  <c r="K13" i="16"/>
  <c r="K12" i="16" s="1"/>
  <c r="J5" i="16" l="1"/>
  <c r="J4" i="16" l="1"/>
  <c r="J16" i="16" s="1"/>
  <c r="B4" i="43" s="1"/>
  <c r="B7" i="43"/>
  <c r="C7" i="43" s="1"/>
  <c r="A4" i="36"/>
  <c r="D4" i="41"/>
  <c r="D11" i="41" s="1"/>
  <c r="K5" i="16"/>
  <c r="B4" i="36" l="1"/>
  <c r="C4" i="36" s="1"/>
  <c r="B2" i="32"/>
  <c r="D2" i="32" s="1"/>
  <c r="K4" i="16"/>
  <c r="K16" i="16" s="1"/>
  <c r="E4" i="41"/>
  <c r="E11" i="41" s="1"/>
  <c r="C4" i="43" l="1"/>
  <c r="B5" i="43"/>
  <c r="C5" i="43" s="1"/>
  <c r="B3" i="32"/>
  <c r="D3" i="32" s="1"/>
  <c r="D4" i="32" s="1"/>
  <c r="B6" i="43"/>
  <c r="C6" i="43" s="1"/>
  <c r="B4" i="32" l="1"/>
</calcChain>
</file>

<file path=xl/sharedStrings.xml><?xml version="1.0" encoding="utf-8"?>
<sst xmlns="http://schemas.openxmlformats.org/spreadsheetml/2006/main" count="511" uniqueCount="88">
  <si>
    <t>Kopsavilkums</t>
  </si>
  <si>
    <t>Pozīcijas numurs</t>
  </si>
  <si>
    <r>
      <t>Platība [m</t>
    </r>
    <r>
      <rPr>
        <b/>
        <vertAlign val="superscript"/>
        <sz val="11"/>
        <color theme="1"/>
        <rFont val="Calibri"/>
        <family val="2"/>
        <charset val="186"/>
        <scheme val="minor"/>
      </rPr>
      <t>2</t>
    </r>
    <r>
      <rPr>
        <b/>
        <sz val="11"/>
        <color theme="1"/>
        <rFont val="Calibri"/>
        <family val="2"/>
        <charset val="186"/>
        <scheme val="minor"/>
      </rPr>
      <t>]</t>
    </r>
  </si>
  <si>
    <t>Valsts pakalpojumu sniegšanas laiks [stundas]</t>
  </si>
  <si>
    <t>Maksas pakalpojumu sniegšanas laiks [stundas]</t>
  </si>
  <si>
    <t>Infrastruktūras izmantošanas proporcija sabiedriskiem pakalpojumiem [%]</t>
  </si>
  <si>
    <t>Attīstības izmaksas [EUR]</t>
  </si>
  <si>
    <t>Maksimālais publiskais finansējums [EUR]</t>
  </si>
  <si>
    <t>Minimālais privātais finansējums [EUR]</t>
  </si>
  <si>
    <t>Informācijas avots</t>
  </si>
  <si>
    <t>7=5/(5+6)*100</t>
  </si>
  <si>
    <t>1</t>
  </si>
  <si>
    <t>Tehnoloģiju un aprīkojuma iegāde</t>
  </si>
  <si>
    <t>1.1</t>
  </si>
  <si>
    <t>2</t>
  </si>
  <si>
    <t xml:space="preserve">
</t>
  </si>
  <si>
    <t>3</t>
  </si>
  <si>
    <t>Komunikācijas un vizuālās identitātes prasību nodrošināšana</t>
  </si>
  <si>
    <t>A3 plakāts</t>
  </si>
  <si>
    <t>KOPĀ:</t>
  </si>
  <si>
    <t>Informācija par ģimenes ārstu praksēm</t>
  </si>
  <si>
    <t>Finansējuma saņēmēja sniegtie dati  par 12 kalendārajiem mēnešiem (pārskata periodam jāsakrīt ar 8.kolonnā norādīto)</t>
  </si>
  <si>
    <t>Nr.</t>
  </si>
  <si>
    <t>Ģimenes ārsts (vārds, uzvārds, prakses nosaukums)</t>
  </si>
  <si>
    <r>
      <t>Platība 
P</t>
    </r>
    <r>
      <rPr>
        <vertAlign val="subscript"/>
        <sz val="12"/>
        <rFont val="Times New Roman"/>
        <family val="1"/>
        <charset val="186"/>
      </rPr>
      <t>1</t>
    </r>
  </si>
  <si>
    <r>
      <t>Izmantošanas laiks valsts apmaksāto pakalpojumu sniegšanai, stundas gadā
L</t>
    </r>
    <r>
      <rPr>
        <vertAlign val="subscript"/>
        <sz val="12"/>
        <rFont val="Times New Roman"/>
        <family val="1"/>
        <charset val="186"/>
      </rPr>
      <t>v1</t>
    </r>
    <r>
      <rPr>
        <sz val="12"/>
        <rFont val="Times New Roman"/>
        <family val="1"/>
      </rPr>
      <t xml:space="preserve">
</t>
    </r>
  </si>
  <si>
    <r>
      <t>Izmantošanas laiks maksas pakalpojumu (citu darbību) sniegšanai 
L</t>
    </r>
    <r>
      <rPr>
        <vertAlign val="subscript"/>
        <sz val="12"/>
        <rFont val="Times New Roman"/>
        <family val="1"/>
        <charset val="186"/>
      </rPr>
      <t>m1</t>
    </r>
  </si>
  <si>
    <r>
      <t>Izmantošanas proporcija
(P</t>
    </r>
    <r>
      <rPr>
        <b/>
        <vertAlign val="subscript"/>
        <sz val="12"/>
        <rFont val="Times New Roman"/>
        <family val="1"/>
        <charset val="186"/>
      </rPr>
      <t>rv1</t>
    </r>
    <r>
      <rPr>
        <b/>
        <sz val="12"/>
        <rFont val="Times New Roman"/>
        <family val="1"/>
      </rPr>
      <t>= L</t>
    </r>
    <r>
      <rPr>
        <b/>
        <vertAlign val="subscript"/>
        <sz val="12"/>
        <rFont val="Times New Roman"/>
        <family val="1"/>
        <charset val="186"/>
      </rPr>
      <t>v1</t>
    </r>
    <r>
      <rPr>
        <b/>
        <sz val="12"/>
        <rFont val="Times New Roman"/>
        <family val="1"/>
      </rPr>
      <t>/(L</t>
    </r>
    <r>
      <rPr>
        <b/>
        <vertAlign val="subscript"/>
        <sz val="12"/>
        <rFont val="Times New Roman"/>
        <family val="1"/>
        <charset val="186"/>
      </rPr>
      <t>v1</t>
    </r>
    <r>
      <rPr>
        <b/>
        <sz val="12"/>
        <rFont val="Times New Roman"/>
        <family val="1"/>
      </rPr>
      <t>+L</t>
    </r>
    <r>
      <rPr>
        <b/>
        <vertAlign val="subscript"/>
        <sz val="12"/>
        <rFont val="Times New Roman"/>
        <family val="1"/>
        <charset val="186"/>
      </rPr>
      <t>m1</t>
    </r>
    <r>
      <rPr>
        <b/>
        <sz val="12"/>
        <rFont val="Times New Roman"/>
        <family val="1"/>
      </rPr>
      <t>))</t>
    </r>
  </si>
  <si>
    <t>Lprakse
prakses darba laiks (stundas gadā) atbilstoši līgumam ar Nacionālo veselības dienestu</t>
  </si>
  <si>
    <t xml:space="preserve">LcitsN
Citu darbību veikšanai paredzētais laiks attiecīgajā periodā,  ņemot vērā, ka viena pakalpojuma sniegšanas laiks 13,6 minūtes, aprēķina izmantojot  šādu formulu: 
LcitsN= Nmaksas  x 0,227  </t>
  </si>
  <si>
    <t>LvalstsN 
laiks, kurā attiecīgajā ģimenes ārsta praksē paredzēts sniegt valsts apmaksātos veselības aprūpes pakalpojumus (stundas gadā), aprēķina izmantojot  šādu formulu: LvalstsN = Lprakse- LcitsN</t>
  </si>
  <si>
    <t>Iatt
attiecināmo izmaksu īpatsvars no kopējām attiecināmajām un neattiecināmajām izmaksām %, aprēķina izmantojot šādu formulu
Iatt= LvalstsN/(LvalstsN+LcitsN) x 100%.</t>
  </si>
  <si>
    <t>Kopā:</t>
  </si>
  <si>
    <t>Mēnesis, gads</t>
  </si>
  <si>
    <t>Vārds, uzvārds, prakses nosaukums</t>
  </si>
  <si>
    <t>Kopējās izmaksas
(EUR)</t>
  </si>
  <si>
    <t>Aprēķinātā publisko izmaksu proporcija
(%)</t>
  </si>
  <si>
    <t>Publisko izmaksu maksimālais apmērs
(EUR)</t>
  </si>
  <si>
    <t>Privāto izmaksu minimālais apmērs
(EUR)</t>
  </si>
  <si>
    <t>6=3-5</t>
  </si>
  <si>
    <t>-</t>
  </si>
  <si>
    <t>Publisko izmaksu maksimālā un privāto izmaksu minimālā apjoma aprēķins (EUR)</t>
  </si>
  <si>
    <t>Kopējais finansējums (EUR)</t>
  </si>
  <si>
    <t>Maksimālais publiskais finansējums 
(EUR)</t>
  </si>
  <si>
    <t>Minimālais privātais finansējums 
(EUR)</t>
  </si>
  <si>
    <t>Atsauce uz finansējuma saņēmēja rīkojumu, ar kuru apstiprināts informāciju pamatojošs aprēķins</t>
  </si>
  <si>
    <t xml:space="preserve">
</t>
  </si>
  <si>
    <t>3 = 1 – 2</t>
  </si>
  <si>
    <t>Aprēķinātais</t>
  </si>
  <si>
    <t>Reālais</t>
  </si>
  <si>
    <t>Nepieciešamā korekcija</t>
  </si>
  <si>
    <t>Publiskais finansējums</t>
  </si>
  <si>
    <t>Privātais finansējums</t>
  </si>
  <si>
    <t>Projekta vadības nodrošināšana</t>
  </si>
  <si>
    <t>Projekta vadības personāla izmaksas</t>
  </si>
  <si>
    <t>Kopējais darba laiks gadā [stundas]</t>
  </si>
  <si>
    <t>Finansēšanas plāns</t>
  </si>
  <si>
    <t>Finansējuma avots</t>
  </si>
  <si>
    <t>Kopā</t>
  </si>
  <si>
    <t>% no attiecināmajām izmaksām</t>
  </si>
  <si>
    <t>Attiecināmais valsts budžeta finansējums</t>
  </si>
  <si>
    <t>Kopējās attiecināmās izmaksas</t>
  </si>
  <si>
    <t>Eiropas Reģionālās attīstības fonda finansējums</t>
  </si>
  <si>
    <t>Piesaistāmais privātais finansējums</t>
  </si>
  <si>
    <t>Ģimenes ārsta prakse</t>
  </si>
  <si>
    <t>Projekta darbība</t>
  </si>
  <si>
    <t>4</t>
  </si>
  <si>
    <t>2.1</t>
  </si>
  <si>
    <t>1.2</t>
  </si>
  <si>
    <t>1.3</t>
  </si>
  <si>
    <t>2.2</t>
  </si>
  <si>
    <t>2.3</t>
  </si>
  <si>
    <t>Būvniecība</t>
  </si>
  <si>
    <t>Ģimenes ārsta prakse, uz kuru tiek attiecināta atīstāmā infrastruktūra</t>
  </si>
  <si>
    <t>8=6/(6+7)*100</t>
  </si>
  <si>
    <t>10=8*9</t>
  </si>
  <si>
    <t>11=9-10</t>
  </si>
  <si>
    <t>Finansējuma saņēmēja sniegtie dati par 12 vai 24 kalendārajiem mēnešiem (pārskata periods - iepriekšējais gads vai divi iepriekšējie gadi, attiecīgi papildinot 8.rindu)</t>
  </si>
  <si>
    <t>Ģimenes ārstu prakse</t>
  </si>
  <si>
    <t>Mēbeļu iegādes izmaksas</t>
  </si>
  <si>
    <t>Datortehnikas iegādes izmaksas</t>
  </si>
  <si>
    <t>Aprīkojuma iegādes izmaksas</t>
  </si>
  <si>
    <t>Tehniskā projekta izstrāde</t>
  </si>
  <si>
    <t>Iekšējās renovācijas darbi</t>
  </si>
  <si>
    <t>Būvuzraudzība</t>
  </si>
  <si>
    <t>Prakses nosaukums</t>
  </si>
  <si>
    <t>Nmaksas
veselības aprūpes pakalpojumu skaits gadā atbilstoši atbilstoši finanšu dokumentos norādītajam (kvītis, čeki)*</t>
  </si>
  <si>
    <t>* Vēršam uzmanību, ka U8 ailē ir jānorāda informācija par pārskata periodā ģimenes ārsta prakses sniegto maksas pakalpojumu apjomu. Par maksas pakalpojumiem tiek uzskatīti tādi veselības aprūpes pakalpojumi, par kuriem pacients sedz pilnu maksu, jo tie nav iekļauti valsts apmaksāto pakalpojumu sarakstā. Pie šādiem pakalpojumiem pieder, piemēram, medicīniskās izziņas autovadītājiem, ieroču atļauju saņemšanai, darbam vai sporta nodarbībām, kā arī vakcinācija ar vakcīnām, kas nav iekļautas valsts vakcinācijas kalendārā. Savukārt, pacienta līdzmaksājums (piemēram, 2,00 euro par ģimenes ārsta konsultāciju) netiek uzskatīts par maksas pakalpojumu, jo pārējo pakalpojuma izmaksu daļu sedz valsts.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</si>
</sst>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31"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vertAlign val="superscript"/>
      <sz val="11"/>
      <color theme="1"/>
      <name val="Calibri"/>
      <family val="2"/>
      <charset val="186"/>
      <scheme val="minor"/>
    </font>
    <font>
      <i/>
      <sz val="11"/>
      <color theme="1"/>
      <name val="Calibri"/>
      <family val="2"/>
      <charset val="186"/>
      <scheme val="minor"/>
    </font>
    <font>
      <b/>
      <sz val="24"/>
      <color theme="1"/>
      <name val="Times New Roman"/>
      <family val="1"/>
      <charset val="186"/>
    </font>
    <font>
      <sz val="22"/>
      <color theme="1"/>
      <name val="Calibri"/>
      <family val="2"/>
      <charset val="186"/>
      <scheme val="minor"/>
    </font>
    <font>
      <b/>
      <sz val="14"/>
      <color theme="1"/>
      <name val="Calibri"/>
      <family val="2"/>
      <charset val="186"/>
      <scheme val="minor"/>
    </font>
    <font>
      <sz val="11"/>
      <color rgb="FF414142"/>
      <name val="Arial"/>
      <family val="2"/>
      <charset val="186"/>
    </font>
    <font>
      <sz val="28"/>
      <color theme="1"/>
      <name val="Calibri"/>
      <family val="2"/>
      <charset val="186"/>
      <scheme val="minor"/>
    </font>
    <font>
      <sz val="12"/>
      <name val="Times New Roman"/>
      <family val="1"/>
    </font>
    <font>
      <b/>
      <sz val="14"/>
      <name val="Times New Roman"/>
      <family val="1"/>
    </font>
    <font>
      <b/>
      <sz val="12"/>
      <name val="Times New Roman"/>
      <family val="1"/>
    </font>
    <font>
      <sz val="10"/>
      <name val="Times New Roman"/>
      <family val="1"/>
    </font>
    <font>
      <b/>
      <sz val="10"/>
      <name val="Times New Roman"/>
      <family val="1"/>
    </font>
    <font>
      <b/>
      <sz val="8"/>
      <name val="Times New Roman"/>
      <family val="1"/>
    </font>
    <font>
      <sz val="12"/>
      <color theme="1"/>
      <name val="Times New Roman"/>
      <family val="1"/>
    </font>
    <font>
      <i/>
      <sz val="12"/>
      <name val="Times New Roman"/>
      <family val="1"/>
    </font>
    <font>
      <b/>
      <sz val="11"/>
      <name val="Times New Roman"/>
      <family val="1"/>
    </font>
    <font>
      <vertAlign val="subscript"/>
      <sz val="12"/>
      <name val="Times New Roman"/>
      <family val="1"/>
      <charset val="186"/>
    </font>
    <font>
      <b/>
      <i/>
      <sz val="11"/>
      <color theme="1"/>
      <name val="Calibri"/>
      <family val="2"/>
      <charset val="186"/>
      <scheme val="minor"/>
    </font>
    <font>
      <b/>
      <vertAlign val="subscript"/>
      <sz val="12"/>
      <name val="Times New Roman"/>
      <family val="1"/>
      <charset val="186"/>
    </font>
    <font>
      <b/>
      <sz val="16"/>
      <color theme="1"/>
      <name val="Calibri"/>
      <family val="2"/>
      <charset val="186"/>
      <scheme val="minor"/>
    </font>
    <font>
      <b/>
      <sz val="11"/>
      <color rgb="FFFF0000"/>
      <name val="Times New Roman"/>
      <family val="1"/>
    </font>
    <font>
      <sz val="12"/>
      <color rgb="FFFF0000"/>
      <name val="Times New Roman"/>
      <family val="1"/>
    </font>
    <font>
      <b/>
      <sz val="11"/>
      <name val="Calibri"/>
      <family val="2"/>
      <charset val="186"/>
      <scheme val="minor"/>
    </font>
    <font>
      <sz val="11"/>
      <color theme="1"/>
      <name val="Arial Narrow"/>
      <family val="2"/>
      <charset val="186"/>
    </font>
    <font>
      <b/>
      <sz val="11"/>
      <color theme="1"/>
      <name val="Arial Narrow"/>
      <family val="2"/>
      <charset val="186"/>
    </font>
    <font>
      <b/>
      <sz val="11"/>
      <name val="Calibri"/>
      <family val="2"/>
      <scheme val="minor"/>
    </font>
    <font>
      <b/>
      <u/>
      <sz val="11"/>
      <name val="Calibri"/>
      <family val="2"/>
      <scheme val="minor"/>
    </font>
    <font>
      <sz val="1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diagonalUp="1" diagonalDown="1">
      <left style="medium">
        <color indexed="64"/>
      </left>
      <right style="thin">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rgb="FF414142"/>
      </right>
      <top style="thin">
        <color rgb="FF414142"/>
      </top>
      <bottom style="medium">
        <color indexed="64"/>
      </bottom>
      <diagonal/>
    </border>
    <border>
      <left style="thin">
        <color rgb="FF414142"/>
      </left>
      <right style="thin">
        <color rgb="FF414142"/>
      </right>
      <top style="thin">
        <color rgb="FF414142"/>
      </top>
      <bottom style="medium">
        <color indexed="64"/>
      </bottom>
      <diagonal/>
    </border>
    <border>
      <left style="thin">
        <color rgb="FF414142"/>
      </left>
      <right style="medium">
        <color indexed="64"/>
      </right>
      <top style="thin">
        <color rgb="FF414142"/>
      </top>
      <bottom style="medium">
        <color indexed="64"/>
      </bottom>
      <diagonal/>
    </border>
    <border diagonalUp="1" diagonalDown="1">
      <left style="thin">
        <color indexed="64"/>
      </left>
      <right style="medium">
        <color indexed="64"/>
      </right>
      <top style="thin">
        <color indexed="64"/>
      </top>
      <bottom style="medium">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2">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wrapText="1"/>
    </xf>
    <xf numFmtId="4" fontId="0" fillId="0" borderId="1" xfId="0" applyNumberFormat="1" applyBorder="1" applyAlignment="1">
      <alignment vertical="center"/>
    </xf>
    <xf numFmtId="0" fontId="0" fillId="0" borderId="16"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2" fillId="0" borderId="1" xfId="0" applyFont="1" applyBorder="1" applyAlignment="1">
      <alignment vertical="center"/>
    </xf>
    <xf numFmtId="4" fontId="2" fillId="0" borderId="1" xfId="0" applyNumberFormat="1" applyFont="1" applyBorder="1" applyAlignment="1">
      <alignment vertical="center"/>
    </xf>
    <xf numFmtId="0" fontId="2" fillId="0" borderId="0" xfId="0" applyFont="1" applyAlignment="1">
      <alignment vertical="center"/>
    </xf>
    <xf numFmtId="4" fontId="2" fillId="4" borderId="1" xfId="0" applyNumberFormat="1" applyFont="1" applyFill="1" applyBorder="1" applyAlignment="1">
      <alignment vertical="center"/>
    </xf>
    <xf numFmtId="4" fontId="0" fillId="0" borderId="0" xfId="0" applyNumberFormat="1" applyAlignment="1">
      <alignment vertical="center"/>
    </xf>
    <xf numFmtId="0" fontId="2" fillId="2" borderId="9" xfId="0" applyFont="1" applyFill="1" applyBorder="1" applyAlignment="1">
      <alignment horizontal="center" vertical="center" wrapText="1"/>
    </xf>
    <xf numFmtId="4" fontId="0" fillId="0" borderId="6" xfId="0" applyNumberFormat="1" applyBorder="1" applyAlignment="1">
      <alignment horizontal="right" vertical="center" wrapText="1"/>
    </xf>
    <xf numFmtId="0" fontId="4"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6" fillId="0" borderId="0" xfId="0" applyFont="1" applyAlignment="1">
      <alignment vertical="center"/>
    </xf>
    <xf numFmtId="0" fontId="10" fillId="3" borderId="0" xfId="0" applyFont="1" applyFill="1"/>
    <xf numFmtId="0" fontId="10" fillId="6" borderId="1" xfId="0" applyFont="1" applyFill="1" applyBorder="1" applyAlignment="1">
      <alignment horizontal="center" vertical="center" wrapText="1"/>
    </xf>
    <xf numFmtId="3" fontId="16" fillId="0" borderId="1" xfId="0" applyNumberFormat="1" applyFont="1" applyBorder="1" applyAlignment="1" applyProtection="1">
      <alignment horizontal="center" vertical="center"/>
      <protection locked="0"/>
    </xf>
    <xf numFmtId="3" fontId="10" fillId="3" borderId="1" xfId="0" applyNumberFormat="1" applyFont="1" applyFill="1" applyBorder="1" applyAlignment="1">
      <alignment horizontal="center" vertical="center"/>
    </xf>
    <xf numFmtId="0" fontId="17" fillId="3" borderId="0" xfId="0" applyFont="1" applyFill="1"/>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7" fontId="15" fillId="6" borderId="3" xfId="0" applyNumberFormat="1" applyFont="1" applyFill="1" applyBorder="1" applyAlignment="1">
      <alignment horizontal="center" vertical="center" wrapText="1"/>
    </xf>
    <xf numFmtId="164" fontId="0" fillId="0" borderId="0" xfId="0" applyNumberFormat="1"/>
    <xf numFmtId="0" fontId="0" fillId="0" borderId="16" xfId="0" applyBorder="1" applyAlignment="1">
      <alignment horizontal="center" vertical="center" wrapText="1"/>
    </xf>
    <xf numFmtId="10" fontId="0" fillId="0" borderId="16" xfId="1" applyNumberFormat="1" applyFont="1" applyFill="1" applyBorder="1" applyAlignment="1">
      <alignment vertical="center" wrapText="1"/>
    </xf>
    <xf numFmtId="3" fontId="10" fillId="3" borderId="28"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3" fontId="0" fillId="0" borderId="1" xfId="0" applyNumberFormat="1" applyBorder="1" applyAlignment="1">
      <alignment horizontal="right" vertical="center" wrapText="1"/>
    </xf>
    <xf numFmtId="4" fontId="0" fillId="0" borderId="1" xfId="0" applyNumberFormat="1" applyBorder="1" applyAlignment="1">
      <alignment horizontal="right" vertical="center" wrapText="1"/>
    </xf>
    <xf numFmtId="10" fontId="0" fillId="0" borderId="1" xfId="1" applyNumberFormat="1" applyFont="1" applyBorder="1" applyAlignment="1">
      <alignment horizontal="center" vertical="center" wrapText="1"/>
    </xf>
    <xf numFmtId="0" fontId="14" fillId="6" borderId="3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4" fillId="6" borderId="43" xfId="0" applyFont="1" applyFill="1" applyBorder="1" applyAlignment="1">
      <alignment horizontal="center" vertical="center" wrapText="1"/>
    </xf>
    <xf numFmtId="3" fontId="16" fillId="0" borderId="28" xfId="0" applyNumberFormat="1" applyFont="1" applyBorder="1" applyAlignment="1" applyProtection="1">
      <alignment horizontal="center" vertical="center"/>
      <protection locked="0"/>
    </xf>
    <xf numFmtId="0" fontId="20" fillId="0" borderId="11" xfId="0" applyFont="1" applyBorder="1" applyAlignment="1">
      <alignment horizontal="center" vertical="center" wrapText="1"/>
    </xf>
    <xf numFmtId="2" fontId="20" fillId="0" borderId="11" xfId="0" applyNumberFormat="1"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4" fontId="8" fillId="5" borderId="44" xfId="0" applyNumberFormat="1" applyFont="1" applyFill="1" applyBorder="1" applyAlignment="1">
      <alignment vertical="center" wrapText="1"/>
    </xf>
    <xf numFmtId="4" fontId="8" fillId="5" borderId="45" xfId="0" applyNumberFormat="1" applyFont="1" applyFill="1" applyBorder="1" applyAlignment="1">
      <alignment vertical="center" wrapText="1"/>
    </xf>
    <xf numFmtId="0" fontId="8" fillId="0" borderId="46" xfId="0" applyFont="1" applyBorder="1" applyAlignment="1">
      <alignment vertical="center" wrapText="1"/>
    </xf>
    <xf numFmtId="3" fontId="2" fillId="7" borderId="11" xfId="0" applyNumberFormat="1" applyFont="1" applyFill="1" applyBorder="1" applyAlignment="1">
      <alignment horizontal="right" vertical="center" wrapText="1"/>
    </xf>
    <xf numFmtId="0" fontId="2" fillId="7" borderId="11" xfId="0" applyFont="1" applyFill="1" applyBorder="1" applyAlignment="1">
      <alignment horizontal="center" vertical="center" wrapText="1"/>
    </xf>
    <xf numFmtId="4" fontId="2" fillId="7" borderId="11" xfId="0" applyNumberFormat="1" applyFont="1" applyFill="1" applyBorder="1" applyAlignment="1">
      <alignment horizontal="right" vertical="center" wrapText="1"/>
    </xf>
    <xf numFmtId="4" fontId="2" fillId="7" borderId="9" xfId="0" applyNumberFormat="1" applyFont="1" applyFill="1" applyBorder="1" applyAlignment="1">
      <alignment horizontal="right" vertical="center" wrapText="1"/>
    </xf>
    <xf numFmtId="0" fontId="24" fillId="6" borderId="1" xfId="0" applyFont="1" applyFill="1" applyBorder="1" applyAlignment="1">
      <alignment horizontal="center" vertical="center" wrapText="1"/>
    </xf>
    <xf numFmtId="0" fontId="0" fillId="0" borderId="0" xfId="0" applyAlignment="1">
      <alignment horizontal="center"/>
    </xf>
    <xf numFmtId="10" fontId="2" fillId="0" borderId="9" xfId="1" applyNumberFormat="1" applyFont="1" applyFill="1" applyBorder="1" applyAlignment="1">
      <alignment horizontal="center" vertical="center" wrapText="1"/>
    </xf>
    <xf numFmtId="0" fontId="0" fillId="0" borderId="1" xfId="0" applyBorder="1" applyAlignment="1">
      <alignment horizontal="left" vertical="center" wrapText="1"/>
    </xf>
    <xf numFmtId="0" fontId="2" fillId="7" borderId="11" xfId="0" applyFont="1" applyFill="1" applyBorder="1" applyAlignment="1">
      <alignment horizontal="left" vertical="center" wrapText="1"/>
    </xf>
    <xf numFmtId="10" fontId="16"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4" fontId="10" fillId="3" borderId="1" xfId="0" applyNumberFormat="1" applyFont="1" applyFill="1" applyBorder="1" applyAlignment="1">
      <alignment horizontal="center" vertical="center"/>
    </xf>
    <xf numFmtId="4" fontId="24" fillId="0" borderId="1" xfId="0" applyNumberFormat="1" applyFont="1" applyBorder="1" applyAlignment="1">
      <alignment horizontal="center" vertical="center"/>
    </xf>
    <xf numFmtId="165" fontId="0" fillId="0" borderId="0" xfId="0" applyNumberFormat="1" applyAlignment="1">
      <alignment vertical="center" wrapText="1"/>
    </xf>
    <xf numFmtId="4" fontId="24" fillId="3" borderId="1" xfId="0" applyNumberFormat="1" applyFont="1" applyFill="1" applyBorder="1" applyAlignment="1">
      <alignment horizontal="center" vertical="center"/>
    </xf>
    <xf numFmtId="0" fontId="26"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9" fontId="26" fillId="0" borderId="0" xfId="1"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vertical="center" wrapText="1"/>
    </xf>
    <xf numFmtId="0" fontId="28" fillId="7" borderId="1" xfId="0" applyFont="1" applyFill="1" applyBorder="1" applyAlignment="1">
      <alignment horizontal="center" vertical="center" wrapText="1"/>
    </xf>
    <xf numFmtId="0" fontId="30" fillId="0" borderId="1" xfId="0" applyFont="1" applyBorder="1" applyAlignment="1">
      <alignment horizontal="left" vertical="center" wrapText="1" indent="3"/>
    </xf>
    <xf numFmtId="4" fontId="28" fillId="0" borderId="1" xfId="0" applyNumberFormat="1" applyFont="1" applyBorder="1" applyAlignment="1">
      <alignment vertical="center"/>
    </xf>
    <xf numFmtId="10" fontId="30" fillId="0" borderId="1" xfId="1" applyNumberFormat="1" applyFont="1" applyFill="1" applyBorder="1" applyAlignment="1">
      <alignment horizontal="right" vertical="center" wrapText="1"/>
    </xf>
    <xf numFmtId="0" fontId="28" fillId="7" borderId="1" xfId="0" applyFont="1" applyFill="1" applyBorder="1" applyAlignment="1">
      <alignment horizontal="left" vertical="center" wrapText="1"/>
    </xf>
    <xf numFmtId="4" fontId="28" fillId="7" borderId="1" xfId="0" applyNumberFormat="1" applyFont="1" applyFill="1" applyBorder="1" applyAlignment="1">
      <alignment vertical="center"/>
    </xf>
    <xf numFmtId="10" fontId="28" fillId="7" borderId="1" xfId="1" applyNumberFormat="1" applyFont="1" applyFill="1" applyBorder="1" applyAlignment="1">
      <alignment horizontal="right" vertical="center" wrapText="1"/>
    </xf>
    <xf numFmtId="0" fontId="28" fillId="7" borderId="2" xfId="0" applyFont="1" applyFill="1" applyBorder="1" applyAlignment="1">
      <alignment horizontal="center" vertical="center"/>
    </xf>
    <xf numFmtId="4" fontId="0" fillId="8" borderId="6" xfId="0" applyNumberFormat="1" applyFill="1" applyBorder="1" applyAlignment="1">
      <alignment horizontal="right" vertical="center" wrapText="1"/>
    </xf>
    <xf numFmtId="49" fontId="4" fillId="8" borderId="7" xfId="0" applyNumberFormat="1" applyFont="1" applyFill="1" applyBorder="1" applyAlignment="1">
      <alignment horizontal="right" vertical="center" wrapText="1"/>
    </xf>
    <xf numFmtId="0" fontId="4" fillId="8" borderId="6" xfId="0" applyFont="1" applyFill="1" applyBorder="1" applyAlignment="1">
      <alignment vertical="center" wrapText="1"/>
    </xf>
    <xf numFmtId="0" fontId="4" fillId="8" borderId="31" xfId="0" applyFont="1" applyFill="1" applyBorder="1" applyAlignment="1">
      <alignment vertical="center" wrapText="1"/>
    </xf>
    <xf numFmtId="4" fontId="4" fillId="8" borderId="7" xfId="0" applyNumberFormat="1" applyFont="1" applyFill="1" applyBorder="1" applyAlignment="1">
      <alignment horizontal="center" vertical="center" wrapText="1"/>
    </xf>
    <xf numFmtId="4" fontId="4" fillId="8" borderId="6" xfId="0" applyNumberFormat="1" applyFont="1" applyFill="1" applyBorder="1" applyAlignment="1">
      <alignment horizontal="center" vertical="center" wrapText="1"/>
    </xf>
    <xf numFmtId="4" fontId="4" fillId="8" borderId="1" xfId="0" applyNumberFormat="1" applyFont="1" applyFill="1" applyBorder="1" applyAlignment="1">
      <alignment horizontal="center" vertical="center" wrapText="1"/>
    </xf>
    <xf numFmtId="10" fontId="4" fillId="8" borderId="6" xfId="1" applyNumberFormat="1" applyFont="1" applyFill="1" applyBorder="1" applyAlignment="1">
      <alignment horizontal="center" vertical="center" wrapText="1"/>
    </xf>
    <xf numFmtId="4" fontId="4" fillId="8" borderId="6" xfId="0" applyNumberFormat="1" applyFont="1" applyFill="1" applyBorder="1" applyAlignment="1">
      <alignment horizontal="right" vertical="center" wrapText="1"/>
    </xf>
    <xf numFmtId="4" fontId="4" fillId="8" borderId="7" xfId="0" applyNumberFormat="1" applyFont="1" applyFill="1" applyBorder="1" applyAlignment="1">
      <alignment horizontal="right" vertical="center" wrapText="1"/>
    </xf>
    <xf numFmtId="49" fontId="2" fillId="7" borderId="7" xfId="0" applyNumberFormat="1" applyFont="1" applyFill="1" applyBorder="1" applyAlignment="1">
      <alignment horizontal="center" vertical="center" wrapText="1"/>
    </xf>
    <xf numFmtId="0" fontId="2" fillId="7" borderId="6" xfId="0" applyFont="1" applyFill="1" applyBorder="1" applyAlignment="1">
      <alignment vertical="center" wrapText="1"/>
    </xf>
    <xf numFmtId="0" fontId="2" fillId="7" borderId="31" xfId="0" applyFont="1" applyFill="1" applyBorder="1" applyAlignment="1">
      <alignment vertical="center" wrapText="1"/>
    </xf>
    <xf numFmtId="4" fontId="2" fillId="7" borderId="7" xfId="0" applyNumberFormat="1" applyFont="1" applyFill="1" applyBorder="1" applyAlignment="1">
      <alignment horizontal="center" vertical="center" wrapText="1"/>
    </xf>
    <xf numFmtId="4" fontId="2" fillId="7" borderId="14" xfId="0" applyNumberFormat="1" applyFont="1" applyFill="1" applyBorder="1" applyAlignment="1">
      <alignment horizontal="center" vertical="center" wrapText="1"/>
    </xf>
    <xf numFmtId="4" fontId="20" fillId="7" borderId="1" xfId="0" applyNumberFormat="1" applyFont="1" applyFill="1" applyBorder="1" applyAlignment="1">
      <alignment horizontal="center" vertical="center" wrapText="1"/>
    </xf>
    <xf numFmtId="10" fontId="2" fillId="7" borderId="6" xfId="1" applyNumberFormat="1" applyFont="1" applyFill="1" applyBorder="1" applyAlignment="1">
      <alignment horizontal="center" vertical="center" wrapText="1"/>
    </xf>
    <xf numFmtId="4" fontId="2" fillId="7" borderId="6" xfId="0" applyNumberFormat="1" applyFont="1" applyFill="1" applyBorder="1" applyAlignment="1">
      <alignment horizontal="right" vertical="center" wrapText="1"/>
    </xf>
    <xf numFmtId="4" fontId="2" fillId="7" borderId="7" xfId="0" applyNumberFormat="1" applyFont="1" applyFill="1" applyBorder="1" applyAlignment="1">
      <alignment horizontal="right" vertical="center" wrapText="1"/>
    </xf>
    <xf numFmtId="4" fontId="0" fillId="7" borderId="6" xfId="0" applyNumberFormat="1" applyFill="1" applyBorder="1" applyAlignment="1">
      <alignment horizontal="right"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2" xfId="0"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0" fontId="2" fillId="9" borderId="19" xfId="0" applyFont="1" applyFill="1" applyBorder="1" applyAlignment="1">
      <alignment vertical="center" wrapText="1"/>
    </xf>
    <xf numFmtId="0" fontId="2" fillId="9" borderId="20" xfId="0" applyFont="1" applyFill="1" applyBorder="1" applyAlignment="1">
      <alignment vertical="center" wrapText="1"/>
    </xf>
    <xf numFmtId="0" fontId="2" fillId="9" borderId="50" xfId="0" applyFont="1" applyFill="1" applyBorder="1" applyAlignment="1">
      <alignment vertical="center" wrapText="1"/>
    </xf>
    <xf numFmtId="4" fontId="2" fillId="9" borderId="22" xfId="0" applyNumberFormat="1" applyFont="1" applyFill="1" applyBorder="1" applyAlignment="1">
      <alignment horizontal="center" vertical="center" wrapText="1"/>
    </xf>
    <xf numFmtId="4" fontId="2" fillId="9" borderId="23" xfId="0" applyNumberFormat="1" applyFont="1" applyFill="1" applyBorder="1" applyAlignment="1">
      <alignment horizontal="center" vertical="center" wrapText="1"/>
    </xf>
    <xf numFmtId="4" fontId="2" fillId="9" borderId="24" xfId="0" applyNumberFormat="1" applyFont="1" applyFill="1" applyBorder="1" applyAlignment="1">
      <alignment horizontal="center" vertical="center" wrapText="1"/>
    </xf>
    <xf numFmtId="4" fontId="2" fillId="9" borderId="23" xfId="1" applyNumberFormat="1" applyFont="1" applyFill="1" applyBorder="1" applyAlignment="1">
      <alignment horizontal="center" vertical="center" wrapText="1"/>
    </xf>
    <xf numFmtId="4" fontId="2" fillId="9" borderId="20" xfId="0" applyNumberFormat="1" applyFont="1" applyFill="1" applyBorder="1" applyAlignment="1">
      <alignment horizontal="right" vertical="center" wrapText="1"/>
    </xf>
    <xf numFmtId="0" fontId="4" fillId="8" borderId="7" xfId="0" applyFont="1" applyFill="1" applyBorder="1" applyAlignment="1">
      <alignment horizontal="right" vertical="center" wrapText="1"/>
    </xf>
    <xf numFmtId="4" fontId="0" fillId="8" borderId="13" xfId="0" applyNumberFormat="1" applyFill="1" applyBorder="1" applyAlignment="1">
      <alignment horizontal="center" vertical="center" wrapText="1"/>
    </xf>
    <xf numFmtId="4" fontId="0" fillId="8" borderId="1" xfId="0" applyNumberFormat="1" applyFill="1" applyBorder="1" applyAlignment="1">
      <alignment horizontal="center" vertical="center" wrapText="1"/>
    </xf>
    <xf numFmtId="10" fontId="0" fillId="8" borderId="6" xfId="1" applyNumberFormat="1" applyFont="1" applyFill="1" applyBorder="1" applyAlignment="1">
      <alignment horizontal="center" vertical="center" wrapText="1"/>
    </xf>
    <xf numFmtId="4" fontId="4" fillId="8" borderId="47" xfId="0" applyNumberFormat="1" applyFont="1" applyFill="1" applyBorder="1" applyAlignment="1">
      <alignment horizontal="center" vertical="center" wrapText="1"/>
    </xf>
    <xf numFmtId="4" fontId="0" fillId="8" borderId="48" xfId="0" applyNumberFormat="1" applyFill="1" applyBorder="1" applyAlignment="1">
      <alignment horizontal="center" vertical="center" wrapText="1"/>
    </xf>
    <xf numFmtId="10" fontId="0" fillId="8" borderId="47" xfId="1" applyNumberFormat="1" applyFont="1" applyFill="1" applyBorder="1" applyAlignment="1">
      <alignment horizontal="center" vertical="center" wrapText="1"/>
    </xf>
    <xf numFmtId="4" fontId="2" fillId="7" borderId="51" xfId="0" applyNumberFormat="1" applyFont="1" applyFill="1" applyBorder="1" applyAlignment="1">
      <alignment horizontal="center" vertical="center" wrapText="1"/>
    </xf>
    <xf numFmtId="4" fontId="4" fillId="8" borderId="51" xfId="0" applyNumberFormat="1" applyFont="1" applyFill="1" applyBorder="1" applyAlignment="1">
      <alignment horizontal="center" vertical="center" wrapText="1"/>
    </xf>
    <xf numFmtId="0" fontId="4" fillId="8" borderId="6" xfId="0" applyFont="1" applyFill="1" applyBorder="1" applyAlignment="1">
      <alignment horizontal="left" vertical="center" wrapText="1"/>
    </xf>
    <xf numFmtId="4" fontId="2" fillId="9" borderId="52" xfId="0" applyNumberFormat="1" applyFont="1" applyFill="1" applyBorder="1" applyAlignment="1">
      <alignment horizontal="right" vertical="center" wrapText="1"/>
    </xf>
    <xf numFmtId="0" fontId="11" fillId="3" borderId="0" xfId="0" applyFont="1" applyFill="1" applyAlignment="1">
      <alignment horizontal="center" vertical="center" wrapText="1"/>
    </xf>
    <xf numFmtId="0" fontId="11" fillId="3"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3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17" fillId="3" borderId="0" xfId="0" applyFont="1" applyFill="1" applyAlignment="1">
      <alignment horizontal="left" wrapText="1"/>
    </xf>
    <xf numFmtId="0" fontId="20" fillId="0" borderId="8" xfId="0" applyFont="1" applyBorder="1" applyAlignment="1">
      <alignment horizontal="right" vertical="center" wrapText="1"/>
    </xf>
    <xf numFmtId="0" fontId="20" fillId="0" borderId="11" xfId="0" applyFont="1" applyBorder="1" applyAlignment="1">
      <alignment horizontal="right" vertical="center" wrapText="1"/>
    </xf>
    <xf numFmtId="3" fontId="10" fillId="3" borderId="36" xfId="0" applyNumberFormat="1" applyFont="1" applyFill="1" applyBorder="1" applyAlignment="1">
      <alignment horizontal="center"/>
    </xf>
    <xf numFmtId="3" fontId="10" fillId="3" borderId="37" xfId="0" applyNumberFormat="1" applyFont="1" applyFill="1" applyBorder="1" applyAlignment="1">
      <alignment horizontal="center"/>
    </xf>
    <xf numFmtId="3" fontId="10" fillId="3" borderId="38" xfId="0" applyNumberFormat="1" applyFont="1" applyFill="1" applyBorder="1" applyAlignment="1">
      <alignment horizontal="center"/>
    </xf>
    <xf numFmtId="0" fontId="5" fillId="0" borderId="27" xfId="0" applyFont="1" applyBorder="1" applyAlignment="1">
      <alignment horizontal="center" vertical="center"/>
    </xf>
    <xf numFmtId="0" fontId="22" fillId="0" borderId="0" xfId="0" applyFont="1" applyAlignment="1">
      <alignment horizontal="center" vertical="center" wrapText="1"/>
    </xf>
    <xf numFmtId="0" fontId="7" fillId="0" borderId="0" xfId="0" applyFont="1" applyAlignment="1">
      <alignment horizontal="center" vertical="center"/>
    </xf>
    <xf numFmtId="0" fontId="27" fillId="0" borderId="0" xfId="0" applyFont="1" applyAlignment="1">
      <alignment horizontal="center" vertical="center" wrapText="1"/>
    </xf>
    <xf numFmtId="0" fontId="28" fillId="7" borderId="25" xfId="0" applyFont="1" applyFill="1" applyBorder="1" applyAlignment="1">
      <alignment horizontal="center" vertical="center"/>
    </xf>
    <xf numFmtId="0" fontId="28" fillId="7" borderId="31" xfId="0" applyFont="1" applyFill="1" applyBorder="1" applyAlignment="1">
      <alignment horizontal="center" vertical="center"/>
    </xf>
    <xf numFmtId="0" fontId="28" fillId="7" borderId="2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21"/>
  <sheetViews>
    <sheetView view="pageBreakPreview" zoomScale="75" zoomScaleNormal="100" zoomScaleSheetLayoutView="75" zoomScalePageLayoutView="40" workbookViewId="0">
      <pane xSplit="2" ySplit="2" topLeftCell="C3" activePane="bottomRight" state="frozen"/>
      <selection pane="topRight" activeCell="C1" sqref="C1"/>
      <selection pane="bottomLeft" activeCell="A4" sqref="A4"/>
      <selection pane="bottomRight" activeCell="Q9" sqref="Q9"/>
    </sheetView>
  </sheetViews>
  <sheetFormatPr defaultRowHeight="14.4" x14ac:dyDescent="0.3"/>
  <cols>
    <col min="1" max="1" width="10.6640625" bestFit="1" customWidth="1"/>
    <col min="2" max="2" width="38" customWidth="1"/>
    <col min="3" max="3" width="13.5546875" customWidth="1"/>
    <col min="4" max="7" width="12.88671875" customWidth="1"/>
    <col min="8" max="8" width="21.109375" customWidth="1"/>
    <col min="9" max="9" width="13.44140625" customWidth="1"/>
    <col min="10" max="10" width="19.44140625" customWidth="1"/>
    <col min="11" max="11" width="13.109375" customWidth="1"/>
    <col min="12" max="12" width="20.88671875" customWidth="1"/>
    <col min="13" max="13" width="10.5546875" bestFit="1" customWidth="1"/>
    <col min="14" max="14" width="9.6640625" bestFit="1" customWidth="1"/>
  </cols>
  <sheetData>
    <row r="1" spans="1:42" s="3" customFormat="1" ht="53.25" customHeight="1" thickBot="1" x14ac:dyDescent="0.35">
      <c r="A1" s="165" t="s">
        <v>0</v>
      </c>
      <c r="B1" s="165"/>
      <c r="C1" s="165"/>
      <c r="D1" s="165"/>
      <c r="E1" s="165"/>
      <c r="F1" s="165"/>
      <c r="G1" s="165"/>
      <c r="H1" s="165"/>
      <c r="I1" s="165"/>
      <c r="J1" s="165"/>
      <c r="K1" s="165"/>
    </row>
    <row r="2" spans="1:42" s="55" customFormat="1" ht="86.4" x14ac:dyDescent="0.3">
      <c r="A2" s="100" t="s">
        <v>1</v>
      </c>
      <c r="B2" s="101" t="s">
        <v>65</v>
      </c>
      <c r="C2" s="102" t="s">
        <v>73</v>
      </c>
      <c r="D2" s="103" t="s">
        <v>2</v>
      </c>
      <c r="E2" s="104" t="s">
        <v>55</v>
      </c>
      <c r="F2" s="100" t="s">
        <v>3</v>
      </c>
      <c r="G2" s="105" t="s">
        <v>4</v>
      </c>
      <c r="H2" s="101" t="s">
        <v>5</v>
      </c>
      <c r="I2" s="106" t="s">
        <v>6</v>
      </c>
      <c r="J2" s="103" t="s">
        <v>7</v>
      </c>
      <c r="K2" s="101" t="s">
        <v>8</v>
      </c>
      <c r="L2" s="101" t="s">
        <v>9</v>
      </c>
    </row>
    <row r="3" spans="1:42" x14ac:dyDescent="0.3">
      <c r="A3" s="107">
        <v>1</v>
      </c>
      <c r="B3" s="108">
        <v>2</v>
      </c>
      <c r="C3" s="109">
        <v>3</v>
      </c>
      <c r="D3" s="110">
        <v>4</v>
      </c>
      <c r="E3" s="108">
        <v>5</v>
      </c>
      <c r="F3" s="111">
        <v>6</v>
      </c>
      <c r="G3" s="111">
        <v>7</v>
      </c>
      <c r="H3" s="108" t="s">
        <v>74</v>
      </c>
      <c r="I3" s="112">
        <v>9</v>
      </c>
      <c r="J3" s="110" t="s">
        <v>75</v>
      </c>
      <c r="K3" s="108" t="s">
        <v>76</v>
      </c>
      <c r="L3" s="108">
        <v>12</v>
      </c>
    </row>
    <row r="4" spans="1:42" s="2" customFormat="1" ht="31.5" customHeight="1" x14ac:dyDescent="0.3">
      <c r="A4" s="90" t="s">
        <v>11</v>
      </c>
      <c r="B4" s="91" t="s">
        <v>12</v>
      </c>
      <c r="C4" s="92"/>
      <c r="D4" s="129"/>
      <c r="E4" s="94"/>
      <c r="F4" s="95">
        <f>'Ģimenes ārsta prakse'!$W$8</f>
        <v>1969.67</v>
      </c>
      <c r="G4" s="95">
        <f>'Ģimenes ārsta prakse'!$V$8</f>
        <v>26.33</v>
      </c>
      <c r="H4" s="96">
        <f t="shared" ref="H4:H13" si="0">IF(F4=0,0,ROUND(F4/(F4+G4),4))</f>
        <v>0.98680000000000001</v>
      </c>
      <c r="I4" s="97">
        <f>SUM(I5:I7)</f>
        <v>18580</v>
      </c>
      <c r="J4" s="98">
        <f>SUM(J5:J7)</f>
        <v>18334.740000000002</v>
      </c>
      <c r="K4" s="97">
        <f>SUM(K5:K7)</f>
        <v>245.26000000000067</v>
      </c>
      <c r="L4" s="99"/>
    </row>
    <row r="5" spans="1:42" s="2" customFormat="1" ht="31.5" customHeight="1" x14ac:dyDescent="0.3">
      <c r="A5" s="81" t="s">
        <v>13</v>
      </c>
      <c r="B5" s="82" t="str">
        <f>'Atbalsta darbības'!A4</f>
        <v>Mēbeļu iegādes izmaksas</v>
      </c>
      <c r="C5" s="83" t="s">
        <v>85</v>
      </c>
      <c r="D5" s="130"/>
      <c r="E5" s="85">
        <f>'Ģimenes ārsta prakse'!$H$8</f>
        <v>1996</v>
      </c>
      <c r="F5" s="86">
        <f>'Ģimenes ārsta prakse'!$W$8</f>
        <v>1969.67</v>
      </c>
      <c r="G5" s="86">
        <f>'Ģimenes ārsta prakse'!$V$8</f>
        <v>26.33</v>
      </c>
      <c r="H5" s="87">
        <f t="shared" ref="H5:H7" si="1">IF(F5=0,0,ROUND(F5/(F5+G5),4))</f>
        <v>0.98680000000000001</v>
      </c>
      <c r="I5" s="88">
        <f>'Atbalsta darbības'!B4</f>
        <v>8000</v>
      </c>
      <c r="J5" s="89">
        <f>IF(H5&gt;0,ROUND(H5*I5,2),0)</f>
        <v>7894.4</v>
      </c>
      <c r="K5" s="88">
        <f>I5-J5</f>
        <v>105.60000000000036</v>
      </c>
      <c r="L5" s="80"/>
    </row>
    <row r="6" spans="1:42" s="2" customFormat="1" ht="31.5" customHeight="1" x14ac:dyDescent="0.3">
      <c r="A6" s="81" t="s">
        <v>68</v>
      </c>
      <c r="B6" s="82" t="str">
        <f>'Atbalsta darbības'!A5</f>
        <v>Datortehnikas iegādes izmaksas</v>
      </c>
      <c r="C6" s="83" t="s">
        <v>85</v>
      </c>
      <c r="D6" s="130"/>
      <c r="E6" s="85">
        <f>'Ģimenes ārsta prakse'!$H$8</f>
        <v>1996</v>
      </c>
      <c r="F6" s="86">
        <f>'Ģimenes ārsta prakse'!$W$8</f>
        <v>1969.67</v>
      </c>
      <c r="G6" s="86">
        <f>'Ģimenes ārsta prakse'!$V$8</f>
        <v>26.33</v>
      </c>
      <c r="H6" s="87">
        <f t="shared" si="1"/>
        <v>0.98680000000000001</v>
      </c>
      <c r="I6" s="88">
        <f>'Atbalsta darbības'!B5</f>
        <v>7580</v>
      </c>
      <c r="J6" s="89">
        <f>IF(H6&gt;0,ROUND(H6*I6,2),0)</f>
        <v>7479.94</v>
      </c>
      <c r="K6" s="88">
        <f t="shared" ref="K6:K7" si="2">I6-J6</f>
        <v>100.0600000000004</v>
      </c>
      <c r="L6" s="80"/>
    </row>
    <row r="7" spans="1:42" s="2" customFormat="1" ht="28.8" x14ac:dyDescent="0.3">
      <c r="A7" s="81" t="s">
        <v>69</v>
      </c>
      <c r="B7" s="82" t="str">
        <f>'Atbalsta darbības'!A6</f>
        <v>Aprīkojuma iegādes izmaksas</v>
      </c>
      <c r="C7" s="83" t="s">
        <v>85</v>
      </c>
      <c r="D7" s="130"/>
      <c r="E7" s="85">
        <f>'Ģimenes ārsta prakse'!$H$8</f>
        <v>1996</v>
      </c>
      <c r="F7" s="86">
        <f>'Ģimenes ārsta prakse'!$W$8</f>
        <v>1969.67</v>
      </c>
      <c r="G7" s="86">
        <f>'Ģimenes ārsta prakse'!$V$8</f>
        <v>26.33</v>
      </c>
      <c r="H7" s="87">
        <f t="shared" si="1"/>
        <v>0.98680000000000001</v>
      </c>
      <c r="I7" s="88">
        <f>'Atbalsta darbības'!B6</f>
        <v>3000</v>
      </c>
      <c r="J7" s="89">
        <f>IF(H7&gt;0,ROUND(H7*I7,2),0)</f>
        <v>2960.4</v>
      </c>
      <c r="K7" s="88">
        <f t="shared" si="2"/>
        <v>39.599999999999909</v>
      </c>
      <c r="L7" s="80"/>
      <c r="M7" s="63"/>
    </row>
    <row r="8" spans="1:42" s="2" customFormat="1" ht="31.5" customHeight="1" x14ac:dyDescent="0.3">
      <c r="A8" s="90" t="s">
        <v>14</v>
      </c>
      <c r="B8" s="91" t="s">
        <v>72</v>
      </c>
      <c r="C8" s="92"/>
      <c r="D8" s="129"/>
      <c r="E8" s="94"/>
      <c r="F8" s="93">
        <f>'Ģimenes ārsta prakse'!$W$8</f>
        <v>1969.67</v>
      </c>
      <c r="G8" s="95">
        <f>'Ģimenes ārsta prakse'!$V$8</f>
        <v>26.33</v>
      </c>
      <c r="H8" s="96">
        <f>IF(F8=0,0,ROUND(F8/(F8+G8),4))</f>
        <v>0.98680000000000001</v>
      </c>
      <c r="I8" s="97">
        <f>SUM(I9,I10,I11)</f>
        <v>6900</v>
      </c>
      <c r="J8" s="98">
        <f>SUM(J9,J10,J11)</f>
        <v>6808.92</v>
      </c>
      <c r="K8" s="97">
        <f>SUM(K9,K10,K11)</f>
        <v>91.079999999999757</v>
      </c>
      <c r="L8" s="99"/>
    </row>
    <row r="9" spans="1:42" s="2" customFormat="1" ht="28.8" x14ac:dyDescent="0.3">
      <c r="A9" s="81" t="s">
        <v>67</v>
      </c>
      <c r="B9" s="82" t="str">
        <f>'Atbalsta darbības'!A7</f>
        <v>Tehniskā projekta izstrāde</v>
      </c>
      <c r="C9" s="83" t="s">
        <v>85</v>
      </c>
      <c r="D9" s="84">
        <f>'Ģimenes ārsta prakse'!$D$8</f>
        <v>160</v>
      </c>
      <c r="E9" s="85">
        <f>'Ģimenes ārsta prakse'!H9</f>
        <v>1996</v>
      </c>
      <c r="F9" s="86">
        <f>'Ģimenes ārsta prakse'!$W$8</f>
        <v>1969.67</v>
      </c>
      <c r="G9" s="86">
        <f>'Ģimenes ārsta prakse'!$V$8</f>
        <v>26.33</v>
      </c>
      <c r="H9" s="87">
        <f t="shared" ref="H9:H11" si="3">IF(F9=0,0,ROUND(F9/(F9+G9),4))</f>
        <v>0.98680000000000001</v>
      </c>
      <c r="I9" s="88">
        <f>'Atbalsta darbības'!B7</f>
        <v>300</v>
      </c>
      <c r="J9" s="89">
        <f>IF(H9&gt;0,ROUND(H9*I9,2),0)</f>
        <v>296.04000000000002</v>
      </c>
      <c r="K9" s="88">
        <f>I9-J9</f>
        <v>3.9599999999999795</v>
      </c>
      <c r="L9" s="80"/>
    </row>
    <row r="10" spans="1:42" s="2" customFormat="1" ht="28.8" x14ac:dyDescent="0.3">
      <c r="A10" s="81" t="s">
        <v>70</v>
      </c>
      <c r="B10" s="82" t="str">
        <f>'Atbalsta darbības'!A8</f>
        <v>Iekšējās renovācijas darbi</v>
      </c>
      <c r="C10" s="83" t="s">
        <v>85</v>
      </c>
      <c r="D10" s="84">
        <f>'Ģimenes ārsta prakse'!$D$8</f>
        <v>160</v>
      </c>
      <c r="E10" s="85">
        <f>'Ģimenes ārsta prakse'!H9</f>
        <v>1996</v>
      </c>
      <c r="F10" s="86">
        <f>'Ģimenes ārsta prakse'!$W$8</f>
        <v>1969.67</v>
      </c>
      <c r="G10" s="86">
        <f>'Ģimenes ārsta prakse'!$V$8</f>
        <v>26.33</v>
      </c>
      <c r="H10" s="87">
        <f t="shared" si="3"/>
        <v>0.98680000000000001</v>
      </c>
      <c r="I10" s="88">
        <f>'Atbalsta darbības'!B8</f>
        <v>6000</v>
      </c>
      <c r="J10" s="89">
        <f>IF(H10&gt;0,ROUND(H10*I10,2),0)</f>
        <v>5920.8</v>
      </c>
      <c r="K10" s="88">
        <f t="shared" ref="K10:K11" si="4">I10-J10</f>
        <v>79.199999999999818</v>
      </c>
      <c r="L10" s="80"/>
    </row>
    <row r="11" spans="1:42" s="2" customFormat="1" ht="28.8" x14ac:dyDescent="0.3">
      <c r="A11" s="81" t="s">
        <v>71</v>
      </c>
      <c r="B11" s="82" t="str">
        <f>'Atbalsta darbības'!A9</f>
        <v>Būvuzraudzība</v>
      </c>
      <c r="C11" s="83" t="s">
        <v>85</v>
      </c>
      <c r="D11" s="84">
        <f>'Ģimenes ārsta prakse'!$D$8</f>
        <v>160</v>
      </c>
      <c r="E11" s="85">
        <f>'Ģimenes ārsta prakse'!H9</f>
        <v>1996</v>
      </c>
      <c r="F11" s="86">
        <f>'Ģimenes ārsta prakse'!$W$8</f>
        <v>1969.67</v>
      </c>
      <c r="G11" s="86">
        <f>'Ģimenes ārsta prakse'!$V$8</f>
        <v>26.33</v>
      </c>
      <c r="H11" s="87">
        <f t="shared" si="3"/>
        <v>0.98680000000000001</v>
      </c>
      <c r="I11" s="88">
        <f>'Atbalsta darbības'!B9</f>
        <v>600</v>
      </c>
      <c r="J11" s="89">
        <f>IF(H11&gt;0,ROUND(H11*I11,2),0)</f>
        <v>592.08000000000004</v>
      </c>
      <c r="K11" s="88">
        <f t="shared" si="4"/>
        <v>7.9199999999999591</v>
      </c>
      <c r="L11" s="80"/>
      <c r="M11" s="63"/>
    </row>
    <row r="12" spans="1:42" s="2" customFormat="1" ht="31.5" customHeight="1" x14ac:dyDescent="0.3">
      <c r="A12" s="90" t="s">
        <v>16</v>
      </c>
      <c r="B12" s="91" t="s">
        <v>53</v>
      </c>
      <c r="C12" s="92"/>
      <c r="D12" s="129"/>
      <c r="E12" s="94"/>
      <c r="F12" s="113">
        <f>'Ģimenes ārsta prakse'!$W$8</f>
        <v>1969.67</v>
      </c>
      <c r="G12" s="113">
        <f>'Ģimenes ārsta prakse'!$V$8</f>
        <v>26.33</v>
      </c>
      <c r="H12" s="96">
        <f t="shared" si="0"/>
        <v>0.98680000000000001</v>
      </c>
      <c r="I12" s="97">
        <f>SUM(I13:I13)</f>
        <v>4500</v>
      </c>
      <c r="J12" s="98">
        <f>SUM(J13:J13)</f>
        <v>4440.6000000000004</v>
      </c>
      <c r="K12" s="97">
        <f>SUM(K13:K13)</f>
        <v>59.399999999999636</v>
      </c>
      <c r="L12" s="99"/>
    </row>
    <row r="13" spans="1:42" s="16" customFormat="1" ht="41.25" customHeight="1" x14ac:dyDescent="0.3">
      <c r="A13" s="122">
        <v>3.1</v>
      </c>
      <c r="B13" s="131" t="str">
        <f>'Atbalsta darbības'!A10</f>
        <v>Projekta vadības personāla izmaksas</v>
      </c>
      <c r="C13" s="83" t="s">
        <v>85</v>
      </c>
      <c r="D13" s="123"/>
      <c r="E13" s="85">
        <f>'Ģimenes ārsta prakse'!H9</f>
        <v>1996</v>
      </c>
      <c r="F13" s="124">
        <f>'Ģimenes ārsta prakse'!W8</f>
        <v>1969.67</v>
      </c>
      <c r="G13" s="124">
        <f>'Ģimenes ārsta prakse'!$V$8</f>
        <v>26.33</v>
      </c>
      <c r="H13" s="125">
        <f t="shared" si="0"/>
        <v>0.98680000000000001</v>
      </c>
      <c r="I13" s="88">
        <f>'Atbalsta darbības'!B10</f>
        <v>4500</v>
      </c>
      <c r="J13" s="89">
        <f>IF(H13&gt;0,ROUND(H13*I13,2),0)</f>
        <v>4440.6000000000004</v>
      </c>
      <c r="K13" s="88">
        <f t="shared" ref="K13" si="5">I13-J13</f>
        <v>59.399999999999636</v>
      </c>
      <c r="L13" s="88"/>
      <c r="AP13" s="16" t="s">
        <v>15</v>
      </c>
    </row>
    <row r="14" spans="1:42" s="16" customFormat="1" ht="31.5" customHeight="1" x14ac:dyDescent="0.3">
      <c r="A14" s="90" t="s">
        <v>66</v>
      </c>
      <c r="B14" s="91" t="s">
        <v>17</v>
      </c>
      <c r="C14" s="92"/>
      <c r="D14" s="129"/>
      <c r="E14" s="94"/>
      <c r="F14" s="113">
        <f>SUM(F15:F15)</f>
        <v>0</v>
      </c>
      <c r="G14" s="113">
        <f>SUM(G15:G15)</f>
        <v>0</v>
      </c>
      <c r="H14" s="96">
        <v>1</v>
      </c>
      <c r="I14" s="97">
        <f>SUM(I15:I15)</f>
        <v>20</v>
      </c>
      <c r="J14" s="98">
        <f>SUM(J15:J15)</f>
        <v>20</v>
      </c>
      <c r="K14" s="97">
        <f>SUM(K15:K15)</f>
        <v>0</v>
      </c>
      <c r="L14" s="99"/>
    </row>
    <row r="15" spans="1:42" s="16" customFormat="1" ht="31.5" customHeight="1" thickBot="1" x14ac:dyDescent="0.35">
      <c r="A15" s="122">
        <v>4.0999999999999996</v>
      </c>
      <c r="B15" s="131" t="s">
        <v>18</v>
      </c>
      <c r="C15" s="83" t="s">
        <v>85</v>
      </c>
      <c r="D15" s="123"/>
      <c r="E15" s="126"/>
      <c r="F15" s="123"/>
      <c r="G15" s="127"/>
      <c r="H15" s="128"/>
      <c r="I15" s="88">
        <v>20</v>
      </c>
      <c r="J15" s="89">
        <f>I15</f>
        <v>20</v>
      </c>
      <c r="K15" s="88">
        <f t="shared" ref="K15" si="6">I15-J15</f>
        <v>0</v>
      </c>
      <c r="L15" s="88"/>
    </row>
    <row r="16" spans="1:42" s="4" customFormat="1" ht="31.5" customHeight="1" thickBot="1" x14ac:dyDescent="0.35">
      <c r="A16" s="114"/>
      <c r="B16" s="115" t="s">
        <v>19</v>
      </c>
      <c r="C16" s="116"/>
      <c r="D16" s="117"/>
      <c r="E16" s="118"/>
      <c r="F16" s="119"/>
      <c r="G16" s="119"/>
      <c r="H16" s="120"/>
      <c r="I16" s="121">
        <f>I4+I8+I12+I14</f>
        <v>30000</v>
      </c>
      <c r="J16" s="132">
        <f>J4+J8+J12+J14</f>
        <v>29604.260000000002</v>
      </c>
      <c r="K16" s="121">
        <f>K4+K8+K12+K14</f>
        <v>395.74000000000007</v>
      </c>
      <c r="L16" s="121"/>
      <c r="AP16" s="4" t="s">
        <v>15</v>
      </c>
    </row>
    <row r="17" spans="42:42" ht="28.8" x14ac:dyDescent="0.3">
      <c r="AP17" s="2" t="s">
        <v>15</v>
      </c>
    </row>
    <row r="18" spans="42:42" ht="28.8" x14ac:dyDescent="0.3">
      <c r="AP18" s="2" t="s">
        <v>15</v>
      </c>
    </row>
    <row r="19" spans="42:42" ht="28.8" x14ac:dyDescent="0.3">
      <c r="AP19" s="2" t="s">
        <v>15</v>
      </c>
    </row>
    <row r="20" spans="42:42" ht="28.8" x14ac:dyDescent="0.3">
      <c r="AP20" s="2" t="s">
        <v>15</v>
      </c>
    </row>
    <row r="21" spans="42:42" ht="28.8" x14ac:dyDescent="0.3">
      <c r="AP21" s="2" t="s">
        <v>15</v>
      </c>
    </row>
    <row r="22" spans="42:42" ht="28.8" x14ac:dyDescent="0.3">
      <c r="AP22" s="2" t="s">
        <v>15</v>
      </c>
    </row>
    <row r="23" spans="42:42" ht="28.8" x14ac:dyDescent="0.3">
      <c r="AP23" s="2" t="s">
        <v>15</v>
      </c>
    </row>
    <row r="24" spans="42:42" ht="28.8" x14ac:dyDescent="0.3">
      <c r="AP24" s="2" t="s">
        <v>15</v>
      </c>
    </row>
    <row r="25" spans="42:42" ht="28.8" x14ac:dyDescent="0.3">
      <c r="AP25" s="2" t="s">
        <v>15</v>
      </c>
    </row>
    <row r="26" spans="42:42" ht="28.8" x14ac:dyDescent="0.3">
      <c r="AP26" s="2" t="s">
        <v>15</v>
      </c>
    </row>
    <row r="27" spans="42:42" ht="28.8" x14ac:dyDescent="0.3">
      <c r="AP27" s="2" t="s">
        <v>15</v>
      </c>
    </row>
    <row r="28" spans="42:42" ht="28.8" x14ac:dyDescent="0.3">
      <c r="AP28" s="2" t="s">
        <v>15</v>
      </c>
    </row>
    <row r="29" spans="42:42" ht="28.8" x14ac:dyDescent="0.3">
      <c r="AP29" s="2" t="s">
        <v>15</v>
      </c>
    </row>
    <row r="30" spans="42:42" ht="28.8" x14ac:dyDescent="0.3">
      <c r="AP30" s="2" t="s">
        <v>15</v>
      </c>
    </row>
    <row r="31" spans="42:42" ht="28.8" x14ac:dyDescent="0.3">
      <c r="AP31" s="2" t="s">
        <v>15</v>
      </c>
    </row>
    <row r="32" spans="42:42" ht="28.8" x14ac:dyDescent="0.3">
      <c r="AP32" s="2" t="s">
        <v>15</v>
      </c>
    </row>
    <row r="33" spans="42:42" ht="28.8" x14ac:dyDescent="0.3">
      <c r="AP33" s="2" t="s">
        <v>15</v>
      </c>
    </row>
    <row r="34" spans="42:42" ht="28.8" x14ac:dyDescent="0.3">
      <c r="AP34" s="2" t="s">
        <v>15</v>
      </c>
    </row>
    <row r="35" spans="42:42" ht="28.8" x14ac:dyDescent="0.3">
      <c r="AP35" s="2" t="s">
        <v>15</v>
      </c>
    </row>
    <row r="36" spans="42:42" ht="28.8" x14ac:dyDescent="0.3">
      <c r="AP36" s="2" t="s">
        <v>15</v>
      </c>
    </row>
    <row r="37" spans="42:42" ht="28.8" x14ac:dyDescent="0.3">
      <c r="AP37" s="2" t="s">
        <v>15</v>
      </c>
    </row>
    <row r="38" spans="42:42" ht="28.8" x14ac:dyDescent="0.3">
      <c r="AP38" s="2" t="s">
        <v>15</v>
      </c>
    </row>
    <row r="39" spans="42:42" ht="28.8" x14ac:dyDescent="0.3">
      <c r="AP39" s="2" t="s">
        <v>15</v>
      </c>
    </row>
    <row r="40" spans="42:42" ht="28.8" x14ac:dyDescent="0.3">
      <c r="AP40" s="2" t="s">
        <v>15</v>
      </c>
    </row>
    <row r="41" spans="42:42" ht="28.8" x14ac:dyDescent="0.3">
      <c r="AP41" s="2" t="s">
        <v>15</v>
      </c>
    </row>
    <row r="42" spans="42:42" ht="28.8" x14ac:dyDescent="0.3">
      <c r="AP42" s="2" t="s">
        <v>15</v>
      </c>
    </row>
    <row r="43" spans="42:42" ht="28.8" x14ac:dyDescent="0.3">
      <c r="AP43" s="2" t="s">
        <v>15</v>
      </c>
    </row>
    <row r="44" spans="42:42" ht="28.8" x14ac:dyDescent="0.3">
      <c r="AP44" s="2" t="s">
        <v>15</v>
      </c>
    </row>
    <row r="45" spans="42:42" ht="28.8" x14ac:dyDescent="0.3">
      <c r="AP45" s="2" t="s">
        <v>15</v>
      </c>
    </row>
    <row r="46" spans="42:42" ht="28.8" x14ac:dyDescent="0.3">
      <c r="AP46" s="2" t="s">
        <v>15</v>
      </c>
    </row>
    <row r="47" spans="42:42" ht="28.8" x14ac:dyDescent="0.3">
      <c r="AP47" s="2" t="s">
        <v>15</v>
      </c>
    </row>
    <row r="48" spans="42:42" ht="28.8" x14ac:dyDescent="0.3">
      <c r="AP48" s="2" t="s">
        <v>15</v>
      </c>
    </row>
    <row r="49" spans="42:42" ht="28.8" x14ac:dyDescent="0.3">
      <c r="AP49" s="2" t="s">
        <v>15</v>
      </c>
    </row>
    <row r="50" spans="42:42" ht="28.8" x14ac:dyDescent="0.3">
      <c r="AP50" s="2" t="s">
        <v>15</v>
      </c>
    </row>
    <row r="51" spans="42:42" ht="28.8" x14ac:dyDescent="0.3">
      <c r="AP51" s="2" t="s">
        <v>15</v>
      </c>
    </row>
    <row r="52" spans="42:42" ht="28.8" x14ac:dyDescent="0.3">
      <c r="AP52" s="2" t="s">
        <v>15</v>
      </c>
    </row>
    <row r="53" spans="42:42" ht="28.8" x14ac:dyDescent="0.3">
      <c r="AP53" s="2" t="s">
        <v>15</v>
      </c>
    </row>
    <row r="54" spans="42:42" ht="28.8" x14ac:dyDescent="0.3">
      <c r="AP54" s="2" t="s">
        <v>15</v>
      </c>
    </row>
    <row r="55" spans="42:42" ht="28.8" x14ac:dyDescent="0.3">
      <c r="AP55" s="2" t="s">
        <v>15</v>
      </c>
    </row>
    <row r="56" spans="42:42" ht="28.8" x14ac:dyDescent="0.3">
      <c r="AP56" s="2" t="s">
        <v>15</v>
      </c>
    </row>
    <row r="57" spans="42:42" ht="28.8" x14ac:dyDescent="0.3">
      <c r="AP57" s="2" t="s">
        <v>15</v>
      </c>
    </row>
    <row r="58" spans="42:42" ht="28.8" x14ac:dyDescent="0.3">
      <c r="AP58" s="2" t="s">
        <v>15</v>
      </c>
    </row>
    <row r="59" spans="42:42" ht="28.8" x14ac:dyDescent="0.3">
      <c r="AP59" s="2" t="s">
        <v>15</v>
      </c>
    </row>
    <row r="60" spans="42:42" ht="28.8" x14ac:dyDescent="0.3">
      <c r="AP60" s="2" t="s">
        <v>15</v>
      </c>
    </row>
    <row r="61" spans="42:42" ht="28.8" x14ac:dyDescent="0.3">
      <c r="AP61" s="2" t="s">
        <v>15</v>
      </c>
    </row>
    <row r="62" spans="42:42" ht="28.8" x14ac:dyDescent="0.3">
      <c r="AP62" s="2" t="s">
        <v>15</v>
      </c>
    </row>
    <row r="63" spans="42:42" ht="28.8" x14ac:dyDescent="0.3">
      <c r="AP63" s="2" t="s">
        <v>15</v>
      </c>
    </row>
    <row r="64" spans="42:42" ht="28.8" x14ac:dyDescent="0.3">
      <c r="AP64" s="2" t="s">
        <v>15</v>
      </c>
    </row>
    <row r="65" spans="42:42" ht="28.8" x14ac:dyDescent="0.3">
      <c r="AP65" s="2" t="s">
        <v>15</v>
      </c>
    </row>
    <row r="66" spans="42:42" ht="28.8" x14ac:dyDescent="0.3">
      <c r="AP66" s="2" t="s">
        <v>15</v>
      </c>
    </row>
    <row r="67" spans="42:42" ht="28.8" x14ac:dyDescent="0.3">
      <c r="AP67" s="2" t="s">
        <v>15</v>
      </c>
    </row>
    <row r="68" spans="42:42" ht="28.8" x14ac:dyDescent="0.3">
      <c r="AP68" s="2" t="s">
        <v>15</v>
      </c>
    </row>
    <row r="69" spans="42:42" ht="28.8" x14ac:dyDescent="0.3">
      <c r="AP69" s="2" t="s">
        <v>15</v>
      </c>
    </row>
    <row r="70" spans="42:42" ht="28.8" x14ac:dyDescent="0.3">
      <c r="AP70" s="2" t="s">
        <v>15</v>
      </c>
    </row>
    <row r="71" spans="42:42" ht="28.8" x14ac:dyDescent="0.3">
      <c r="AP71" s="2" t="s">
        <v>15</v>
      </c>
    </row>
    <row r="72" spans="42:42" ht="28.8" x14ac:dyDescent="0.3">
      <c r="AP72" s="2" t="s">
        <v>15</v>
      </c>
    </row>
    <row r="73" spans="42:42" ht="28.8" x14ac:dyDescent="0.3">
      <c r="AP73" s="2" t="s">
        <v>15</v>
      </c>
    </row>
    <row r="74" spans="42:42" ht="28.8" x14ac:dyDescent="0.3">
      <c r="AP74" s="2" t="s">
        <v>15</v>
      </c>
    </row>
    <row r="75" spans="42:42" ht="28.8" x14ac:dyDescent="0.3">
      <c r="AP75" s="2" t="s">
        <v>15</v>
      </c>
    </row>
    <row r="76" spans="42:42" ht="28.8" x14ac:dyDescent="0.3">
      <c r="AP76" s="2" t="s">
        <v>15</v>
      </c>
    </row>
    <row r="77" spans="42:42" ht="28.8" x14ac:dyDescent="0.3">
      <c r="AP77" s="2" t="s">
        <v>15</v>
      </c>
    </row>
    <row r="78" spans="42:42" ht="28.8" x14ac:dyDescent="0.3">
      <c r="AP78" s="2" t="s">
        <v>15</v>
      </c>
    </row>
    <row r="79" spans="42:42" ht="28.8" x14ac:dyDescent="0.3">
      <c r="AP79" s="2" t="s">
        <v>15</v>
      </c>
    </row>
    <row r="80" spans="42:42" ht="28.8" x14ac:dyDescent="0.3">
      <c r="AP80" s="2" t="s">
        <v>15</v>
      </c>
    </row>
    <row r="81" spans="42:42" ht="28.8" x14ac:dyDescent="0.3">
      <c r="AP81" s="2" t="s">
        <v>15</v>
      </c>
    </row>
    <row r="82" spans="42:42" ht="28.8" x14ac:dyDescent="0.3">
      <c r="AP82" s="2" t="s">
        <v>15</v>
      </c>
    </row>
    <row r="83" spans="42:42" ht="28.8" x14ac:dyDescent="0.3">
      <c r="AP83" s="2" t="s">
        <v>15</v>
      </c>
    </row>
    <row r="84" spans="42:42" ht="28.8" x14ac:dyDescent="0.3">
      <c r="AP84" s="2" t="s">
        <v>15</v>
      </c>
    </row>
    <row r="85" spans="42:42" ht="28.8" x14ac:dyDescent="0.3">
      <c r="AP85" s="2" t="s">
        <v>15</v>
      </c>
    </row>
    <row r="86" spans="42:42" ht="28.8" x14ac:dyDescent="0.3">
      <c r="AP86" s="2" t="s">
        <v>15</v>
      </c>
    </row>
    <row r="87" spans="42:42" ht="28.8" x14ac:dyDescent="0.3">
      <c r="AP87" s="2" t="s">
        <v>15</v>
      </c>
    </row>
    <row r="88" spans="42:42" ht="28.8" x14ac:dyDescent="0.3">
      <c r="AP88" s="2" t="s">
        <v>15</v>
      </c>
    </row>
    <row r="89" spans="42:42" ht="28.8" x14ac:dyDescent="0.3">
      <c r="AP89" s="2" t="s">
        <v>15</v>
      </c>
    </row>
    <row r="90" spans="42:42" ht="28.8" x14ac:dyDescent="0.3">
      <c r="AP90" s="2" t="s">
        <v>15</v>
      </c>
    </row>
    <row r="91" spans="42:42" ht="28.8" x14ac:dyDescent="0.3">
      <c r="AP91" s="2" t="s">
        <v>15</v>
      </c>
    </row>
    <row r="92" spans="42:42" ht="28.8" x14ac:dyDescent="0.3">
      <c r="AP92" s="2" t="s">
        <v>15</v>
      </c>
    </row>
    <row r="93" spans="42:42" ht="28.8" x14ac:dyDescent="0.3">
      <c r="AP93" s="2" t="s">
        <v>15</v>
      </c>
    </row>
    <row r="94" spans="42:42" ht="28.8" x14ac:dyDescent="0.3">
      <c r="AP94" s="2" t="s">
        <v>15</v>
      </c>
    </row>
    <row r="95" spans="42:42" ht="28.8" x14ac:dyDescent="0.3">
      <c r="AP95" s="2" t="s">
        <v>15</v>
      </c>
    </row>
    <row r="96" spans="42:42" ht="28.8" x14ac:dyDescent="0.3">
      <c r="AP96" s="2" t="s">
        <v>15</v>
      </c>
    </row>
    <row r="97" spans="42:42" ht="28.8" x14ac:dyDescent="0.3">
      <c r="AP97" s="2" t="s">
        <v>15</v>
      </c>
    </row>
    <row r="98" spans="42:42" ht="28.8" x14ac:dyDescent="0.3">
      <c r="AP98" s="2" t="s">
        <v>15</v>
      </c>
    </row>
    <row r="99" spans="42:42" ht="28.8" x14ac:dyDescent="0.3">
      <c r="AP99" s="2" t="s">
        <v>15</v>
      </c>
    </row>
    <row r="100" spans="42:42" ht="28.8" x14ac:dyDescent="0.3">
      <c r="AP100" s="2" t="s">
        <v>15</v>
      </c>
    </row>
    <row r="101" spans="42:42" ht="28.8" x14ac:dyDescent="0.3">
      <c r="AP101" s="2" t="s">
        <v>15</v>
      </c>
    </row>
    <row r="102" spans="42:42" ht="28.8" x14ac:dyDescent="0.3">
      <c r="AP102" s="2" t="s">
        <v>15</v>
      </c>
    </row>
    <row r="103" spans="42:42" ht="28.8" x14ac:dyDescent="0.3">
      <c r="AP103" s="2" t="s">
        <v>15</v>
      </c>
    </row>
    <row r="104" spans="42:42" ht="28.8" x14ac:dyDescent="0.3">
      <c r="AP104" s="2" t="s">
        <v>15</v>
      </c>
    </row>
    <row r="105" spans="42:42" ht="28.8" x14ac:dyDescent="0.3">
      <c r="AP105" s="2" t="s">
        <v>15</v>
      </c>
    </row>
    <row r="106" spans="42:42" ht="28.8" x14ac:dyDescent="0.3">
      <c r="AP106" s="2" t="s">
        <v>15</v>
      </c>
    </row>
    <row r="107" spans="42:42" ht="28.8" x14ac:dyDescent="0.3">
      <c r="AP107" s="2" t="s">
        <v>15</v>
      </c>
    </row>
    <row r="108" spans="42:42" ht="28.8" x14ac:dyDescent="0.3">
      <c r="AP108" s="2" t="s">
        <v>15</v>
      </c>
    </row>
    <row r="109" spans="42:42" ht="28.8" x14ac:dyDescent="0.3">
      <c r="AP109" s="2" t="s">
        <v>15</v>
      </c>
    </row>
    <row r="110" spans="42:42" ht="28.8" x14ac:dyDescent="0.3">
      <c r="AP110" s="2" t="s">
        <v>15</v>
      </c>
    </row>
    <row r="111" spans="42:42" ht="28.8" x14ac:dyDescent="0.3">
      <c r="AP111" s="2" t="s">
        <v>15</v>
      </c>
    </row>
    <row r="112" spans="42:42" ht="28.8" x14ac:dyDescent="0.3">
      <c r="AP112" s="2" t="s">
        <v>15</v>
      </c>
    </row>
    <row r="113" spans="42:42" ht="28.8" x14ac:dyDescent="0.3">
      <c r="AP113" s="2" t="s">
        <v>15</v>
      </c>
    </row>
    <row r="114" spans="42:42" ht="28.8" x14ac:dyDescent="0.3">
      <c r="AP114" s="2" t="s">
        <v>15</v>
      </c>
    </row>
    <row r="115" spans="42:42" ht="28.8" x14ac:dyDescent="0.3">
      <c r="AP115" s="2" t="s">
        <v>15</v>
      </c>
    </row>
    <row r="116" spans="42:42" ht="28.8" x14ac:dyDescent="0.3">
      <c r="AP116" s="2" t="s">
        <v>15</v>
      </c>
    </row>
    <row r="117" spans="42:42" ht="28.8" x14ac:dyDescent="0.3">
      <c r="AP117" s="2" t="s">
        <v>15</v>
      </c>
    </row>
    <row r="118" spans="42:42" ht="28.8" x14ac:dyDescent="0.3">
      <c r="AP118" s="2" t="s">
        <v>15</v>
      </c>
    </row>
    <row r="119" spans="42:42" ht="28.8" x14ac:dyDescent="0.3">
      <c r="AP119" s="2" t="s">
        <v>15</v>
      </c>
    </row>
    <row r="120" spans="42:42" ht="28.8" x14ac:dyDescent="0.3">
      <c r="AP120" s="2" t="s">
        <v>15</v>
      </c>
    </row>
    <row r="121" spans="42:42" ht="28.8" x14ac:dyDescent="0.3">
      <c r="AP121" s="2" t="s">
        <v>15</v>
      </c>
    </row>
    <row r="122" spans="42:42" ht="28.8" x14ac:dyDescent="0.3">
      <c r="AP122" s="2" t="s">
        <v>15</v>
      </c>
    </row>
    <row r="123" spans="42:42" ht="28.8" x14ac:dyDescent="0.3">
      <c r="AP123" s="2" t="s">
        <v>15</v>
      </c>
    </row>
    <row r="124" spans="42:42" ht="28.8" x14ac:dyDescent="0.3">
      <c r="AP124" s="2" t="s">
        <v>15</v>
      </c>
    </row>
    <row r="125" spans="42:42" ht="28.8" x14ac:dyDescent="0.3">
      <c r="AP125" s="2" t="s">
        <v>15</v>
      </c>
    </row>
    <row r="126" spans="42:42" ht="28.8" x14ac:dyDescent="0.3">
      <c r="AP126" s="2" t="s">
        <v>15</v>
      </c>
    </row>
    <row r="127" spans="42:42" ht="28.8" x14ac:dyDescent="0.3">
      <c r="AP127" s="2" t="s">
        <v>15</v>
      </c>
    </row>
    <row r="128" spans="42:42" ht="28.8" x14ac:dyDescent="0.3">
      <c r="AP128" s="2" t="s">
        <v>15</v>
      </c>
    </row>
    <row r="129" spans="42:42" ht="28.8" x14ac:dyDescent="0.3">
      <c r="AP129" s="2" t="s">
        <v>15</v>
      </c>
    </row>
    <row r="130" spans="42:42" ht="28.8" x14ac:dyDescent="0.3">
      <c r="AP130" s="2" t="s">
        <v>15</v>
      </c>
    </row>
    <row r="131" spans="42:42" ht="28.8" x14ac:dyDescent="0.3">
      <c r="AP131" s="2" t="s">
        <v>15</v>
      </c>
    </row>
    <row r="132" spans="42:42" ht="28.8" x14ac:dyDescent="0.3">
      <c r="AP132" s="2" t="s">
        <v>15</v>
      </c>
    </row>
    <row r="133" spans="42:42" ht="28.8" x14ac:dyDescent="0.3">
      <c r="AP133" s="2" t="s">
        <v>15</v>
      </c>
    </row>
    <row r="134" spans="42:42" ht="28.8" x14ac:dyDescent="0.3">
      <c r="AP134" s="2" t="s">
        <v>15</v>
      </c>
    </row>
    <row r="135" spans="42:42" ht="28.8" x14ac:dyDescent="0.3">
      <c r="AP135" s="2" t="s">
        <v>15</v>
      </c>
    </row>
    <row r="136" spans="42:42" ht="28.8" x14ac:dyDescent="0.3">
      <c r="AP136" s="2" t="s">
        <v>15</v>
      </c>
    </row>
    <row r="137" spans="42:42" ht="28.8" x14ac:dyDescent="0.3">
      <c r="AP137" s="2" t="s">
        <v>15</v>
      </c>
    </row>
    <row r="138" spans="42:42" ht="28.8" x14ac:dyDescent="0.3">
      <c r="AP138" s="2" t="s">
        <v>15</v>
      </c>
    </row>
    <row r="139" spans="42:42" ht="28.8" x14ac:dyDescent="0.3">
      <c r="AP139" s="2" t="s">
        <v>15</v>
      </c>
    </row>
    <row r="140" spans="42:42" ht="28.8" x14ac:dyDescent="0.3">
      <c r="AP140" s="2" t="s">
        <v>15</v>
      </c>
    </row>
    <row r="141" spans="42:42" ht="28.8" x14ac:dyDescent="0.3">
      <c r="AP141" s="2" t="s">
        <v>15</v>
      </c>
    </row>
    <row r="142" spans="42:42" ht="28.8" x14ac:dyDescent="0.3">
      <c r="AP142" s="2" t="s">
        <v>15</v>
      </c>
    </row>
    <row r="143" spans="42:42" ht="28.8" x14ac:dyDescent="0.3">
      <c r="AP143" s="2" t="s">
        <v>15</v>
      </c>
    </row>
    <row r="144" spans="42:42" ht="28.8" x14ac:dyDescent="0.3">
      <c r="AP144" s="2" t="s">
        <v>15</v>
      </c>
    </row>
    <row r="145" spans="42:42" ht="28.8" x14ac:dyDescent="0.3">
      <c r="AP145" s="2" t="s">
        <v>15</v>
      </c>
    </row>
    <row r="146" spans="42:42" ht="28.8" x14ac:dyDescent="0.3">
      <c r="AP146" s="2" t="s">
        <v>15</v>
      </c>
    </row>
    <row r="147" spans="42:42" ht="28.8" x14ac:dyDescent="0.3">
      <c r="AP147" s="2" t="s">
        <v>15</v>
      </c>
    </row>
    <row r="148" spans="42:42" ht="28.8" x14ac:dyDescent="0.3">
      <c r="AP148" s="2" t="s">
        <v>15</v>
      </c>
    </row>
    <row r="149" spans="42:42" ht="28.8" x14ac:dyDescent="0.3">
      <c r="AP149" s="2" t="s">
        <v>15</v>
      </c>
    </row>
    <row r="150" spans="42:42" ht="28.8" x14ac:dyDescent="0.3">
      <c r="AP150" s="2" t="s">
        <v>15</v>
      </c>
    </row>
    <row r="151" spans="42:42" ht="28.8" x14ac:dyDescent="0.3">
      <c r="AP151" s="2" t="s">
        <v>15</v>
      </c>
    </row>
    <row r="152" spans="42:42" ht="28.8" x14ac:dyDescent="0.3">
      <c r="AP152" s="2" t="s">
        <v>15</v>
      </c>
    </row>
    <row r="153" spans="42:42" ht="28.8" x14ac:dyDescent="0.3">
      <c r="AP153" s="2" t="s">
        <v>15</v>
      </c>
    </row>
    <row r="154" spans="42:42" ht="28.8" x14ac:dyDescent="0.3">
      <c r="AP154" s="2" t="s">
        <v>15</v>
      </c>
    </row>
    <row r="155" spans="42:42" ht="28.8" x14ac:dyDescent="0.3">
      <c r="AP155" s="2" t="s">
        <v>15</v>
      </c>
    </row>
    <row r="156" spans="42:42" ht="28.8" x14ac:dyDescent="0.3">
      <c r="AP156" s="2" t="s">
        <v>15</v>
      </c>
    </row>
    <row r="157" spans="42:42" ht="28.8" x14ac:dyDescent="0.3">
      <c r="AP157" s="2" t="s">
        <v>15</v>
      </c>
    </row>
    <row r="158" spans="42:42" ht="28.8" x14ac:dyDescent="0.3">
      <c r="AP158" s="2" t="s">
        <v>15</v>
      </c>
    </row>
    <row r="159" spans="42:42" ht="28.8" x14ac:dyDescent="0.3">
      <c r="AP159" s="2" t="s">
        <v>15</v>
      </c>
    </row>
    <row r="160" spans="42:42" ht="28.8" x14ac:dyDescent="0.3">
      <c r="AP160" s="2" t="s">
        <v>15</v>
      </c>
    </row>
    <row r="161" spans="42:42" ht="28.8" x14ac:dyDescent="0.3">
      <c r="AP161" s="2" t="s">
        <v>15</v>
      </c>
    </row>
    <row r="162" spans="42:42" ht="28.8" x14ac:dyDescent="0.3">
      <c r="AP162" s="2" t="s">
        <v>15</v>
      </c>
    </row>
    <row r="163" spans="42:42" ht="28.8" x14ac:dyDescent="0.3">
      <c r="AP163" s="2" t="s">
        <v>15</v>
      </c>
    </row>
    <row r="164" spans="42:42" ht="28.8" x14ac:dyDescent="0.3">
      <c r="AP164" s="2" t="s">
        <v>15</v>
      </c>
    </row>
    <row r="165" spans="42:42" ht="28.8" x14ac:dyDescent="0.3">
      <c r="AP165" s="2" t="s">
        <v>15</v>
      </c>
    </row>
    <row r="166" spans="42:42" ht="28.8" x14ac:dyDescent="0.3">
      <c r="AP166" s="2" t="s">
        <v>15</v>
      </c>
    </row>
    <row r="167" spans="42:42" ht="28.8" x14ac:dyDescent="0.3">
      <c r="AP167" s="2" t="s">
        <v>15</v>
      </c>
    </row>
    <row r="168" spans="42:42" ht="28.8" x14ac:dyDescent="0.3">
      <c r="AP168" s="2" t="s">
        <v>15</v>
      </c>
    </row>
    <row r="169" spans="42:42" ht="28.8" x14ac:dyDescent="0.3">
      <c r="AP169" s="2" t="s">
        <v>15</v>
      </c>
    </row>
    <row r="170" spans="42:42" ht="28.8" x14ac:dyDescent="0.3">
      <c r="AP170" s="2" t="s">
        <v>15</v>
      </c>
    </row>
    <row r="171" spans="42:42" ht="28.8" x14ac:dyDescent="0.3">
      <c r="AP171" s="2" t="s">
        <v>15</v>
      </c>
    </row>
    <row r="172" spans="42:42" ht="28.8" x14ac:dyDescent="0.3">
      <c r="AP172" s="2" t="s">
        <v>15</v>
      </c>
    </row>
    <row r="173" spans="42:42" ht="28.8" x14ac:dyDescent="0.3">
      <c r="AP173" s="2" t="s">
        <v>15</v>
      </c>
    </row>
    <row r="174" spans="42:42" ht="28.8" x14ac:dyDescent="0.3">
      <c r="AP174" s="2" t="s">
        <v>15</v>
      </c>
    </row>
    <row r="175" spans="42:42" ht="28.8" x14ac:dyDescent="0.3">
      <c r="AP175" s="2" t="s">
        <v>15</v>
      </c>
    </row>
    <row r="176" spans="42:42" ht="28.8" x14ac:dyDescent="0.3">
      <c r="AP176" s="2" t="s">
        <v>15</v>
      </c>
    </row>
    <row r="177" spans="42:42" ht="28.8" x14ac:dyDescent="0.3">
      <c r="AP177" s="2" t="s">
        <v>15</v>
      </c>
    </row>
    <row r="178" spans="42:42" ht="28.8" x14ac:dyDescent="0.3">
      <c r="AP178" s="2" t="s">
        <v>15</v>
      </c>
    </row>
    <row r="179" spans="42:42" ht="28.8" x14ac:dyDescent="0.3">
      <c r="AP179" s="2" t="s">
        <v>15</v>
      </c>
    </row>
    <row r="180" spans="42:42" ht="28.8" x14ac:dyDescent="0.3">
      <c r="AP180" s="2" t="s">
        <v>15</v>
      </c>
    </row>
    <row r="181" spans="42:42" ht="28.8" x14ac:dyDescent="0.3">
      <c r="AP181" s="2" t="s">
        <v>15</v>
      </c>
    </row>
    <row r="182" spans="42:42" ht="28.8" x14ac:dyDescent="0.3">
      <c r="AP182" s="2" t="s">
        <v>15</v>
      </c>
    </row>
    <row r="183" spans="42:42" ht="28.8" x14ac:dyDescent="0.3">
      <c r="AP183" s="2" t="s">
        <v>15</v>
      </c>
    </row>
    <row r="184" spans="42:42" ht="28.8" x14ac:dyDescent="0.3">
      <c r="AP184" s="2" t="s">
        <v>15</v>
      </c>
    </row>
    <row r="185" spans="42:42" ht="28.8" x14ac:dyDescent="0.3">
      <c r="AP185" s="2" t="s">
        <v>15</v>
      </c>
    </row>
    <row r="186" spans="42:42" ht="28.8" x14ac:dyDescent="0.3">
      <c r="AP186" s="2" t="s">
        <v>15</v>
      </c>
    </row>
    <row r="187" spans="42:42" ht="28.8" x14ac:dyDescent="0.3">
      <c r="AP187" s="2" t="s">
        <v>15</v>
      </c>
    </row>
    <row r="188" spans="42:42" ht="28.8" x14ac:dyDescent="0.3">
      <c r="AP188" s="2" t="s">
        <v>15</v>
      </c>
    </row>
    <row r="189" spans="42:42" ht="28.8" x14ac:dyDescent="0.3">
      <c r="AP189" s="2" t="s">
        <v>15</v>
      </c>
    </row>
    <row r="190" spans="42:42" ht="28.8" x14ac:dyDescent="0.3">
      <c r="AP190" s="2" t="s">
        <v>15</v>
      </c>
    </row>
    <row r="191" spans="42:42" ht="28.8" x14ac:dyDescent="0.3">
      <c r="AP191" s="2" t="s">
        <v>15</v>
      </c>
    </row>
    <row r="192" spans="42:42" ht="28.8" x14ac:dyDescent="0.3">
      <c r="AP192" s="2" t="s">
        <v>15</v>
      </c>
    </row>
    <row r="193" spans="42:42" ht="28.8" x14ac:dyDescent="0.3">
      <c r="AP193" s="2" t="s">
        <v>15</v>
      </c>
    </row>
    <row r="194" spans="42:42" ht="28.8" x14ac:dyDescent="0.3">
      <c r="AP194" s="2" t="s">
        <v>15</v>
      </c>
    </row>
    <row r="195" spans="42:42" ht="28.8" x14ac:dyDescent="0.3">
      <c r="AP195" s="2" t="s">
        <v>15</v>
      </c>
    </row>
    <row r="196" spans="42:42" ht="28.8" x14ac:dyDescent="0.3">
      <c r="AP196" s="2" t="s">
        <v>15</v>
      </c>
    </row>
    <row r="197" spans="42:42" ht="28.8" x14ac:dyDescent="0.3">
      <c r="AP197" s="2" t="s">
        <v>15</v>
      </c>
    </row>
    <row r="198" spans="42:42" ht="28.8" x14ac:dyDescent="0.3">
      <c r="AP198" s="2" t="s">
        <v>15</v>
      </c>
    </row>
    <row r="199" spans="42:42" ht="28.8" x14ac:dyDescent="0.3">
      <c r="AP199" s="2" t="s">
        <v>15</v>
      </c>
    </row>
    <row r="200" spans="42:42" ht="28.8" x14ac:dyDescent="0.3">
      <c r="AP200" s="2" t="s">
        <v>15</v>
      </c>
    </row>
    <row r="201" spans="42:42" ht="28.8" x14ac:dyDescent="0.3">
      <c r="AP201" s="2" t="s">
        <v>15</v>
      </c>
    </row>
    <row r="202" spans="42:42" ht="28.8" x14ac:dyDescent="0.3">
      <c r="AP202" s="2" t="s">
        <v>15</v>
      </c>
    </row>
    <row r="203" spans="42:42" ht="28.8" x14ac:dyDescent="0.3">
      <c r="AP203" s="2" t="s">
        <v>15</v>
      </c>
    </row>
    <row r="204" spans="42:42" ht="28.8" x14ac:dyDescent="0.3">
      <c r="AP204" s="2" t="s">
        <v>15</v>
      </c>
    </row>
    <row r="205" spans="42:42" ht="28.8" x14ac:dyDescent="0.3">
      <c r="AP205" s="2" t="s">
        <v>15</v>
      </c>
    </row>
    <row r="206" spans="42:42" ht="28.8" x14ac:dyDescent="0.3">
      <c r="AP206" s="2" t="s">
        <v>15</v>
      </c>
    </row>
    <row r="207" spans="42:42" ht="28.8" x14ac:dyDescent="0.3">
      <c r="AP207" s="2" t="s">
        <v>15</v>
      </c>
    </row>
    <row r="208" spans="42:42" ht="28.8" x14ac:dyDescent="0.3">
      <c r="AP208" s="2" t="s">
        <v>15</v>
      </c>
    </row>
    <row r="209" spans="42:42" ht="28.8" x14ac:dyDescent="0.3">
      <c r="AP209" s="2" t="s">
        <v>15</v>
      </c>
    </row>
    <row r="210" spans="42:42" ht="28.8" x14ac:dyDescent="0.3">
      <c r="AP210" s="2" t="s">
        <v>15</v>
      </c>
    </row>
    <row r="211" spans="42:42" ht="28.8" x14ac:dyDescent="0.3">
      <c r="AP211" s="2" t="s">
        <v>15</v>
      </c>
    </row>
    <row r="212" spans="42:42" ht="28.8" x14ac:dyDescent="0.3">
      <c r="AP212" s="2" t="s">
        <v>15</v>
      </c>
    </row>
    <row r="213" spans="42:42" ht="28.8" x14ac:dyDescent="0.3">
      <c r="AP213" s="2" t="s">
        <v>15</v>
      </c>
    </row>
    <row r="214" spans="42:42" ht="28.8" x14ac:dyDescent="0.3">
      <c r="AP214" s="2" t="s">
        <v>15</v>
      </c>
    </row>
    <row r="215" spans="42:42" ht="28.8" x14ac:dyDescent="0.3">
      <c r="AP215" s="2" t="s">
        <v>15</v>
      </c>
    </row>
    <row r="216" spans="42:42" ht="28.8" x14ac:dyDescent="0.3">
      <c r="AP216" s="2" t="s">
        <v>15</v>
      </c>
    </row>
    <row r="217" spans="42:42" ht="28.8" x14ac:dyDescent="0.3">
      <c r="AP217" s="2" t="s">
        <v>15</v>
      </c>
    </row>
    <row r="218" spans="42:42" ht="28.8" x14ac:dyDescent="0.3">
      <c r="AP218" s="2" t="s">
        <v>15</v>
      </c>
    </row>
    <row r="219" spans="42:42" ht="28.8" x14ac:dyDescent="0.3">
      <c r="AP219" s="2" t="s">
        <v>15</v>
      </c>
    </row>
    <row r="220" spans="42:42" ht="28.8" x14ac:dyDescent="0.3">
      <c r="AP220" s="2" t="s">
        <v>15</v>
      </c>
    </row>
    <row r="221" spans="42:42" ht="28.8" x14ac:dyDescent="0.3">
      <c r="AP221" s="2" t="s">
        <v>15</v>
      </c>
    </row>
    <row r="222" spans="42:42" ht="28.8" x14ac:dyDescent="0.3">
      <c r="AP222" s="2" t="s">
        <v>15</v>
      </c>
    </row>
    <row r="223" spans="42:42" ht="28.8" x14ac:dyDescent="0.3">
      <c r="AP223" s="2" t="s">
        <v>15</v>
      </c>
    </row>
    <row r="224" spans="42:42" ht="28.8" x14ac:dyDescent="0.3">
      <c r="AP224" s="2" t="s">
        <v>15</v>
      </c>
    </row>
    <row r="225" spans="42:42" ht="28.8" x14ac:dyDescent="0.3">
      <c r="AP225" s="2" t="s">
        <v>15</v>
      </c>
    </row>
    <row r="226" spans="42:42" ht="28.8" x14ac:dyDescent="0.3">
      <c r="AP226" s="2" t="s">
        <v>15</v>
      </c>
    </row>
    <row r="227" spans="42:42" ht="28.8" x14ac:dyDescent="0.3">
      <c r="AP227" s="2" t="s">
        <v>15</v>
      </c>
    </row>
    <row r="228" spans="42:42" ht="28.8" x14ac:dyDescent="0.3">
      <c r="AP228" s="2" t="s">
        <v>15</v>
      </c>
    </row>
    <row r="229" spans="42:42" ht="28.8" x14ac:dyDescent="0.3">
      <c r="AP229" s="2" t="s">
        <v>15</v>
      </c>
    </row>
    <row r="230" spans="42:42" ht="28.8" x14ac:dyDescent="0.3">
      <c r="AP230" s="2" t="s">
        <v>15</v>
      </c>
    </row>
    <row r="231" spans="42:42" ht="28.8" x14ac:dyDescent="0.3">
      <c r="AP231" s="2" t="s">
        <v>15</v>
      </c>
    </row>
    <row r="232" spans="42:42" ht="28.8" x14ac:dyDescent="0.3">
      <c r="AP232" s="2" t="s">
        <v>15</v>
      </c>
    </row>
    <row r="233" spans="42:42" ht="28.8" x14ac:dyDescent="0.3">
      <c r="AP233" s="2" t="s">
        <v>15</v>
      </c>
    </row>
    <row r="234" spans="42:42" ht="28.8" x14ac:dyDescent="0.3">
      <c r="AP234" s="2" t="s">
        <v>15</v>
      </c>
    </row>
    <row r="235" spans="42:42" ht="28.8" x14ac:dyDescent="0.3">
      <c r="AP235" s="2" t="s">
        <v>15</v>
      </c>
    </row>
    <row r="236" spans="42:42" ht="28.8" x14ac:dyDescent="0.3">
      <c r="AP236" s="2" t="s">
        <v>15</v>
      </c>
    </row>
    <row r="237" spans="42:42" ht="28.8" x14ac:dyDescent="0.3">
      <c r="AP237" s="2" t="s">
        <v>15</v>
      </c>
    </row>
    <row r="238" spans="42:42" ht="28.8" x14ac:dyDescent="0.3">
      <c r="AP238" s="2" t="s">
        <v>15</v>
      </c>
    </row>
    <row r="239" spans="42:42" ht="28.8" x14ac:dyDescent="0.3">
      <c r="AP239" s="2" t="s">
        <v>15</v>
      </c>
    </row>
    <row r="240" spans="42:42" ht="28.8" x14ac:dyDescent="0.3">
      <c r="AP240" s="2" t="s">
        <v>15</v>
      </c>
    </row>
    <row r="241" spans="42:42" ht="28.8" x14ac:dyDescent="0.3">
      <c r="AP241" s="2" t="s">
        <v>15</v>
      </c>
    </row>
    <row r="242" spans="42:42" ht="28.8" x14ac:dyDescent="0.3">
      <c r="AP242" s="2" t="s">
        <v>15</v>
      </c>
    </row>
    <row r="243" spans="42:42" ht="28.8" x14ac:dyDescent="0.3">
      <c r="AP243" s="2" t="s">
        <v>15</v>
      </c>
    </row>
    <row r="244" spans="42:42" ht="28.8" x14ac:dyDescent="0.3">
      <c r="AP244" s="2" t="s">
        <v>15</v>
      </c>
    </row>
    <row r="245" spans="42:42" ht="28.8" x14ac:dyDescent="0.3">
      <c r="AP245" s="2" t="s">
        <v>15</v>
      </c>
    </row>
    <row r="246" spans="42:42" ht="28.8" x14ac:dyDescent="0.3">
      <c r="AP246" s="2" t="s">
        <v>15</v>
      </c>
    </row>
    <row r="247" spans="42:42" ht="28.8" x14ac:dyDescent="0.3">
      <c r="AP247" s="2" t="s">
        <v>15</v>
      </c>
    </row>
    <row r="248" spans="42:42" ht="28.8" x14ac:dyDescent="0.3">
      <c r="AP248" s="2" t="s">
        <v>15</v>
      </c>
    </row>
    <row r="249" spans="42:42" ht="28.8" x14ac:dyDescent="0.3">
      <c r="AP249" s="2" t="s">
        <v>15</v>
      </c>
    </row>
    <row r="250" spans="42:42" ht="28.8" x14ac:dyDescent="0.3">
      <c r="AP250" s="2" t="s">
        <v>15</v>
      </c>
    </row>
    <row r="251" spans="42:42" ht="28.8" x14ac:dyDescent="0.3">
      <c r="AP251" s="2" t="s">
        <v>15</v>
      </c>
    </row>
    <row r="252" spans="42:42" ht="28.8" x14ac:dyDescent="0.3">
      <c r="AP252" s="2" t="s">
        <v>15</v>
      </c>
    </row>
    <row r="253" spans="42:42" ht="28.8" x14ac:dyDescent="0.3">
      <c r="AP253" s="2" t="s">
        <v>15</v>
      </c>
    </row>
    <row r="254" spans="42:42" ht="28.8" x14ac:dyDescent="0.3">
      <c r="AP254" s="2" t="s">
        <v>15</v>
      </c>
    </row>
    <row r="255" spans="42:42" ht="28.8" x14ac:dyDescent="0.3">
      <c r="AP255" s="2" t="s">
        <v>15</v>
      </c>
    </row>
    <row r="256" spans="42:42" ht="28.8" x14ac:dyDescent="0.3">
      <c r="AP256" s="2" t="s">
        <v>15</v>
      </c>
    </row>
    <row r="257" spans="42:42" ht="28.8" x14ac:dyDescent="0.3">
      <c r="AP257" s="2" t="s">
        <v>15</v>
      </c>
    </row>
    <row r="258" spans="42:42" ht="28.8" x14ac:dyDescent="0.3">
      <c r="AP258" s="2" t="s">
        <v>15</v>
      </c>
    </row>
    <row r="259" spans="42:42" ht="28.8" x14ac:dyDescent="0.3">
      <c r="AP259" s="2" t="s">
        <v>15</v>
      </c>
    </row>
    <row r="260" spans="42:42" ht="28.8" x14ac:dyDescent="0.3">
      <c r="AP260" s="2" t="s">
        <v>15</v>
      </c>
    </row>
    <row r="261" spans="42:42" ht="28.8" x14ac:dyDescent="0.3">
      <c r="AP261" s="2" t="s">
        <v>15</v>
      </c>
    </row>
    <row r="262" spans="42:42" ht="28.8" x14ac:dyDescent="0.3">
      <c r="AP262" s="2" t="s">
        <v>15</v>
      </c>
    </row>
    <row r="263" spans="42:42" ht="28.8" x14ac:dyDescent="0.3">
      <c r="AP263" s="2" t="s">
        <v>15</v>
      </c>
    </row>
    <row r="264" spans="42:42" ht="28.8" x14ac:dyDescent="0.3">
      <c r="AP264" s="2" t="s">
        <v>15</v>
      </c>
    </row>
    <row r="265" spans="42:42" ht="28.8" x14ac:dyDescent="0.3">
      <c r="AP265" s="2" t="s">
        <v>15</v>
      </c>
    </row>
    <row r="266" spans="42:42" ht="28.8" x14ac:dyDescent="0.3">
      <c r="AP266" s="2" t="s">
        <v>15</v>
      </c>
    </row>
    <row r="267" spans="42:42" ht="28.8" x14ac:dyDescent="0.3">
      <c r="AP267" s="2" t="s">
        <v>15</v>
      </c>
    </row>
    <row r="268" spans="42:42" ht="28.8" x14ac:dyDescent="0.3">
      <c r="AP268" s="2" t="s">
        <v>15</v>
      </c>
    </row>
    <row r="269" spans="42:42" ht="28.8" x14ac:dyDescent="0.3">
      <c r="AP269" s="2" t="s">
        <v>15</v>
      </c>
    </row>
    <row r="270" spans="42:42" ht="28.8" x14ac:dyDescent="0.3">
      <c r="AP270" s="2" t="s">
        <v>15</v>
      </c>
    </row>
    <row r="271" spans="42:42" ht="28.8" x14ac:dyDescent="0.3">
      <c r="AP271" s="2" t="s">
        <v>15</v>
      </c>
    </row>
    <row r="272" spans="42:42" ht="28.8" x14ac:dyDescent="0.3">
      <c r="AP272" s="2" t="s">
        <v>15</v>
      </c>
    </row>
    <row r="273" spans="42:42" ht="28.8" x14ac:dyDescent="0.3">
      <c r="AP273" s="2" t="s">
        <v>15</v>
      </c>
    </row>
    <row r="274" spans="42:42" ht="28.8" x14ac:dyDescent="0.3">
      <c r="AP274" s="2" t="s">
        <v>15</v>
      </c>
    </row>
    <row r="275" spans="42:42" ht="28.8" x14ac:dyDescent="0.3">
      <c r="AP275" s="2" t="s">
        <v>15</v>
      </c>
    </row>
    <row r="276" spans="42:42" ht="28.8" x14ac:dyDescent="0.3">
      <c r="AP276" s="2" t="s">
        <v>15</v>
      </c>
    </row>
    <row r="277" spans="42:42" ht="28.8" x14ac:dyDescent="0.3">
      <c r="AP277" s="2" t="s">
        <v>15</v>
      </c>
    </row>
    <row r="278" spans="42:42" ht="28.8" x14ac:dyDescent="0.3">
      <c r="AP278" s="2" t="s">
        <v>15</v>
      </c>
    </row>
    <row r="279" spans="42:42" ht="28.8" x14ac:dyDescent="0.3">
      <c r="AP279" s="2" t="s">
        <v>15</v>
      </c>
    </row>
    <row r="280" spans="42:42" ht="28.8" x14ac:dyDescent="0.3">
      <c r="AP280" s="2" t="s">
        <v>15</v>
      </c>
    </row>
    <row r="281" spans="42:42" ht="28.8" x14ac:dyDescent="0.3">
      <c r="AP281" s="2" t="s">
        <v>15</v>
      </c>
    </row>
    <row r="282" spans="42:42" ht="28.8" x14ac:dyDescent="0.3">
      <c r="AP282" s="2" t="s">
        <v>15</v>
      </c>
    </row>
    <row r="283" spans="42:42" ht="28.8" x14ac:dyDescent="0.3">
      <c r="AP283" s="2" t="s">
        <v>15</v>
      </c>
    </row>
    <row r="284" spans="42:42" ht="28.8" x14ac:dyDescent="0.3">
      <c r="AP284" s="2" t="s">
        <v>15</v>
      </c>
    </row>
    <row r="285" spans="42:42" ht="28.8" x14ac:dyDescent="0.3">
      <c r="AP285" s="2" t="s">
        <v>15</v>
      </c>
    </row>
    <row r="286" spans="42:42" ht="28.8" x14ac:dyDescent="0.3">
      <c r="AP286" s="2" t="s">
        <v>15</v>
      </c>
    </row>
    <row r="287" spans="42:42" ht="28.8" x14ac:dyDescent="0.3">
      <c r="AP287" s="2" t="s">
        <v>15</v>
      </c>
    </row>
    <row r="288" spans="42:42" ht="28.8" x14ac:dyDescent="0.3">
      <c r="AP288" s="2" t="s">
        <v>15</v>
      </c>
    </row>
    <row r="289" spans="42:42" ht="28.8" x14ac:dyDescent="0.3">
      <c r="AP289" s="2" t="s">
        <v>15</v>
      </c>
    </row>
    <row r="290" spans="42:42" ht="28.8" x14ac:dyDescent="0.3">
      <c r="AP290" s="2" t="s">
        <v>15</v>
      </c>
    </row>
    <row r="291" spans="42:42" ht="28.8" x14ac:dyDescent="0.3">
      <c r="AP291" s="2" t="s">
        <v>15</v>
      </c>
    </row>
    <row r="292" spans="42:42" ht="28.8" x14ac:dyDescent="0.3">
      <c r="AP292" s="2" t="s">
        <v>15</v>
      </c>
    </row>
    <row r="293" spans="42:42" ht="28.8" x14ac:dyDescent="0.3">
      <c r="AP293" s="2" t="s">
        <v>15</v>
      </c>
    </row>
    <row r="294" spans="42:42" ht="28.8" x14ac:dyDescent="0.3">
      <c r="AP294" s="2" t="s">
        <v>15</v>
      </c>
    </row>
    <row r="295" spans="42:42" ht="28.8" x14ac:dyDescent="0.3">
      <c r="AP295" s="2" t="s">
        <v>15</v>
      </c>
    </row>
    <row r="296" spans="42:42" ht="28.8" x14ac:dyDescent="0.3">
      <c r="AP296" s="2" t="s">
        <v>15</v>
      </c>
    </row>
    <row r="297" spans="42:42" ht="28.8" x14ac:dyDescent="0.3">
      <c r="AP297" s="2" t="s">
        <v>15</v>
      </c>
    </row>
    <row r="298" spans="42:42" ht="28.8" x14ac:dyDescent="0.3">
      <c r="AP298" s="2" t="s">
        <v>15</v>
      </c>
    </row>
    <row r="299" spans="42:42" ht="28.8" x14ac:dyDescent="0.3">
      <c r="AP299" s="2" t="s">
        <v>15</v>
      </c>
    </row>
    <row r="300" spans="42:42" ht="28.8" x14ac:dyDescent="0.3">
      <c r="AP300" s="2" t="s">
        <v>15</v>
      </c>
    </row>
    <row r="301" spans="42:42" ht="28.8" x14ac:dyDescent="0.3">
      <c r="AP301" s="2" t="s">
        <v>15</v>
      </c>
    </row>
    <row r="302" spans="42:42" ht="28.8" x14ac:dyDescent="0.3">
      <c r="AP302" s="2" t="s">
        <v>15</v>
      </c>
    </row>
    <row r="303" spans="42:42" ht="28.8" x14ac:dyDescent="0.3">
      <c r="AP303" s="2" t="s">
        <v>15</v>
      </c>
    </row>
    <row r="304" spans="42:42" ht="28.8" x14ac:dyDescent="0.3">
      <c r="AP304" s="2" t="s">
        <v>15</v>
      </c>
    </row>
    <row r="305" spans="42:42" ht="28.8" x14ac:dyDescent="0.3">
      <c r="AP305" s="2" t="s">
        <v>15</v>
      </c>
    </row>
    <row r="306" spans="42:42" ht="28.8" x14ac:dyDescent="0.3">
      <c r="AP306" s="2" t="s">
        <v>15</v>
      </c>
    </row>
    <row r="307" spans="42:42" ht="28.8" x14ac:dyDescent="0.3">
      <c r="AP307" s="2" t="s">
        <v>15</v>
      </c>
    </row>
    <row r="308" spans="42:42" ht="28.8" x14ac:dyDescent="0.3">
      <c r="AP308" s="2" t="s">
        <v>15</v>
      </c>
    </row>
    <row r="309" spans="42:42" ht="28.8" x14ac:dyDescent="0.3">
      <c r="AP309" s="2" t="s">
        <v>15</v>
      </c>
    </row>
    <row r="310" spans="42:42" ht="28.8" x14ac:dyDescent="0.3">
      <c r="AP310" s="2" t="s">
        <v>15</v>
      </c>
    </row>
    <row r="311" spans="42:42" ht="28.8" x14ac:dyDescent="0.3">
      <c r="AP311" s="2" t="s">
        <v>15</v>
      </c>
    </row>
    <row r="312" spans="42:42" ht="28.8" x14ac:dyDescent="0.3">
      <c r="AP312" s="2" t="s">
        <v>15</v>
      </c>
    </row>
    <row r="313" spans="42:42" ht="28.8" x14ac:dyDescent="0.3">
      <c r="AP313" s="2" t="s">
        <v>15</v>
      </c>
    </row>
    <row r="314" spans="42:42" ht="28.8" x14ac:dyDescent="0.3">
      <c r="AP314" s="2" t="s">
        <v>15</v>
      </c>
    </row>
    <row r="315" spans="42:42" ht="28.8" x14ac:dyDescent="0.3">
      <c r="AP315" s="2" t="s">
        <v>15</v>
      </c>
    </row>
    <row r="316" spans="42:42" ht="28.8" x14ac:dyDescent="0.3">
      <c r="AP316" s="2" t="s">
        <v>15</v>
      </c>
    </row>
    <row r="317" spans="42:42" ht="28.8" x14ac:dyDescent="0.3">
      <c r="AP317" s="2" t="s">
        <v>15</v>
      </c>
    </row>
    <row r="318" spans="42:42" ht="28.8" x14ac:dyDescent="0.3">
      <c r="AP318" s="2" t="s">
        <v>15</v>
      </c>
    </row>
    <row r="319" spans="42:42" ht="28.8" x14ac:dyDescent="0.3">
      <c r="AP319" s="2" t="s">
        <v>15</v>
      </c>
    </row>
    <row r="320" spans="42:42" ht="28.8" x14ac:dyDescent="0.3">
      <c r="AP320" s="2" t="s">
        <v>15</v>
      </c>
    </row>
    <row r="321" spans="42:42" ht="28.8" x14ac:dyDescent="0.3">
      <c r="AP321" s="2" t="s">
        <v>15</v>
      </c>
    </row>
    <row r="322" spans="42:42" ht="28.8" x14ac:dyDescent="0.3">
      <c r="AP322" s="2" t="s">
        <v>15</v>
      </c>
    </row>
    <row r="323" spans="42:42" ht="28.8" x14ac:dyDescent="0.3">
      <c r="AP323" s="2" t="s">
        <v>15</v>
      </c>
    </row>
    <row r="324" spans="42:42" ht="28.8" x14ac:dyDescent="0.3">
      <c r="AP324" s="2" t="s">
        <v>15</v>
      </c>
    </row>
    <row r="325" spans="42:42" ht="28.8" x14ac:dyDescent="0.3">
      <c r="AP325" s="2" t="s">
        <v>15</v>
      </c>
    </row>
    <row r="326" spans="42:42" ht="28.8" x14ac:dyDescent="0.3">
      <c r="AP326" s="2" t="s">
        <v>15</v>
      </c>
    </row>
    <row r="327" spans="42:42" ht="28.8" x14ac:dyDescent="0.3">
      <c r="AP327" s="2" t="s">
        <v>15</v>
      </c>
    </row>
    <row r="328" spans="42:42" ht="28.8" x14ac:dyDescent="0.3">
      <c r="AP328" s="2" t="s">
        <v>15</v>
      </c>
    </row>
    <row r="329" spans="42:42" ht="28.8" x14ac:dyDescent="0.3">
      <c r="AP329" s="2" t="s">
        <v>15</v>
      </c>
    </row>
    <row r="330" spans="42:42" ht="28.8" x14ac:dyDescent="0.3">
      <c r="AP330" s="2" t="s">
        <v>15</v>
      </c>
    </row>
    <row r="331" spans="42:42" ht="28.8" x14ac:dyDescent="0.3">
      <c r="AP331" s="2" t="s">
        <v>15</v>
      </c>
    </row>
    <row r="332" spans="42:42" ht="28.8" x14ac:dyDescent="0.3">
      <c r="AP332" s="2" t="s">
        <v>15</v>
      </c>
    </row>
    <row r="333" spans="42:42" ht="28.8" x14ac:dyDescent="0.3">
      <c r="AP333" s="2" t="s">
        <v>15</v>
      </c>
    </row>
    <row r="334" spans="42:42" ht="28.8" x14ac:dyDescent="0.3">
      <c r="AP334" s="2" t="s">
        <v>15</v>
      </c>
    </row>
    <row r="335" spans="42:42" ht="28.8" x14ac:dyDescent="0.3">
      <c r="AP335" s="2" t="s">
        <v>15</v>
      </c>
    </row>
    <row r="336" spans="42:42" ht="28.8" x14ac:dyDescent="0.3">
      <c r="AP336" s="2" t="s">
        <v>15</v>
      </c>
    </row>
    <row r="337" spans="42:42" ht="28.8" x14ac:dyDescent="0.3">
      <c r="AP337" s="2" t="s">
        <v>15</v>
      </c>
    </row>
    <row r="338" spans="42:42" ht="28.8" x14ac:dyDescent="0.3">
      <c r="AP338" s="2" t="s">
        <v>15</v>
      </c>
    </row>
    <row r="339" spans="42:42" ht="28.8" x14ac:dyDescent="0.3">
      <c r="AP339" s="2" t="s">
        <v>15</v>
      </c>
    </row>
    <row r="340" spans="42:42" ht="28.8" x14ac:dyDescent="0.3">
      <c r="AP340" s="2" t="s">
        <v>15</v>
      </c>
    </row>
    <row r="341" spans="42:42" ht="28.8" x14ac:dyDescent="0.3">
      <c r="AP341" s="2" t="s">
        <v>15</v>
      </c>
    </row>
    <row r="342" spans="42:42" ht="28.8" x14ac:dyDescent="0.3">
      <c r="AP342" s="2" t="s">
        <v>15</v>
      </c>
    </row>
    <row r="343" spans="42:42" ht="28.8" x14ac:dyDescent="0.3">
      <c r="AP343" s="2" t="s">
        <v>15</v>
      </c>
    </row>
    <row r="344" spans="42:42" ht="28.8" x14ac:dyDescent="0.3">
      <c r="AP344" s="2" t="s">
        <v>15</v>
      </c>
    </row>
    <row r="345" spans="42:42" ht="28.8" x14ac:dyDescent="0.3">
      <c r="AP345" s="2" t="s">
        <v>15</v>
      </c>
    </row>
    <row r="346" spans="42:42" ht="28.8" x14ac:dyDescent="0.3">
      <c r="AP346" s="2" t="s">
        <v>15</v>
      </c>
    </row>
    <row r="347" spans="42:42" ht="28.8" x14ac:dyDescent="0.3">
      <c r="AP347" s="2" t="s">
        <v>15</v>
      </c>
    </row>
    <row r="348" spans="42:42" ht="28.8" x14ac:dyDescent="0.3">
      <c r="AP348" s="2" t="s">
        <v>15</v>
      </c>
    </row>
    <row r="349" spans="42:42" ht="28.8" x14ac:dyDescent="0.3">
      <c r="AP349" s="2" t="s">
        <v>15</v>
      </c>
    </row>
    <row r="350" spans="42:42" ht="28.8" x14ac:dyDescent="0.3">
      <c r="AP350" s="2" t="s">
        <v>15</v>
      </c>
    </row>
    <row r="351" spans="42:42" ht="28.8" x14ac:dyDescent="0.3">
      <c r="AP351" s="2" t="s">
        <v>15</v>
      </c>
    </row>
    <row r="352" spans="42:42" ht="28.8" x14ac:dyDescent="0.3">
      <c r="AP352" s="2" t="s">
        <v>15</v>
      </c>
    </row>
    <row r="353" spans="42:42" ht="28.8" x14ac:dyDescent="0.3">
      <c r="AP353" s="2" t="s">
        <v>15</v>
      </c>
    </row>
    <row r="354" spans="42:42" ht="28.8" x14ac:dyDescent="0.3">
      <c r="AP354" s="2" t="s">
        <v>15</v>
      </c>
    </row>
    <row r="355" spans="42:42" ht="28.8" x14ac:dyDescent="0.3">
      <c r="AP355" s="2" t="s">
        <v>15</v>
      </c>
    </row>
    <row r="356" spans="42:42" ht="28.8" x14ac:dyDescent="0.3">
      <c r="AP356" s="2" t="s">
        <v>15</v>
      </c>
    </row>
    <row r="357" spans="42:42" ht="28.8" x14ac:dyDescent="0.3">
      <c r="AP357" s="2" t="s">
        <v>15</v>
      </c>
    </row>
    <row r="358" spans="42:42" ht="28.8" x14ac:dyDescent="0.3">
      <c r="AP358" s="2" t="s">
        <v>15</v>
      </c>
    </row>
    <row r="359" spans="42:42" ht="28.8" x14ac:dyDescent="0.3">
      <c r="AP359" s="2" t="s">
        <v>15</v>
      </c>
    </row>
    <row r="360" spans="42:42" ht="28.8" x14ac:dyDescent="0.3">
      <c r="AP360" s="2" t="s">
        <v>15</v>
      </c>
    </row>
    <row r="361" spans="42:42" ht="28.8" x14ac:dyDescent="0.3">
      <c r="AP361" s="2" t="s">
        <v>15</v>
      </c>
    </row>
    <row r="362" spans="42:42" ht="28.8" x14ac:dyDescent="0.3">
      <c r="AP362" s="2" t="s">
        <v>15</v>
      </c>
    </row>
    <row r="363" spans="42:42" ht="28.8" x14ac:dyDescent="0.3">
      <c r="AP363" s="2" t="s">
        <v>15</v>
      </c>
    </row>
    <row r="364" spans="42:42" ht="28.8" x14ac:dyDescent="0.3">
      <c r="AP364" s="2" t="s">
        <v>15</v>
      </c>
    </row>
    <row r="365" spans="42:42" ht="28.8" x14ac:dyDescent="0.3">
      <c r="AP365" s="2" t="s">
        <v>15</v>
      </c>
    </row>
    <row r="366" spans="42:42" ht="28.8" x14ac:dyDescent="0.3">
      <c r="AP366" s="2" t="s">
        <v>15</v>
      </c>
    </row>
    <row r="367" spans="42:42" ht="28.8" x14ac:dyDescent="0.3">
      <c r="AP367" s="2" t="s">
        <v>15</v>
      </c>
    </row>
    <row r="368" spans="42:42" ht="28.8" x14ac:dyDescent="0.3">
      <c r="AP368" s="2" t="s">
        <v>15</v>
      </c>
    </row>
    <row r="369" spans="42:42" ht="28.8" x14ac:dyDescent="0.3">
      <c r="AP369" s="2" t="s">
        <v>15</v>
      </c>
    </row>
    <row r="370" spans="42:42" ht="28.8" x14ac:dyDescent="0.3">
      <c r="AP370" s="2" t="s">
        <v>15</v>
      </c>
    </row>
    <row r="371" spans="42:42" ht="28.8" x14ac:dyDescent="0.3">
      <c r="AP371" s="2" t="s">
        <v>15</v>
      </c>
    </row>
    <row r="372" spans="42:42" ht="28.8" x14ac:dyDescent="0.3">
      <c r="AP372" s="2" t="s">
        <v>15</v>
      </c>
    </row>
    <row r="373" spans="42:42" ht="28.8" x14ac:dyDescent="0.3">
      <c r="AP373" s="2" t="s">
        <v>15</v>
      </c>
    </row>
    <row r="374" spans="42:42" ht="28.8" x14ac:dyDescent="0.3">
      <c r="AP374" s="2" t="s">
        <v>15</v>
      </c>
    </row>
    <row r="375" spans="42:42" ht="28.8" x14ac:dyDescent="0.3">
      <c r="AP375" s="2" t="s">
        <v>15</v>
      </c>
    </row>
    <row r="376" spans="42:42" ht="28.8" x14ac:dyDescent="0.3">
      <c r="AP376" s="2" t="s">
        <v>15</v>
      </c>
    </row>
    <row r="377" spans="42:42" ht="28.8" x14ac:dyDescent="0.3">
      <c r="AP377" s="2" t="s">
        <v>15</v>
      </c>
    </row>
    <row r="378" spans="42:42" ht="28.8" x14ac:dyDescent="0.3">
      <c r="AP378" s="2" t="s">
        <v>15</v>
      </c>
    </row>
    <row r="379" spans="42:42" ht="28.8" x14ac:dyDescent="0.3">
      <c r="AP379" s="2" t="s">
        <v>15</v>
      </c>
    </row>
    <row r="380" spans="42:42" ht="28.8" x14ac:dyDescent="0.3">
      <c r="AP380" s="2" t="s">
        <v>15</v>
      </c>
    </row>
    <row r="381" spans="42:42" ht="28.8" x14ac:dyDescent="0.3">
      <c r="AP381" s="2" t="s">
        <v>15</v>
      </c>
    </row>
    <row r="382" spans="42:42" ht="28.8" x14ac:dyDescent="0.3">
      <c r="AP382" s="2" t="s">
        <v>15</v>
      </c>
    </row>
    <row r="383" spans="42:42" ht="28.8" x14ac:dyDescent="0.3">
      <c r="AP383" s="2" t="s">
        <v>15</v>
      </c>
    </row>
    <row r="384" spans="42:42" ht="28.8" x14ac:dyDescent="0.3">
      <c r="AP384" s="2" t="s">
        <v>15</v>
      </c>
    </row>
    <row r="385" spans="42:42" ht="28.8" x14ac:dyDescent="0.3">
      <c r="AP385" s="2" t="s">
        <v>15</v>
      </c>
    </row>
    <row r="386" spans="42:42" ht="28.8" x14ac:dyDescent="0.3">
      <c r="AP386" s="2" t="s">
        <v>15</v>
      </c>
    </row>
    <row r="387" spans="42:42" ht="28.8" x14ac:dyDescent="0.3">
      <c r="AP387" s="2" t="s">
        <v>15</v>
      </c>
    </row>
    <row r="388" spans="42:42" ht="28.8" x14ac:dyDescent="0.3">
      <c r="AP388" s="2" t="s">
        <v>15</v>
      </c>
    </row>
    <row r="389" spans="42:42" ht="28.8" x14ac:dyDescent="0.3">
      <c r="AP389" s="2" t="s">
        <v>15</v>
      </c>
    </row>
    <row r="390" spans="42:42" ht="28.8" x14ac:dyDescent="0.3">
      <c r="AP390" s="2" t="s">
        <v>15</v>
      </c>
    </row>
    <row r="391" spans="42:42" ht="28.8" x14ac:dyDescent="0.3">
      <c r="AP391" s="2" t="s">
        <v>15</v>
      </c>
    </row>
    <row r="392" spans="42:42" ht="28.8" x14ac:dyDescent="0.3">
      <c r="AP392" s="2" t="s">
        <v>15</v>
      </c>
    </row>
    <row r="393" spans="42:42" ht="28.8" x14ac:dyDescent="0.3">
      <c r="AP393" s="2" t="s">
        <v>15</v>
      </c>
    </row>
    <row r="394" spans="42:42" ht="28.8" x14ac:dyDescent="0.3">
      <c r="AP394" s="2" t="s">
        <v>15</v>
      </c>
    </row>
    <row r="395" spans="42:42" ht="28.8" x14ac:dyDescent="0.3">
      <c r="AP395" s="2" t="s">
        <v>15</v>
      </c>
    </row>
    <row r="396" spans="42:42" ht="28.8" x14ac:dyDescent="0.3">
      <c r="AP396" s="2" t="s">
        <v>15</v>
      </c>
    </row>
    <row r="397" spans="42:42" ht="28.8" x14ac:dyDescent="0.3">
      <c r="AP397" s="2" t="s">
        <v>15</v>
      </c>
    </row>
    <row r="398" spans="42:42" ht="28.8" x14ac:dyDescent="0.3">
      <c r="AP398" s="2" t="s">
        <v>15</v>
      </c>
    </row>
    <row r="399" spans="42:42" ht="28.8" x14ac:dyDescent="0.3">
      <c r="AP399" s="2" t="s">
        <v>15</v>
      </c>
    </row>
    <row r="400" spans="42:42" ht="28.8" x14ac:dyDescent="0.3">
      <c r="AP400" s="2" t="s">
        <v>15</v>
      </c>
    </row>
    <row r="401" spans="42:42" ht="28.8" x14ac:dyDescent="0.3">
      <c r="AP401" s="2" t="s">
        <v>15</v>
      </c>
    </row>
    <row r="402" spans="42:42" ht="28.8" x14ac:dyDescent="0.3">
      <c r="AP402" s="2" t="s">
        <v>15</v>
      </c>
    </row>
    <row r="403" spans="42:42" ht="28.8" x14ac:dyDescent="0.3">
      <c r="AP403" s="2" t="s">
        <v>15</v>
      </c>
    </row>
    <row r="404" spans="42:42" ht="28.8" x14ac:dyDescent="0.3">
      <c r="AP404" s="2" t="s">
        <v>15</v>
      </c>
    </row>
    <row r="405" spans="42:42" ht="28.8" x14ac:dyDescent="0.3">
      <c r="AP405" s="2" t="s">
        <v>15</v>
      </c>
    </row>
    <row r="406" spans="42:42" ht="28.8" x14ac:dyDescent="0.3">
      <c r="AP406" s="2" t="s">
        <v>15</v>
      </c>
    </row>
    <row r="407" spans="42:42" ht="28.8" x14ac:dyDescent="0.3">
      <c r="AP407" s="2" t="s">
        <v>15</v>
      </c>
    </row>
    <row r="408" spans="42:42" ht="28.8" x14ac:dyDescent="0.3">
      <c r="AP408" s="2" t="s">
        <v>15</v>
      </c>
    </row>
    <row r="409" spans="42:42" ht="28.8" x14ac:dyDescent="0.3">
      <c r="AP409" s="2" t="s">
        <v>15</v>
      </c>
    </row>
    <row r="410" spans="42:42" ht="28.8" x14ac:dyDescent="0.3">
      <c r="AP410" s="2" t="s">
        <v>15</v>
      </c>
    </row>
    <row r="411" spans="42:42" ht="28.8" x14ac:dyDescent="0.3">
      <c r="AP411" s="2" t="s">
        <v>15</v>
      </c>
    </row>
    <row r="412" spans="42:42" ht="28.8" x14ac:dyDescent="0.3">
      <c r="AP412" s="2" t="s">
        <v>15</v>
      </c>
    </row>
    <row r="413" spans="42:42" ht="28.8" x14ac:dyDescent="0.3">
      <c r="AP413" s="2" t="s">
        <v>15</v>
      </c>
    </row>
    <row r="414" spans="42:42" ht="28.8" x14ac:dyDescent="0.3">
      <c r="AP414" s="2" t="s">
        <v>15</v>
      </c>
    </row>
    <row r="415" spans="42:42" ht="28.8" x14ac:dyDescent="0.3">
      <c r="AP415" s="2" t="s">
        <v>15</v>
      </c>
    </row>
    <row r="416" spans="42:42" ht="28.8" x14ac:dyDescent="0.3">
      <c r="AP416" s="2" t="s">
        <v>15</v>
      </c>
    </row>
    <row r="417" spans="42:42" ht="28.8" x14ac:dyDescent="0.3">
      <c r="AP417" s="2" t="s">
        <v>15</v>
      </c>
    </row>
    <row r="418" spans="42:42" ht="28.8" x14ac:dyDescent="0.3">
      <c r="AP418" s="2" t="s">
        <v>15</v>
      </c>
    </row>
    <row r="419" spans="42:42" ht="28.8" x14ac:dyDescent="0.3">
      <c r="AP419" s="2" t="s">
        <v>15</v>
      </c>
    </row>
    <row r="420" spans="42:42" ht="28.8" x14ac:dyDescent="0.3">
      <c r="AP420" s="2" t="s">
        <v>15</v>
      </c>
    </row>
    <row r="421" spans="42:42" ht="28.8" x14ac:dyDescent="0.3">
      <c r="AP421" s="2" t="s">
        <v>15</v>
      </c>
    </row>
  </sheetData>
  <dataConsolidate/>
  <mergeCells count="1">
    <mergeCell ref="A1:K1"/>
  </mergeCells>
  <pageMargins left="0.55078125" right="0.5859375" top="1.13671875" bottom="0.32" header="0.48" footer="0.31496062992125984"/>
  <pageSetup paperSize="9" scale="66" fitToHeight="0" orientation="landscape" r:id="rId1"/>
  <headerFooter>
    <oddHeader xml:space="preserve">&amp;R&amp;"Times New Roman,Bold"&amp;16 2.pielikums Infrastruktūras izmantošanas valsts apmaksāto pakalpojumu 
sniegšanai un citu darbību veikšanai proporcijas aprēķināšanas 
un aprēķina iekļaušanas projekta iesnieguma veidlapā metodikai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7233-D852-406C-9F14-1F32332441EB}">
  <dimension ref="A1:X19"/>
  <sheetViews>
    <sheetView tabSelected="1" view="pageBreakPreview" topLeftCell="A2" zoomScaleNormal="100" zoomScaleSheetLayoutView="100" workbookViewId="0">
      <selection activeCell="D13" sqref="D13"/>
    </sheetView>
  </sheetViews>
  <sheetFormatPr defaultRowHeight="14.4" x14ac:dyDescent="0.3"/>
  <cols>
    <col min="1" max="1" width="6.88671875" customWidth="1"/>
    <col min="2" max="2" width="18.88671875" customWidth="1"/>
    <col min="3" max="7" width="17.44140625" customWidth="1"/>
    <col min="21" max="21" width="27" customWidth="1"/>
    <col min="22" max="23" width="28.44140625" customWidth="1"/>
    <col min="24" max="24" width="29" customWidth="1"/>
  </cols>
  <sheetData>
    <row r="1" spans="1:24" ht="18.75" customHeight="1" x14ac:dyDescent="0.3">
      <c r="A1" s="133" t="s">
        <v>20</v>
      </c>
      <c r="B1" s="133"/>
      <c r="C1" s="133"/>
      <c r="D1" s="133"/>
      <c r="E1" s="133"/>
      <c r="F1" s="133"/>
      <c r="G1" s="133"/>
    </row>
    <row r="2" spans="1:24" ht="97.5" customHeight="1" thickBot="1" x14ac:dyDescent="0.35">
      <c r="A2" s="134"/>
      <c r="B2" s="134"/>
      <c r="C2" s="134"/>
      <c r="D2" s="134"/>
      <c r="E2" s="134"/>
      <c r="F2" s="134"/>
      <c r="G2" s="134"/>
      <c r="H2" s="138" t="s">
        <v>77</v>
      </c>
      <c r="I2" s="139"/>
      <c r="J2" s="139"/>
      <c r="K2" s="139"/>
      <c r="L2" s="139"/>
      <c r="M2" s="139"/>
      <c r="N2" s="139"/>
      <c r="O2" s="139"/>
      <c r="P2" s="139"/>
      <c r="Q2" s="139"/>
      <c r="R2" s="139"/>
      <c r="S2" s="139"/>
      <c r="T2" s="140"/>
      <c r="U2" s="25" t="s">
        <v>21</v>
      </c>
      <c r="V2" s="26"/>
      <c r="W2" s="26"/>
      <c r="X2" s="26"/>
    </row>
    <row r="3" spans="1:24" ht="15" customHeight="1" x14ac:dyDescent="0.3">
      <c r="A3" s="135" t="s">
        <v>22</v>
      </c>
      <c r="B3" s="135" t="s">
        <v>64</v>
      </c>
      <c r="C3" s="135" t="s">
        <v>23</v>
      </c>
      <c r="D3" s="135" t="s">
        <v>24</v>
      </c>
      <c r="E3" s="135" t="s">
        <v>25</v>
      </c>
      <c r="F3" s="135" t="s">
        <v>26</v>
      </c>
      <c r="G3" s="153" t="s">
        <v>27</v>
      </c>
      <c r="H3" s="141" t="s">
        <v>28</v>
      </c>
      <c r="I3" s="141"/>
      <c r="J3" s="141"/>
      <c r="K3" s="141"/>
      <c r="L3" s="141"/>
      <c r="M3" s="141"/>
      <c r="N3" s="141"/>
      <c r="O3" s="141"/>
      <c r="P3" s="141"/>
      <c r="Q3" s="141"/>
      <c r="R3" s="141"/>
      <c r="S3" s="141"/>
      <c r="T3" s="142"/>
      <c r="U3" s="145" t="s">
        <v>86</v>
      </c>
      <c r="V3" s="156" t="s">
        <v>29</v>
      </c>
      <c r="W3" s="145" t="s">
        <v>30</v>
      </c>
      <c r="X3" s="145" t="s">
        <v>31</v>
      </c>
    </row>
    <row r="4" spans="1:24" ht="57" customHeight="1" x14ac:dyDescent="0.3">
      <c r="A4" s="136"/>
      <c r="B4" s="136"/>
      <c r="C4" s="136"/>
      <c r="D4" s="136"/>
      <c r="E4" s="136"/>
      <c r="F4" s="136"/>
      <c r="G4" s="154"/>
      <c r="H4" s="143"/>
      <c r="I4" s="143"/>
      <c r="J4" s="143"/>
      <c r="K4" s="143"/>
      <c r="L4" s="143"/>
      <c r="M4" s="143"/>
      <c r="N4" s="143"/>
      <c r="O4" s="143"/>
      <c r="P4" s="143"/>
      <c r="Q4" s="143"/>
      <c r="R4" s="143"/>
      <c r="S4" s="143"/>
      <c r="T4" s="144"/>
      <c r="U4" s="146"/>
      <c r="V4" s="157"/>
      <c r="W4" s="146"/>
      <c r="X4" s="146"/>
    </row>
    <row r="5" spans="1:24" ht="33.75" customHeight="1" x14ac:dyDescent="0.3">
      <c r="A5" s="136"/>
      <c r="B5" s="136"/>
      <c r="C5" s="136"/>
      <c r="D5" s="136"/>
      <c r="E5" s="136"/>
      <c r="F5" s="136"/>
      <c r="G5" s="154"/>
      <c r="H5" s="36" t="s">
        <v>32</v>
      </c>
      <c r="I5" s="148" t="s">
        <v>33</v>
      </c>
      <c r="J5" s="149"/>
      <c r="K5" s="149"/>
      <c r="L5" s="149"/>
      <c r="M5" s="149"/>
      <c r="N5" s="149"/>
      <c r="O5" s="149"/>
      <c r="P5" s="149"/>
      <c r="Q5" s="149"/>
      <c r="R5" s="149"/>
      <c r="S5" s="149"/>
      <c r="T5" s="150"/>
      <c r="U5" s="146"/>
      <c r="V5" s="157"/>
      <c r="W5" s="146"/>
      <c r="X5" s="146"/>
    </row>
    <row r="6" spans="1:24" ht="32.25" customHeight="1" thickBot="1" x14ac:dyDescent="0.35">
      <c r="A6" s="137"/>
      <c r="B6" s="137"/>
      <c r="C6" s="137"/>
      <c r="D6" s="137"/>
      <c r="E6" s="137"/>
      <c r="F6" s="137"/>
      <c r="G6" s="155"/>
      <c r="H6" s="38"/>
      <c r="I6" s="27">
        <v>45658</v>
      </c>
      <c r="J6" s="27">
        <v>45689</v>
      </c>
      <c r="K6" s="27">
        <v>45717</v>
      </c>
      <c r="L6" s="27">
        <v>45748</v>
      </c>
      <c r="M6" s="27">
        <v>45778</v>
      </c>
      <c r="N6" s="27">
        <v>45809</v>
      </c>
      <c r="O6" s="27">
        <v>45839</v>
      </c>
      <c r="P6" s="27">
        <v>45870</v>
      </c>
      <c r="Q6" s="27">
        <v>45901</v>
      </c>
      <c r="R6" s="27">
        <v>45931</v>
      </c>
      <c r="S6" s="27">
        <v>45962</v>
      </c>
      <c r="T6" s="27">
        <v>45992</v>
      </c>
      <c r="U6" s="147"/>
      <c r="V6" s="158"/>
      <c r="W6" s="147"/>
      <c r="X6" s="147"/>
    </row>
    <row r="7" spans="1:24" ht="23.25" customHeight="1" thickBot="1" x14ac:dyDescent="0.35">
      <c r="A7" s="37">
        <v>1</v>
      </c>
      <c r="B7" s="14">
        <v>2</v>
      </c>
      <c r="C7" s="14">
        <v>3</v>
      </c>
      <c r="D7" s="14">
        <v>4</v>
      </c>
      <c r="E7" s="14">
        <v>5</v>
      </c>
      <c r="F7" s="14">
        <v>6</v>
      </c>
      <c r="G7" s="14" t="s">
        <v>10</v>
      </c>
      <c r="H7" s="151">
        <v>8</v>
      </c>
      <c r="I7" s="151"/>
      <c r="J7" s="151"/>
      <c r="K7" s="151"/>
      <c r="L7" s="151"/>
      <c r="M7" s="151"/>
      <c r="N7" s="151"/>
      <c r="O7" s="151"/>
      <c r="P7" s="151"/>
      <c r="Q7" s="151"/>
      <c r="R7" s="151"/>
      <c r="S7" s="151"/>
      <c r="T7" s="152"/>
      <c r="U7" s="21">
        <v>9</v>
      </c>
      <c r="V7" s="54">
        <v>10</v>
      </c>
      <c r="W7" s="21">
        <v>11</v>
      </c>
      <c r="X7" s="21">
        <v>12</v>
      </c>
    </row>
    <row r="8" spans="1:24" ht="28.8" x14ac:dyDescent="0.3">
      <c r="A8" s="29">
        <v>1</v>
      </c>
      <c r="B8" s="6" t="s">
        <v>78</v>
      </c>
      <c r="C8" s="6" t="s">
        <v>34</v>
      </c>
      <c r="D8" s="6">
        <v>160</v>
      </c>
      <c r="E8" s="6">
        <f>W8</f>
        <v>1969.67</v>
      </c>
      <c r="F8" s="6">
        <f>V8</f>
        <v>26.33</v>
      </c>
      <c r="G8" s="30">
        <f>IF(E8=0,0,ROUND(E8/(E8+F8),4))</f>
        <v>0.98680000000000001</v>
      </c>
      <c r="H8" s="39">
        <f>SUM(I8:T8)</f>
        <v>1996</v>
      </c>
      <c r="I8" s="22">
        <v>159</v>
      </c>
      <c r="J8" s="22">
        <v>168</v>
      </c>
      <c r="K8" s="22">
        <v>167</v>
      </c>
      <c r="L8" s="22">
        <v>152</v>
      </c>
      <c r="M8" s="22">
        <v>184</v>
      </c>
      <c r="N8" s="22">
        <v>176</v>
      </c>
      <c r="O8" s="22">
        <v>168</v>
      </c>
      <c r="P8" s="22">
        <v>184</v>
      </c>
      <c r="Q8" s="22">
        <v>160</v>
      </c>
      <c r="R8" s="22">
        <v>142</v>
      </c>
      <c r="S8" s="22">
        <v>176</v>
      </c>
      <c r="T8" s="22">
        <v>160</v>
      </c>
      <c r="U8" s="22">
        <v>116</v>
      </c>
      <c r="V8" s="62">
        <f>ROUND(U8*0.227,2)</f>
        <v>26.33</v>
      </c>
      <c r="W8" s="60">
        <f>H8-V8</f>
        <v>1969.67</v>
      </c>
      <c r="X8" s="59">
        <f>IF(W8=0,0,ROUND(W8/(W8+V8)*100%,4))</f>
        <v>0.98680000000000001</v>
      </c>
    </row>
    <row r="9" spans="1:24" ht="28.5" customHeight="1" thickBot="1" x14ac:dyDescent="0.35">
      <c r="A9" s="160" t="s">
        <v>19</v>
      </c>
      <c r="B9" s="161"/>
      <c r="C9" s="161"/>
      <c r="D9" s="40">
        <f>SUM(D8:D8)</f>
        <v>160</v>
      </c>
      <c r="E9" s="41">
        <f>SUM(E8:E8)</f>
        <v>1969.67</v>
      </c>
      <c r="F9" s="41">
        <f>SUM(F8:F8)</f>
        <v>26.33</v>
      </c>
      <c r="G9" s="56">
        <f>IF(E9=0,0,ROUND(E9/(E9+F9),4))</f>
        <v>0.98680000000000001</v>
      </c>
      <c r="H9" s="31">
        <f>SUM(H8:H8)</f>
        <v>1996</v>
      </c>
      <c r="I9" s="162"/>
      <c r="J9" s="163"/>
      <c r="K9" s="163"/>
      <c r="L9" s="163"/>
      <c r="M9" s="163"/>
      <c r="N9" s="163"/>
      <c r="O9" s="163"/>
      <c r="P9" s="163"/>
      <c r="Q9" s="163"/>
      <c r="R9" s="163"/>
      <c r="S9" s="163"/>
      <c r="T9" s="164"/>
      <c r="U9" s="23">
        <f>SUM(U8:U8)</f>
        <v>116</v>
      </c>
      <c r="V9" s="64">
        <f>SUM(V8:V8)</f>
        <v>26.33</v>
      </c>
      <c r="W9" s="61">
        <f>SUM(W8:W8)</f>
        <v>1969.67</v>
      </c>
      <c r="X9" s="59">
        <f>IF(W9=0,0,ROUND(W9/(W9+V9)*100%,4))</f>
        <v>0.98680000000000001</v>
      </c>
    </row>
    <row r="10" spans="1:24" ht="15.6" x14ac:dyDescent="0.3">
      <c r="A10" s="24"/>
      <c r="B10" s="20"/>
      <c r="C10" s="20"/>
      <c r="D10" s="20"/>
      <c r="E10" s="20"/>
      <c r="F10" s="20"/>
      <c r="G10" s="20"/>
    </row>
    <row r="11" spans="1:24" ht="31.5" customHeight="1" x14ac:dyDescent="0.3">
      <c r="A11" s="159" t="s">
        <v>87</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row>
    <row r="12" spans="1:24" ht="15.6" x14ac:dyDescent="0.3">
      <c r="A12" s="24"/>
      <c r="B12" s="20"/>
      <c r="C12" s="20"/>
      <c r="D12" s="20"/>
      <c r="E12" s="20"/>
      <c r="F12" s="20"/>
      <c r="G12" s="20"/>
    </row>
    <row r="13" spans="1:24" ht="15.6" x14ac:dyDescent="0.3">
      <c r="A13" s="24"/>
      <c r="B13" s="20"/>
      <c r="C13" s="20"/>
      <c r="D13" s="20"/>
      <c r="E13" s="20"/>
      <c r="F13" s="20"/>
      <c r="G13" s="20"/>
    </row>
    <row r="14" spans="1:24" ht="15.6" x14ac:dyDescent="0.3">
      <c r="A14" s="24"/>
      <c r="B14" s="20"/>
      <c r="C14" s="20"/>
      <c r="D14" s="20"/>
      <c r="E14" s="20"/>
      <c r="F14" s="20"/>
      <c r="G14" s="20"/>
    </row>
    <row r="15" spans="1:24" ht="15.6" x14ac:dyDescent="0.3">
      <c r="B15" s="20"/>
      <c r="C15" s="20"/>
      <c r="D15" s="20"/>
      <c r="E15" s="20"/>
      <c r="F15" s="20"/>
      <c r="G15" s="20"/>
    </row>
    <row r="18" spans="7:8" x14ac:dyDescent="0.3">
      <c r="G18" s="28"/>
      <c r="H18" s="28"/>
    </row>
    <row r="19" spans="7:8" x14ac:dyDescent="0.3">
      <c r="G19" s="28"/>
    </row>
  </sheetData>
  <mergeCells count="19">
    <mergeCell ref="V3:V6"/>
    <mergeCell ref="A11:X11"/>
    <mergeCell ref="A9:C9"/>
    <mergeCell ref="I9:T9"/>
    <mergeCell ref="W3:W6"/>
    <mergeCell ref="X3:X6"/>
    <mergeCell ref="H2:T2"/>
    <mergeCell ref="H3:T4"/>
    <mergeCell ref="U3:U6"/>
    <mergeCell ref="I5:T5"/>
    <mergeCell ref="H7:T7"/>
    <mergeCell ref="A1:G2"/>
    <mergeCell ref="D3:D6"/>
    <mergeCell ref="A3:A6"/>
    <mergeCell ref="B3:B6"/>
    <mergeCell ref="C3:C6"/>
    <mergeCell ref="E3:E6"/>
    <mergeCell ref="F3:F6"/>
    <mergeCell ref="G3:G6"/>
  </mergeCells>
  <pageMargins left="0.7" right="0.7" top="0.75" bottom="0.75" header="0.3" footer="0.3"/>
  <pageSetup paperSize="9" scale="58"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DAF9-3764-4E87-ADC1-D13010331070}">
  <dimension ref="A1:E11"/>
  <sheetViews>
    <sheetView view="pageBreakPreview" zoomScaleNormal="100" zoomScaleSheetLayoutView="100" workbookViewId="0">
      <selection activeCell="C16" sqref="C16"/>
    </sheetView>
  </sheetViews>
  <sheetFormatPr defaultRowHeight="14.4" x14ac:dyDescent="0.3"/>
  <cols>
    <col min="1" max="1" width="26.6640625" customWidth="1"/>
    <col min="2" max="2" width="16.44140625" bestFit="1" customWidth="1"/>
    <col min="3" max="3" width="19" bestFit="1" customWidth="1"/>
    <col min="4" max="4" width="19.109375" bestFit="1" customWidth="1"/>
    <col min="5" max="5" width="18" bestFit="1" customWidth="1"/>
  </cols>
  <sheetData>
    <row r="1" spans="1:5" ht="21.6" thickBot="1" x14ac:dyDescent="0.35">
      <c r="A1" s="166"/>
      <c r="B1" s="166"/>
      <c r="C1" s="166"/>
      <c r="D1" s="166"/>
      <c r="E1" s="166"/>
    </row>
    <row r="2" spans="1:5" ht="70.5" customHeight="1" x14ac:dyDescent="0.3">
      <c r="A2" s="43" t="s">
        <v>65</v>
      </c>
      <c r="B2" s="43" t="s">
        <v>35</v>
      </c>
      <c r="C2" s="43" t="s">
        <v>36</v>
      </c>
      <c r="D2" s="43" t="s">
        <v>37</v>
      </c>
      <c r="E2" s="44" t="s">
        <v>38</v>
      </c>
    </row>
    <row r="3" spans="1:5" x14ac:dyDescent="0.3">
      <c r="A3" s="32">
        <v>2</v>
      </c>
      <c r="B3" s="32">
        <v>3</v>
      </c>
      <c r="C3" s="32">
        <v>4</v>
      </c>
      <c r="D3" s="32">
        <v>5</v>
      </c>
      <c r="E3" s="46" t="s">
        <v>39</v>
      </c>
    </row>
    <row r="4" spans="1:5" ht="45" customHeight="1" x14ac:dyDescent="0.3">
      <c r="A4" s="57" t="s">
        <v>79</v>
      </c>
      <c r="B4" s="33">
        <v>8000</v>
      </c>
      <c r="C4" s="35">
        <f>'Ģimenes ārsta prakse'!$X$8</f>
        <v>0.98680000000000001</v>
      </c>
      <c r="D4" s="34">
        <f>B4*C4</f>
        <v>7894.4</v>
      </c>
      <c r="E4" s="15">
        <f>B4-D4</f>
        <v>105.60000000000036</v>
      </c>
    </row>
    <row r="5" spans="1:5" ht="28.8" x14ac:dyDescent="0.3">
      <c r="A5" s="57" t="s">
        <v>80</v>
      </c>
      <c r="B5" s="33">
        <v>7580</v>
      </c>
      <c r="C5" s="35">
        <f>'Ģimenes ārsta prakse'!$X$8</f>
        <v>0.98680000000000001</v>
      </c>
      <c r="D5" s="34">
        <f>B5*C5</f>
        <v>7479.9440000000004</v>
      </c>
      <c r="E5" s="15">
        <f t="shared" ref="E5:E10" si="0">B5-D5</f>
        <v>100.05599999999959</v>
      </c>
    </row>
    <row r="6" spans="1:5" x14ac:dyDescent="0.3">
      <c r="A6" s="57" t="s">
        <v>81</v>
      </c>
      <c r="B6" s="33">
        <v>3000</v>
      </c>
      <c r="C6" s="35">
        <f>'Ģimenes ārsta prakse'!$X$8</f>
        <v>0.98680000000000001</v>
      </c>
      <c r="D6" s="34">
        <f t="shared" ref="D6:D9" si="1">B6*C6</f>
        <v>2960.4</v>
      </c>
      <c r="E6" s="15">
        <f t="shared" si="0"/>
        <v>39.599999999999909</v>
      </c>
    </row>
    <row r="7" spans="1:5" x14ac:dyDescent="0.3">
      <c r="A7" s="57" t="s">
        <v>82</v>
      </c>
      <c r="B7" s="33">
        <v>300</v>
      </c>
      <c r="C7" s="35">
        <f>'Ģimenes ārsta prakse'!$X$8</f>
        <v>0.98680000000000001</v>
      </c>
      <c r="D7" s="34">
        <f t="shared" si="1"/>
        <v>296.04000000000002</v>
      </c>
      <c r="E7" s="15">
        <f t="shared" si="0"/>
        <v>3.9599999999999795</v>
      </c>
    </row>
    <row r="8" spans="1:5" x14ac:dyDescent="0.3">
      <c r="A8" s="57" t="s">
        <v>83</v>
      </c>
      <c r="B8" s="33">
        <v>6000</v>
      </c>
      <c r="C8" s="35">
        <f>'Ģimenes ārsta prakse'!$X$8</f>
        <v>0.98680000000000001</v>
      </c>
      <c r="D8" s="34">
        <f t="shared" si="1"/>
        <v>5920.8</v>
      </c>
      <c r="E8" s="15">
        <f t="shared" si="0"/>
        <v>79.199999999999818</v>
      </c>
    </row>
    <row r="9" spans="1:5" x14ac:dyDescent="0.3">
      <c r="A9" s="57" t="s">
        <v>84</v>
      </c>
      <c r="B9" s="33">
        <v>600</v>
      </c>
      <c r="C9" s="35">
        <f>'Ģimenes ārsta prakse'!$X$8</f>
        <v>0.98680000000000001</v>
      </c>
      <c r="D9" s="34">
        <f t="shared" si="1"/>
        <v>592.08000000000004</v>
      </c>
      <c r="E9" s="15">
        <f t="shared" si="0"/>
        <v>7.9199999999999591</v>
      </c>
    </row>
    <row r="10" spans="1:5" ht="30" customHeight="1" x14ac:dyDescent="0.3">
      <c r="A10" s="57" t="s">
        <v>54</v>
      </c>
      <c r="B10" s="33">
        <v>4500</v>
      </c>
      <c r="C10" s="35">
        <f>'Ģimenes ārsta prakse'!$X$8</f>
        <v>0.98680000000000001</v>
      </c>
      <c r="D10" s="34">
        <f>B10*C10</f>
        <v>4440.6000000000004</v>
      </c>
      <c r="E10" s="15">
        <f t="shared" si="0"/>
        <v>59.399999999999636</v>
      </c>
    </row>
    <row r="11" spans="1:5" ht="15" thickBot="1" x14ac:dyDescent="0.35">
      <c r="A11" s="58" t="s">
        <v>58</v>
      </c>
      <c r="B11" s="50">
        <f>SUM(B4:B10)</f>
        <v>29980</v>
      </c>
      <c r="C11" s="51" t="s">
        <v>40</v>
      </c>
      <c r="D11" s="52">
        <f>SUM(D4:D10)</f>
        <v>29584.264000000003</v>
      </c>
      <c r="E11" s="53">
        <f>SUM(E4:E10)</f>
        <v>395.73599999999925</v>
      </c>
    </row>
  </sheetData>
  <mergeCells count="1">
    <mergeCell ref="A1:E1"/>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
  <sheetViews>
    <sheetView view="pageBreakPreview" zoomScaleNormal="100" zoomScaleSheetLayoutView="100" workbookViewId="0">
      <selection activeCell="D12" sqref="D12"/>
    </sheetView>
  </sheetViews>
  <sheetFormatPr defaultColWidth="9.109375" defaultRowHeight="28.8" x14ac:dyDescent="0.3"/>
  <cols>
    <col min="1" max="3" width="20" style="3" customWidth="1"/>
    <col min="4" max="4" width="43.88671875" style="3" customWidth="1"/>
    <col min="5" max="5" width="9.109375" style="19"/>
    <col min="6" max="16384" width="9.109375" style="3"/>
  </cols>
  <sheetData>
    <row r="1" spans="1:5" ht="29.4" thickBot="1" x14ac:dyDescent="0.35">
      <c r="A1" s="167" t="s">
        <v>41</v>
      </c>
      <c r="B1" s="167"/>
      <c r="C1" s="167"/>
      <c r="D1" s="167"/>
      <c r="E1" s="17"/>
    </row>
    <row r="2" spans="1:5" ht="86.4" x14ac:dyDescent="0.3">
      <c r="A2" s="42" t="s">
        <v>42</v>
      </c>
      <c r="B2" s="43" t="s">
        <v>43</v>
      </c>
      <c r="C2" s="43" t="s">
        <v>44</v>
      </c>
      <c r="D2" s="44" t="s">
        <v>45</v>
      </c>
      <c r="E2" s="17" t="s">
        <v>46</v>
      </c>
    </row>
    <row r="3" spans="1:5" ht="14.4" x14ac:dyDescent="0.3">
      <c r="A3" s="45">
        <v>1</v>
      </c>
      <c r="B3" s="32">
        <v>2</v>
      </c>
      <c r="C3" s="32" t="s">
        <v>47</v>
      </c>
      <c r="D3" s="46">
        <v>4</v>
      </c>
      <c r="E3" s="3"/>
    </row>
    <row r="4" spans="1:5" ht="37.200000000000003" thickBot="1" x14ac:dyDescent="0.35">
      <c r="A4" s="47">
        <f>Kopsavilkums!I16</f>
        <v>30000</v>
      </c>
      <c r="B4" s="48">
        <f>Kopsavilkums!J16</f>
        <v>29604.260000000002</v>
      </c>
      <c r="C4" s="48">
        <f>A4-B4</f>
        <v>395.73999999999796</v>
      </c>
      <c r="D4" s="49"/>
      <c r="E4" s="18"/>
    </row>
  </sheetData>
  <mergeCells count="1">
    <mergeCell ref="A1:D1"/>
  </mergeCells>
  <pageMargins left="0.70866141732283472" right="0.70866141732283472" top="0.74803149606299213" bottom="0.74803149606299213" header="0.31496062992125984" footer="0.31496062992125984"/>
  <pageSetup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FDAF-7629-4A44-BA81-3B1AC8CC6CA3}">
  <dimension ref="A1:E10"/>
  <sheetViews>
    <sheetView view="pageBreakPreview" zoomScaleNormal="100" zoomScaleSheetLayoutView="100" workbookViewId="0">
      <selection activeCell="D15" sqref="D15"/>
    </sheetView>
  </sheetViews>
  <sheetFormatPr defaultColWidth="9.33203125" defaultRowHeight="13.8" x14ac:dyDescent="0.3"/>
  <cols>
    <col min="1" max="1" width="63.44140625" style="66" customWidth="1"/>
    <col min="2" max="2" width="22.109375" style="66" customWidth="1"/>
    <col min="3" max="3" width="25.6640625" style="66" customWidth="1"/>
    <col min="4" max="16384" width="9.33203125" style="66"/>
  </cols>
  <sheetData>
    <row r="1" spans="1:5" ht="14.4" x14ac:dyDescent="0.3">
      <c r="A1" s="169" t="s">
        <v>56</v>
      </c>
      <c r="B1" s="170"/>
      <c r="C1" s="171"/>
      <c r="D1" s="65"/>
    </row>
    <row r="2" spans="1:5" ht="14.4" x14ac:dyDescent="0.3">
      <c r="A2" s="70"/>
      <c r="B2" s="71"/>
      <c r="C2" s="71"/>
    </row>
    <row r="3" spans="1:5" s="68" customFormat="1" ht="28.8" x14ac:dyDescent="0.3">
      <c r="A3" s="79" t="s">
        <v>57</v>
      </c>
      <c r="B3" s="72" t="s">
        <v>58</v>
      </c>
      <c r="C3" s="72" t="s">
        <v>59</v>
      </c>
      <c r="D3" s="67" t="s">
        <v>15</v>
      </c>
    </row>
    <row r="4" spans="1:5" ht="27.6" x14ac:dyDescent="0.3">
      <c r="A4" s="73" t="s">
        <v>62</v>
      </c>
      <c r="B4" s="74">
        <f>IFERROR(IF((Kopsavilkums!J16-Kopsavilkums!J14)/(Kopsavilkums!I16-Kopsavilkums!I14)&gt;=0.85,ROUND(Kopsavilkums!I16*0.85,2),Kopsavilkums!I16-Kopsavilkums!K16),0)</f>
        <v>25500</v>
      </c>
      <c r="C4" s="75">
        <f>IF(B4&gt;0,B4/B7,0)</f>
        <v>0.85</v>
      </c>
      <c r="D4" s="67" t="s">
        <v>15</v>
      </c>
    </row>
    <row r="5" spans="1:5" ht="27.6" x14ac:dyDescent="0.3">
      <c r="A5" s="73" t="s">
        <v>60</v>
      </c>
      <c r="B5" s="74">
        <f>Kopsavilkums!J16-'Finansēšanas plāns'!B4</f>
        <v>4104.260000000002</v>
      </c>
      <c r="C5" s="75">
        <f>IF(B5&gt;0,B5/B7,0)</f>
        <v>0.13680866666666675</v>
      </c>
      <c r="D5" s="67" t="s">
        <v>15</v>
      </c>
    </row>
    <row r="6" spans="1:5" ht="27.6" x14ac:dyDescent="0.3">
      <c r="A6" s="73" t="s">
        <v>63</v>
      </c>
      <c r="B6" s="74">
        <f>Kopsavilkums!K16</f>
        <v>395.74000000000007</v>
      </c>
      <c r="C6" s="75">
        <f>IF(B6&gt;0,B6/B7,0)</f>
        <v>1.3191333333333336E-2</v>
      </c>
      <c r="D6" s="67" t="s">
        <v>15</v>
      </c>
    </row>
    <row r="7" spans="1:5" ht="27.6" x14ac:dyDescent="0.3">
      <c r="A7" s="76" t="s">
        <v>61</v>
      </c>
      <c r="B7" s="77">
        <f>Kopsavilkums!I16</f>
        <v>30000</v>
      </c>
      <c r="C7" s="78">
        <f>IF(B7&gt;0,B7/B7,0)</f>
        <v>1</v>
      </c>
      <c r="D7" s="67" t="s">
        <v>15</v>
      </c>
    </row>
    <row r="8" spans="1:5" ht="27.6" x14ac:dyDescent="0.3">
      <c r="D8" s="67" t="s">
        <v>15</v>
      </c>
    </row>
    <row r="9" spans="1:5" x14ac:dyDescent="0.3">
      <c r="B9" s="69"/>
      <c r="C9" s="168"/>
      <c r="D9" s="168"/>
      <c r="E9" s="65"/>
    </row>
    <row r="10" spans="1:5" x14ac:dyDescent="0.3">
      <c r="D10" s="67"/>
    </row>
  </sheetData>
  <mergeCells count="2">
    <mergeCell ref="C9:D9"/>
    <mergeCell ref="A1:C1"/>
  </mergeCell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workbookViewId="0">
      <selection activeCell="C13" sqref="C13"/>
    </sheetView>
  </sheetViews>
  <sheetFormatPr defaultRowHeight="14.4" x14ac:dyDescent="0.3"/>
  <cols>
    <col min="1" max="1" width="23.109375" customWidth="1"/>
    <col min="2" max="4" width="14.109375" customWidth="1"/>
    <col min="6" max="6" width="11.44140625" bestFit="1" customWidth="1"/>
  </cols>
  <sheetData>
    <row r="1" spans="1:6" s="1" customFormat="1" ht="41.25" customHeight="1" x14ac:dyDescent="0.3">
      <c r="A1" s="7"/>
      <c r="B1" s="7" t="s">
        <v>48</v>
      </c>
      <c r="C1" s="7" t="s">
        <v>49</v>
      </c>
      <c r="D1" s="7" t="s">
        <v>50</v>
      </c>
    </row>
    <row r="2" spans="1:6" s="3" customFormat="1" ht="24" customHeight="1" x14ac:dyDescent="0.3">
      <c r="A2" s="8" t="s">
        <v>51</v>
      </c>
      <c r="B2" s="5">
        <f>Kopsavilkums!J16</f>
        <v>29604.260000000002</v>
      </c>
      <c r="C2" s="5"/>
      <c r="D2" s="5">
        <f>IF(B2&gt;C2,0,B2-C2)</f>
        <v>0</v>
      </c>
      <c r="F2" s="13"/>
    </row>
    <row r="3" spans="1:6" s="3" customFormat="1" ht="24" customHeight="1" x14ac:dyDescent="0.3">
      <c r="A3" s="8" t="s">
        <v>52</v>
      </c>
      <c r="B3" s="5">
        <f>Kopsavilkums!K16</f>
        <v>395.74000000000007</v>
      </c>
      <c r="C3" s="5"/>
      <c r="D3" s="5">
        <f>IF(B3&lt;C3,0,B3-C3)</f>
        <v>395.74000000000007</v>
      </c>
    </row>
    <row r="4" spans="1:6" s="11" customFormat="1" ht="24" customHeight="1" x14ac:dyDescent="0.3">
      <c r="A4" s="9" t="s">
        <v>32</v>
      </c>
      <c r="B4" s="12">
        <f t="shared" ref="B4:C4" si="0">SUM(B2:B3)</f>
        <v>30000.000000000004</v>
      </c>
      <c r="C4" s="12">
        <f t="shared" si="0"/>
        <v>0</v>
      </c>
      <c r="D4" s="10">
        <f>SUM(D2:D3)</f>
        <v>395.74000000000007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52249c-3f76-4585-a0b6-4cd6ee7c1e51">
      <Terms xmlns="http://schemas.microsoft.com/office/infopath/2007/PartnerControls"/>
    </lcf76f155ced4ddcb4097134ff3c332f>
    <TaxCatchAll xmlns="1a4a17ac-9363-45f6-bda3-0d69e465e7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FA4AA018AF836F438FA92E237ED8B3DE" ma:contentTypeVersion="13" ma:contentTypeDescription="Izveidot jaunu dokumentu." ma:contentTypeScope="" ma:versionID="cb4729f3ea3985b07a4cb08efca763e1">
  <xsd:schema xmlns:xsd="http://www.w3.org/2001/XMLSchema" xmlns:xs="http://www.w3.org/2001/XMLSchema" xmlns:p="http://schemas.microsoft.com/office/2006/metadata/properties" xmlns:ns2="7d52249c-3f76-4585-a0b6-4cd6ee7c1e51" xmlns:ns3="1a4a17ac-9363-45f6-bda3-0d69e465e7a2" targetNamespace="http://schemas.microsoft.com/office/2006/metadata/properties" ma:root="true" ma:fieldsID="1339584aa6b3617b852b40a863d5e399" ns2:_="" ns3:_="">
    <xsd:import namespace="7d52249c-3f76-4585-a0b6-4cd6ee7c1e51"/>
    <xsd:import namespace="1a4a17ac-9363-45f6-bda3-0d69e465e7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2249c-3f76-4585-a0b6-4cd6ee7c1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70cde18c-294e-4b99-9172-39c91b03186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4a17ac-9363-45f6-bda3-0d69e465e7a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1d4b49-2236-4a2d-9dac-c6a0d579f504}" ma:internalName="TaxCatchAll" ma:showField="CatchAllData" ma:web="1a4a17ac-9363-45f6-bda3-0d69e465e7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036B7-C12F-4AF8-92A2-9D97CF0A4ACA}">
  <ds:schemaRefs>
    <ds:schemaRef ds:uri="http://purl.org/dc/terms/"/>
    <ds:schemaRef ds:uri="http://purl.org/dc/dcmitype/"/>
    <ds:schemaRef ds:uri="http://schemas.microsoft.com/office/2006/metadata/properties"/>
    <ds:schemaRef ds:uri="42144e59-5907-413f-b624-803f3a022d9b"/>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25a75a1d-8b78-49a6-8e4b-dbe94589a28d"/>
    <ds:schemaRef ds:uri="http://www.w3.org/XML/1998/namespace"/>
    <ds:schemaRef ds:uri="7d52249c-3f76-4585-a0b6-4cd6ee7c1e51"/>
    <ds:schemaRef ds:uri="1a4a17ac-9363-45f6-bda3-0d69e465e7a2"/>
  </ds:schemaRefs>
</ds:datastoreItem>
</file>

<file path=customXml/itemProps2.xml><?xml version="1.0" encoding="utf-8"?>
<ds:datastoreItem xmlns:ds="http://schemas.openxmlformats.org/officeDocument/2006/customXml" ds:itemID="{4E582A6D-DD94-4BB6-ABCD-E00CC6A70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2249c-3f76-4585-a0b6-4cd6ee7c1e51"/>
    <ds:schemaRef ds:uri="1a4a17ac-9363-45f6-bda3-0d69e465e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F88739-B2FA-40BC-8415-4B763ADBDA44}">
  <ds:schemaRefs>
    <ds:schemaRef ds:uri="http://schemas.microsoft.com/sharepoint/v3/contenttype/forms"/>
  </ds:schemaRefs>
</ds:datastoreItem>
</file>

<file path=docMetadata/LabelInfo.xml><?xml version="1.0" encoding="utf-8"?>
<clbl:labelList xmlns:clbl="http://schemas.microsoft.com/office/2020/mipLabelMetadata">
  <clbl:label id="{171abc8c-0b18-4336-97d7-51d65f5c7f99}" enabled="1" method="Standard" siteId="{dbc9012d-628b-43d4-b190-8a730f7e1e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Kopsavilkums</vt:lpstr>
      <vt:lpstr>Ģimenes ārsta prakse</vt:lpstr>
      <vt:lpstr>Atbalsta darbības</vt:lpstr>
      <vt:lpstr>Līguma pielikums</vt:lpstr>
      <vt:lpstr>Finansēšanas plāns</vt:lpstr>
      <vt:lpstr>Pārbaude</vt:lpstr>
      <vt:lpstr>'Finansēšanas plāns'!Print_Area</vt:lpstr>
      <vt:lpstr>'Ģimenes ārsta prakse'!Print_Area</vt:lpstr>
      <vt:lpstr>Kopsavilkums!Print_Area</vt:lpstr>
      <vt:lpstr>'Līguma pielikums'!Print_Area</vt:lpstr>
      <vt:lpstr>Kopsavilkums!Print_Titles</vt:lpstr>
    </vt:vector>
  </TitlesOfParts>
  <Manager/>
  <Company>LR Veselības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Infrastruktūras izmantošanas valsts apmaksāto pakalpojumu sniegšanai un citu darbību veikšanai proporcijas aprēķins</dc:title>
  <dc:subject>Aprēķins</dc:subject>
  <dc:creator>J.Blaževičs</dc:creator>
  <cp:keywords/>
  <dc:description/>
  <cp:lastModifiedBy>Karina Visikovska</cp:lastModifiedBy>
  <cp:revision/>
  <dcterms:created xsi:type="dcterms:W3CDTF">2012-10-25T11:13:17Z</dcterms:created>
  <dcterms:modified xsi:type="dcterms:W3CDTF">2026-04-08T12:42:18Z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0x010100FA4AA018AF836F438FA92E237ED8B3DE</vt:lpwstr>
  </property>
  <property fmtid="{D5CDD505-2E9C-101B-9397-08002B2CF9AE}" pid="3" name="MediaServiceImageTags">
    <vt:lpwstr/>
  </property>
  <property fmtid="{D5CDD505-2E9C-101B-9397-08002B2CF9AE}" pid="4" name="Order">
    <vt:r8>20546000</vt:r8>
  </property>
</Properties>
</file>