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2_Ārējā_saskaņošana/Atkārtota saskaņošana/"/>
    </mc:Choice>
  </mc:AlternateContent>
  <xr:revisionPtr revIDLastSave="3616" documentId="14_{8694F14B-647E-4984-BB9D-33FE4F2EF840}" xr6:coauthVersionLast="47" xr6:coauthVersionMax="47" xr10:uidLastSave="{DDEA0322-7B79-4842-8AD3-4572A471EF32}"/>
  <bookViews>
    <workbookView xWindow="-38370" yWindow="-5235" windowWidth="18900" windowHeight="20880" firstSheet="2" activeTab="5" xr2:uid="{F16F4980-315F-4E34-9009-7CD7D7563E3D}"/>
  </bookViews>
  <sheets>
    <sheet name="Budžeta kopsavilkums" sheetId="1" r:id="rId1"/>
    <sheet name="Izmaksu pamatojums" sheetId="12" r:id="rId2"/>
    <sheet name="KPVIS" sheetId="11" r:id="rId3"/>
    <sheet name="Intensitātes aprēķins" sheetId="7" r:id="rId4"/>
    <sheet name="Finansēšanas plāns" sheetId="10" r:id="rId5"/>
    <sheet name="Dati" sheetId="8" r:id="rId6"/>
  </sheets>
  <definedNames>
    <definedName name="_xlnm._FilterDatabase" localSheetId="0" hidden="1">'Budžeta kopsavilkums'!$A$5:$L$114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0" l="1"/>
  <c r="G26" i="10"/>
  <c r="B26" i="10"/>
  <c r="C26" i="10"/>
  <c r="F19" i="10"/>
  <c r="G19" i="10"/>
  <c r="B19" i="10"/>
  <c r="C19" i="10"/>
  <c r="F12" i="10"/>
  <c r="G12" i="10"/>
  <c r="B12" i="10"/>
  <c r="C12" i="10"/>
  <c r="F5" i="10"/>
  <c r="G5" i="10"/>
  <c r="B5" i="10"/>
  <c r="C5" i="10"/>
  <c r="G53" i="11" a="1"/>
  <c r="G53" i="11" s="1"/>
  <c r="G93" i="11" a="1"/>
  <c r="G93" i="11"/>
  <c r="G92" i="11" a="1"/>
  <c r="G92" i="11" s="1"/>
  <c r="G91" i="11" a="1"/>
  <c r="G91" i="11" s="1"/>
  <c r="G89" i="11" a="1"/>
  <c r="G89" i="11" s="1"/>
  <c r="G88" i="11" a="1"/>
  <c r="G88" i="11"/>
  <c r="G87" i="11" a="1"/>
  <c r="G87" i="11" s="1"/>
  <c r="G85" i="11" a="1"/>
  <c r="G85" i="11" s="1"/>
  <c r="G84" i="11" a="1"/>
  <c r="G84" i="11" s="1"/>
  <c r="G83" i="11" a="1"/>
  <c r="G83" i="11" s="1"/>
  <c r="E93" i="11" a="1"/>
  <c r="E93" i="11" s="1"/>
  <c r="E92" i="11" a="1"/>
  <c r="E92" i="11" s="1"/>
  <c r="E91" i="11" a="1"/>
  <c r="E91" i="11" s="1"/>
  <c r="E89" i="11" a="1"/>
  <c r="E89" i="11" s="1"/>
  <c r="E88" i="11" a="1"/>
  <c r="E88" i="11" s="1"/>
  <c r="E87" i="11" a="1"/>
  <c r="E87" i="11" s="1"/>
  <c r="E85" i="11" a="1"/>
  <c r="E85" i="11" s="1"/>
  <c r="E84" i="11" a="1"/>
  <c r="E84" i="11" s="1"/>
  <c r="E83" i="11" a="1"/>
  <c r="E83" i="11" s="1"/>
  <c r="D93" i="11" a="1"/>
  <c r="D93" i="11" s="1"/>
  <c r="D92" i="11" a="1"/>
  <c r="D92" i="11" s="1"/>
  <c r="D91" i="11" a="1"/>
  <c r="D91" i="11" s="1"/>
  <c r="D89" i="11" a="1"/>
  <c r="D89" i="11" s="1"/>
  <c r="D88" i="11" a="1"/>
  <c r="D88" i="11" s="1"/>
  <c r="D87" i="11" a="1"/>
  <c r="D87" i="11" s="1"/>
  <c r="D85" i="11" a="1"/>
  <c r="D85" i="11" s="1"/>
  <c r="D84" i="11" a="1"/>
  <c r="D84" i="11" s="1"/>
  <c r="D83" i="11" a="1"/>
  <c r="D83" i="11" s="1"/>
  <c r="G80" i="11" a="1"/>
  <c r="G80" i="11"/>
  <c r="G79" i="11" s="1"/>
  <c r="G78" i="11" a="1"/>
  <c r="G78" i="11" s="1"/>
  <c r="G77" i="11" a="1"/>
  <c r="G77" i="11"/>
  <c r="G76" i="11" a="1"/>
  <c r="G76" i="11" s="1"/>
  <c r="G74" i="11" a="1"/>
  <c r="G74" i="11" s="1"/>
  <c r="G73" i="11" a="1"/>
  <c r="G73" i="11" s="1"/>
  <c r="G72" i="11" a="1"/>
  <c r="G72" i="11" s="1"/>
  <c r="G70" i="11" a="1"/>
  <c r="G70" i="11"/>
  <c r="G69" i="11" a="1"/>
  <c r="G69" i="11" s="1"/>
  <c r="G68" i="11" a="1"/>
  <c r="G68" i="11" s="1"/>
  <c r="E80" i="11" a="1"/>
  <c r="E80" i="11" s="1"/>
  <c r="E78" i="11" a="1"/>
  <c r="E78" i="11" s="1"/>
  <c r="E77" i="11" a="1"/>
  <c r="E77" i="11" s="1"/>
  <c r="E76" i="11" a="1"/>
  <c r="E76" i="11" s="1"/>
  <c r="E74" i="11" a="1"/>
  <c r="E74" i="11" s="1"/>
  <c r="E73" i="11" a="1"/>
  <c r="E73" i="11" s="1"/>
  <c r="E72" i="11" a="1"/>
  <c r="E72" i="11" s="1"/>
  <c r="E69" i="11" a="1"/>
  <c r="E69" i="11" s="1"/>
  <c r="E70" i="11" a="1"/>
  <c r="E70" i="11" s="1"/>
  <c r="E68" i="11" a="1"/>
  <c r="E68" i="11" s="1"/>
  <c r="D80" i="11" a="1"/>
  <c r="D80" i="11" s="1"/>
  <c r="D79" i="11" s="1"/>
  <c r="D78" i="11" a="1"/>
  <c r="D78" i="11"/>
  <c r="D77" i="11" a="1"/>
  <c r="D77" i="11" s="1"/>
  <c r="D76" i="11" a="1"/>
  <c r="D76" i="11" s="1"/>
  <c r="D74" i="11" a="1"/>
  <c r="D74" i="11" s="1"/>
  <c r="D73" i="11" a="1"/>
  <c r="D73" i="11"/>
  <c r="D72" i="11" a="1"/>
  <c r="D72" i="11" s="1"/>
  <c r="D70" i="11" a="1"/>
  <c r="D70" i="11" s="1"/>
  <c r="D69" i="11" a="1"/>
  <c r="D69" i="11" s="1"/>
  <c r="D68" i="11" a="1"/>
  <c r="D68" i="11" s="1"/>
  <c r="G64" i="11" a="1"/>
  <c r="G64" i="11" s="1"/>
  <c r="G63" i="11" a="1"/>
  <c r="G63" i="11" s="1"/>
  <c r="G62" i="11" a="1"/>
  <c r="G62" i="11" s="1"/>
  <c r="G60" i="11" a="1"/>
  <c r="G60" i="11" s="1"/>
  <c r="G59" i="11" a="1"/>
  <c r="G59" i="11" s="1"/>
  <c r="G58" i="11" a="1"/>
  <c r="G58" i="11" s="1"/>
  <c r="E64" i="11" a="1"/>
  <c r="E64" i="11" s="1"/>
  <c r="E63" i="11" a="1"/>
  <c r="E63" i="11" s="1"/>
  <c r="E62" i="11" a="1"/>
  <c r="E62" i="11" s="1"/>
  <c r="E60" i="11" a="1"/>
  <c r="E60" i="11" s="1"/>
  <c r="E59" i="11" a="1"/>
  <c r="E59" i="11" s="1"/>
  <c r="E58" i="11" a="1"/>
  <c r="E58" i="11" s="1"/>
  <c r="D64" i="11" a="1"/>
  <c r="D64" i="11" s="1"/>
  <c r="D63" i="11" a="1"/>
  <c r="D63" i="11" s="1"/>
  <c r="D62" i="11" a="1"/>
  <c r="D62" i="11" s="1"/>
  <c r="D60" i="11" a="1"/>
  <c r="D60" i="11" s="1"/>
  <c r="D59" i="11" a="1"/>
  <c r="D59" i="11" s="1"/>
  <c r="D58" i="11" a="1"/>
  <c r="D58" i="11" s="1"/>
  <c r="G55" i="11" a="1"/>
  <c r="G55" i="11" s="1"/>
  <c r="G54" i="11" s="1"/>
  <c r="G52" i="11" a="1"/>
  <c r="G52" i="11" s="1"/>
  <c r="G51" i="11" a="1"/>
  <c r="G51" i="11"/>
  <c r="G49" i="11" a="1"/>
  <c r="G49" i="11" s="1"/>
  <c r="G48" i="11" a="1"/>
  <c r="G48" i="11" s="1"/>
  <c r="G47" i="11" a="1"/>
  <c r="G47" i="11" s="1"/>
  <c r="E55" i="11" a="1"/>
  <c r="E55" i="11" s="1"/>
  <c r="E53" i="11" a="1"/>
  <c r="E53" i="11" s="1"/>
  <c r="E52" i="11" a="1"/>
  <c r="E52" i="11" s="1"/>
  <c r="E51" i="11" a="1"/>
  <c r="E51" i="11" s="1"/>
  <c r="E49" i="11" a="1"/>
  <c r="E49" i="11" s="1"/>
  <c r="E48" i="11" a="1"/>
  <c r="E48" i="11" s="1"/>
  <c r="E47" i="11" a="1"/>
  <c r="E47" i="11" s="1"/>
  <c r="D53" i="11" a="1"/>
  <c r="D53" i="11" s="1"/>
  <c r="D52" i="11" a="1"/>
  <c r="D52" i="11" s="1"/>
  <c r="D51" i="11" a="1"/>
  <c r="D51" i="11"/>
  <c r="D49" i="11" a="1"/>
  <c r="D49" i="11" s="1"/>
  <c r="D48" i="11" a="1"/>
  <c r="D48" i="11" s="1"/>
  <c r="D47" i="11" a="1"/>
  <c r="D47" i="11" s="1"/>
  <c r="D54" i="11"/>
  <c r="G44" i="11" a="1"/>
  <c r="G44" i="11" s="1"/>
  <c r="G43" i="11" a="1"/>
  <c r="G43" i="11" s="1"/>
  <c r="G42" i="11" a="1"/>
  <c r="G42" i="11" s="1"/>
  <c r="E44" i="11" a="1"/>
  <c r="E44" i="11" s="1"/>
  <c r="E43" i="11" a="1"/>
  <c r="E43" i="11"/>
  <c r="E42" i="11" a="1"/>
  <c r="E42" i="11" s="1"/>
  <c r="E40" i="11" a="1"/>
  <c r="E40" i="11" s="1"/>
  <c r="E39" i="11" a="1"/>
  <c r="E39" i="11" s="1"/>
  <c r="E38" i="11" a="1"/>
  <c r="E38" i="11" s="1"/>
  <c r="D44" i="11" a="1"/>
  <c r="D44" i="11" s="1"/>
  <c r="D43" i="11" a="1"/>
  <c r="D43" i="11" s="1"/>
  <c r="D42" i="11" a="1"/>
  <c r="D42" i="11"/>
  <c r="D40" i="11" a="1"/>
  <c r="D40" i="11" s="1"/>
  <c r="D39" i="11" a="1"/>
  <c r="D39" i="11"/>
  <c r="D38" i="11" a="1"/>
  <c r="D38" i="11" s="1"/>
  <c r="G35" i="11" a="1"/>
  <c r="G35" i="11" s="1"/>
  <c r="G34" i="11" a="1"/>
  <c r="G34" i="11" s="1"/>
  <c r="G33" i="11" a="1"/>
  <c r="G33" i="11" s="1"/>
  <c r="G31" i="11" a="1"/>
  <c r="G31" i="11"/>
  <c r="G30" i="11" a="1"/>
  <c r="G30" i="11" s="1"/>
  <c r="G29" i="11" a="1"/>
  <c r="G29" i="11" s="1"/>
  <c r="E35" i="11" a="1"/>
  <c r="E35" i="11"/>
  <c r="E34" i="11" a="1"/>
  <c r="E34" i="11" s="1"/>
  <c r="E33" i="11" a="1"/>
  <c r="E33" i="11" s="1"/>
  <c r="E31" i="11" a="1"/>
  <c r="E31" i="11" s="1"/>
  <c r="E30" i="11" a="1"/>
  <c r="E30" i="11" s="1"/>
  <c r="E29" i="11" a="1"/>
  <c r="E29" i="11" s="1"/>
  <c r="D35" i="11" a="1"/>
  <c r="D35" i="11" s="1"/>
  <c r="D34" i="11" a="1"/>
  <c r="D34" i="11" s="1"/>
  <c r="D33" i="11" a="1"/>
  <c r="D33" i="11" s="1"/>
  <c r="D31" i="11" a="1"/>
  <c r="D31" i="11" s="1"/>
  <c r="D30" i="11" a="1"/>
  <c r="D30" i="11" s="1"/>
  <c r="D29" i="11" a="1"/>
  <c r="D29" i="11" s="1"/>
  <c r="G25" i="11" a="1"/>
  <c r="G25" i="11" s="1"/>
  <c r="G24" i="11" a="1"/>
  <c r="G24" i="11" s="1"/>
  <c r="G23" i="11" a="1"/>
  <c r="G23" i="11" s="1"/>
  <c r="G21" i="11" a="1"/>
  <c r="G21" i="11" s="1"/>
  <c r="G20" i="11" a="1"/>
  <c r="G20" i="11" s="1"/>
  <c r="G19" i="11" a="1"/>
  <c r="G19" i="11"/>
  <c r="E25" i="11" a="1"/>
  <c r="E25" i="11" s="1"/>
  <c r="E24" i="11" a="1"/>
  <c r="E24" i="11" s="1"/>
  <c r="E23" i="11" a="1"/>
  <c r="E23" i="11" s="1"/>
  <c r="E21" i="11" a="1"/>
  <c r="E21" i="11" s="1"/>
  <c r="E20" i="11" a="1"/>
  <c r="E20" i="11" s="1"/>
  <c r="E19" i="11" a="1"/>
  <c r="E19" i="11" s="1"/>
  <c r="D25" i="11" a="1"/>
  <c r="D25" i="11"/>
  <c r="D24" i="11" a="1"/>
  <c r="D24" i="11" s="1"/>
  <c r="D23" i="11" a="1"/>
  <c r="D23" i="11"/>
  <c r="D21" i="11" a="1"/>
  <c r="D21" i="11" s="1"/>
  <c r="D20" i="11" a="1"/>
  <c r="D20" i="11" s="1"/>
  <c r="D19" i="11" a="1"/>
  <c r="D19" i="11" s="1"/>
  <c r="G15" i="11" a="1"/>
  <c r="G15" i="11" s="1"/>
  <c r="G14" i="11" a="1"/>
  <c r="G14" i="11" s="1"/>
  <c r="G13" i="11" a="1"/>
  <c r="G13" i="11" s="1"/>
  <c r="G11" i="11" a="1"/>
  <c r="G11" i="11"/>
  <c r="G10" i="11" a="1"/>
  <c r="G10" i="11"/>
  <c r="G9" i="11" a="1"/>
  <c r="G9" i="11" s="1"/>
  <c r="G7" i="11" a="1"/>
  <c r="G7" i="11" s="1"/>
  <c r="G6" i="11" a="1"/>
  <c r="G6" i="11"/>
  <c r="G5" i="11" a="1"/>
  <c r="G5" i="11" s="1"/>
  <c r="E15" i="11" a="1"/>
  <c r="E15" i="11" s="1"/>
  <c r="E14" i="11" a="1"/>
  <c r="E14" i="11" s="1"/>
  <c r="E13" i="11" a="1"/>
  <c r="E13" i="11" s="1"/>
  <c r="E11" i="11" a="1"/>
  <c r="E11" i="11" s="1"/>
  <c r="E10" i="11" a="1"/>
  <c r="E10" i="11" s="1"/>
  <c r="E9" i="11" a="1"/>
  <c r="E9" i="11" s="1"/>
  <c r="E7" i="11" a="1"/>
  <c r="E7" i="11" s="1"/>
  <c r="E6" i="11" a="1"/>
  <c r="E6" i="11" s="1"/>
  <c r="E5" i="11" a="1"/>
  <c r="E5" i="11" s="1"/>
  <c r="D15" i="11" a="1"/>
  <c r="D15" i="11"/>
  <c r="D14" i="11" a="1"/>
  <c r="D14" i="11" s="1"/>
  <c r="D13" i="11" a="1"/>
  <c r="D13" i="11" s="1"/>
  <c r="D11" i="11" a="1"/>
  <c r="D11" i="11" s="1"/>
  <c r="D10" i="11" a="1"/>
  <c r="D10" i="11" s="1"/>
  <c r="D9" i="11" a="1"/>
  <c r="D9" i="11" s="1"/>
  <c r="D7" i="11" a="1"/>
  <c r="D7" i="11" s="1"/>
  <c r="D6" i="11" a="1"/>
  <c r="D6" i="11" s="1"/>
  <c r="D5" i="11" a="1"/>
  <c r="D5" i="11" s="1"/>
  <c r="D55" i="11" a="1"/>
  <c r="D55" i="11"/>
  <c r="J85" i="1"/>
  <c r="J110" i="1"/>
  <c r="J104" i="1"/>
  <c r="J103" i="1"/>
  <c r="C121" i="1"/>
  <c r="E120" i="1"/>
  <c r="D120" i="1"/>
  <c r="E12" i="7" s="1"/>
  <c r="C120" i="1"/>
  <c r="E7" i="7" s="1"/>
  <c r="E119" i="1"/>
  <c r="D119" i="1"/>
  <c r="E118" i="1"/>
  <c r="D118" i="1"/>
  <c r="C118" i="1"/>
  <c r="J33" i="1"/>
  <c r="J112" i="1"/>
  <c r="J111" i="1"/>
  <c r="J109" i="1"/>
  <c r="J108" i="1"/>
  <c r="J101" i="1"/>
  <c r="J100" i="1"/>
  <c r="J99" i="1"/>
  <c r="J98" i="1"/>
  <c r="J97" i="1"/>
  <c r="J61" i="1"/>
  <c r="J60" i="1"/>
  <c r="J59" i="1"/>
  <c r="J58" i="1"/>
  <c r="J57" i="1"/>
  <c r="J56" i="1"/>
  <c r="J55" i="1"/>
  <c r="G40" i="11" s="1" a="1"/>
  <c r="G40" i="11" s="1"/>
  <c r="J54" i="1"/>
  <c r="J53" i="1"/>
  <c r="J28" i="1"/>
  <c r="J34" i="1"/>
  <c r="J32" i="1"/>
  <c r="J31" i="1"/>
  <c r="J30" i="1"/>
  <c r="J29" i="1"/>
  <c r="G38" i="11" l="1" a="1"/>
  <c r="G38" i="11" s="1"/>
  <c r="G39" i="11" a="1"/>
  <c r="G39" i="11" s="1"/>
  <c r="E122" i="1"/>
  <c r="D122" i="1"/>
  <c r="G90" i="11"/>
  <c r="G86" i="11"/>
  <c r="G82" i="11"/>
  <c r="D90" i="11"/>
  <c r="D86" i="11"/>
  <c r="D82" i="11"/>
  <c r="G75" i="11"/>
  <c r="G71" i="11"/>
  <c r="G67" i="11"/>
  <c r="D75" i="11"/>
  <c r="D71" i="11"/>
  <c r="D67" i="11"/>
  <c r="G61" i="11"/>
  <c r="G57" i="11"/>
  <c r="D61" i="11"/>
  <c r="D57" i="11"/>
  <c r="G50" i="11"/>
  <c r="G46" i="11"/>
  <c r="D50" i="11"/>
  <c r="D46" i="11"/>
  <c r="G41" i="11"/>
  <c r="G37" i="11"/>
  <c r="D41" i="11"/>
  <c r="D37" i="11"/>
  <c r="G32" i="11"/>
  <c r="G28" i="11"/>
  <c r="D32" i="11"/>
  <c r="D28" i="11"/>
  <c r="G22" i="11"/>
  <c r="G18" i="11"/>
  <c r="D22" i="11"/>
  <c r="D18" i="11"/>
  <c r="G12" i="11"/>
  <c r="G8" i="11"/>
  <c r="G4" i="11"/>
  <c r="D12" i="11"/>
  <c r="D8" i="11"/>
  <c r="D4" i="11"/>
  <c r="E8" i="7"/>
  <c r="E14" i="7"/>
  <c r="E10" i="7"/>
  <c r="J22" i="1"/>
  <c r="J21" i="1"/>
  <c r="J20" i="1"/>
  <c r="J19" i="1"/>
  <c r="J18" i="1"/>
  <c r="J17" i="1"/>
  <c r="J16" i="1"/>
  <c r="J15" i="1"/>
  <c r="J14" i="1"/>
  <c r="J13" i="1"/>
  <c r="J105" i="1"/>
  <c r="J106" i="1"/>
  <c r="J107" i="1"/>
  <c r="J88" i="1"/>
  <c r="J89" i="1"/>
  <c r="J90" i="1"/>
  <c r="J91" i="1"/>
  <c r="J92" i="1"/>
  <c r="J93" i="1"/>
  <c r="J94" i="1"/>
  <c r="J95" i="1"/>
  <c r="J96" i="1"/>
  <c r="J87" i="1"/>
  <c r="J76" i="1"/>
  <c r="J77" i="1"/>
  <c r="J78" i="1"/>
  <c r="J79" i="1"/>
  <c r="J80" i="1"/>
  <c r="J81" i="1"/>
  <c r="J82" i="1"/>
  <c r="J83" i="1"/>
  <c r="J84" i="1"/>
  <c r="J75" i="1"/>
  <c r="J65" i="1"/>
  <c r="J66" i="1"/>
  <c r="J67" i="1"/>
  <c r="J68" i="1"/>
  <c r="J69" i="1"/>
  <c r="J70" i="1"/>
  <c r="J71" i="1"/>
  <c r="J72" i="1"/>
  <c r="J73" i="1"/>
  <c r="J64" i="1"/>
  <c r="J49" i="1"/>
  <c r="J50" i="1"/>
  <c r="J51" i="1"/>
  <c r="J52" i="1"/>
  <c r="J62" i="1"/>
  <c r="J48" i="1"/>
  <c r="J37" i="1"/>
  <c r="J38" i="1"/>
  <c r="J39" i="1"/>
  <c r="J40" i="1"/>
  <c r="J41" i="1"/>
  <c r="J42" i="1"/>
  <c r="J43" i="1"/>
  <c r="J44" i="1"/>
  <c r="J45" i="1"/>
  <c r="J46" i="1"/>
  <c r="J25" i="1"/>
  <c r="J26" i="1"/>
  <c r="J27" i="1"/>
  <c r="J9" i="1"/>
  <c r="J10" i="1"/>
  <c r="E16" i="7" s="1"/>
  <c r="J11" i="1"/>
  <c r="J12" i="1"/>
  <c r="J8" i="1"/>
  <c r="J74" i="1" l="1"/>
  <c r="J102" i="1"/>
  <c r="J7" i="1"/>
  <c r="J63" i="1"/>
  <c r="J36" i="1"/>
  <c r="J47" i="1"/>
  <c r="J24" i="1"/>
  <c r="J86" i="1"/>
  <c r="C119" i="1"/>
  <c r="C122" i="1" s="1"/>
  <c r="E5" i="7"/>
  <c r="G45" i="11"/>
  <c r="G3" i="11"/>
  <c r="G27" i="11"/>
  <c r="G17" i="11"/>
  <c r="G36" i="11" l="1"/>
  <c r="J35" i="1"/>
  <c r="J113" i="1" s="1"/>
  <c r="G66" i="11"/>
  <c r="G56" i="11"/>
  <c r="E15" i="7"/>
  <c r="E17" i="7" s="1"/>
  <c r="E11" i="7"/>
  <c r="E13" i="7" s="1"/>
  <c r="E6" i="7"/>
  <c r="E9" i="7" s="1"/>
  <c r="F9" i="7" s="1"/>
  <c r="G26" i="11" l="1"/>
  <c r="G9" i="7"/>
  <c r="G13" i="7"/>
  <c r="F13" i="7"/>
  <c r="B18" i="10" s="1"/>
  <c r="G17" i="7"/>
  <c r="F17" i="7"/>
  <c r="F21" i="10"/>
  <c r="F28" i="10"/>
  <c r="B28" i="10"/>
  <c r="C28" i="10" s="1"/>
  <c r="C123" i="1"/>
  <c r="B21" i="10"/>
  <c r="C21" i="10" s="1"/>
  <c r="F17" i="10" l="1"/>
  <c r="G17" i="10" s="1"/>
  <c r="F18" i="10"/>
  <c r="G18" i="10" s="1"/>
  <c r="F25" i="10"/>
  <c r="G25" i="10" s="1"/>
  <c r="F24" i="10"/>
  <c r="G24" i="10" s="1"/>
  <c r="F14" i="10"/>
  <c r="G28" i="10"/>
  <c r="F27" i="10"/>
  <c r="G27" i="10" s="1"/>
  <c r="G21" i="10"/>
  <c r="F20" i="10"/>
  <c r="G20" i="10" s="1"/>
  <c r="E18" i="7"/>
  <c r="B14" i="10"/>
  <c r="C14" i="10" s="1"/>
  <c r="B27" i="10"/>
  <c r="C27" i="10" s="1"/>
  <c r="B24" i="10"/>
  <c r="C24" i="10" s="1"/>
  <c r="B25" i="10"/>
  <c r="C25" i="10" s="1"/>
  <c r="C18" i="10"/>
  <c r="B17" i="10"/>
  <c r="C17" i="10" s="1"/>
  <c r="B20" i="10"/>
  <c r="C20" i="10" s="1"/>
  <c r="F10" i="10" l="1"/>
  <c r="G10" i="10" s="1"/>
  <c r="F11" i="10"/>
  <c r="G11" i="10" s="1"/>
  <c r="B7" i="10"/>
  <c r="C7" i="10" s="1"/>
  <c r="F7" i="10"/>
  <c r="G14" i="10"/>
  <c r="F13" i="10"/>
  <c r="G13" i="10" s="1"/>
  <c r="F18" i="7"/>
  <c r="G18" i="7"/>
  <c r="F4" i="10" l="1"/>
  <c r="G4" i="10" s="1"/>
  <c r="F3" i="10"/>
  <c r="G3" i="10" s="1"/>
  <c r="G7" i="10"/>
  <c r="F6" i="10"/>
  <c r="G6" i="10" s="1"/>
  <c r="B10" i="10"/>
  <c r="C10" i="10" s="1"/>
  <c r="B13" i="10"/>
  <c r="C13" i="10" s="1"/>
  <c r="B11" i="10"/>
  <c r="C11" i="10" s="1"/>
  <c r="J23" i="1"/>
  <c r="G16" i="11" s="1"/>
  <c r="B3" i="10" l="1"/>
  <c r="C3" i="10" s="1"/>
  <c r="B4" i="10"/>
  <c r="C4" i="10" s="1"/>
  <c r="B6" i="10"/>
  <c r="C6" i="10" s="1"/>
  <c r="J6" i="1"/>
  <c r="K69" i="1" l="1"/>
  <c r="K110" i="1"/>
  <c r="G2" i="11"/>
  <c r="G81" i="11" l="1"/>
  <c r="G65" i="11" l="1"/>
  <c r="G94" i="11" s="1"/>
  <c r="K85" i="1" l="1"/>
  <c r="K33" i="1"/>
  <c r="K14" i="1"/>
  <c r="K61" i="1"/>
  <c r="K20" i="1"/>
  <c r="K41" i="1"/>
  <c r="K76" i="1"/>
  <c r="K56" i="1"/>
  <c r="K68" i="1"/>
  <c r="K39" i="1"/>
  <c r="K13" i="1"/>
  <c r="K73" i="1"/>
  <c r="K96" i="1"/>
  <c r="K108" i="1"/>
  <c r="K37" i="1"/>
  <c r="K105" i="1"/>
  <c r="K27" i="1"/>
  <c r="K53" i="1"/>
  <c r="K74" i="1"/>
  <c r="K55" i="1"/>
  <c r="K67" i="1"/>
  <c r="K109" i="1"/>
  <c r="K78" i="1"/>
  <c r="K97" i="1"/>
  <c r="K99" i="1"/>
  <c r="K28" i="1"/>
  <c r="K90" i="1"/>
  <c r="K107" i="1"/>
  <c r="K16" i="1"/>
  <c r="K81" i="1"/>
  <c r="K72" i="1"/>
  <c r="K30" i="1"/>
  <c r="K57" i="1"/>
  <c r="K52" i="1"/>
  <c r="K46" i="1"/>
  <c r="K19" i="1"/>
  <c r="K21" i="1"/>
  <c r="K106" i="1"/>
  <c r="K113" i="1"/>
  <c r="K65" i="1"/>
  <c r="K80" i="1"/>
  <c r="K48" i="1"/>
  <c r="K79" i="1"/>
  <c r="K6" i="1"/>
  <c r="K43" i="1"/>
  <c r="K32" i="1"/>
  <c r="K112" i="1"/>
  <c r="K34" i="1"/>
  <c r="K95" i="1"/>
  <c r="K12" i="1"/>
  <c r="K17" i="1"/>
  <c r="K100" i="1"/>
  <c r="K11" i="1"/>
  <c r="K101" i="1"/>
  <c r="K59" i="1"/>
  <c r="K36" i="1"/>
  <c r="K77" i="1"/>
  <c r="K82" i="1"/>
  <c r="K89" i="1"/>
  <c r="K8" i="1"/>
  <c r="K18" i="1"/>
  <c r="K86" i="1"/>
  <c r="K75" i="1"/>
  <c r="K62" i="1"/>
  <c r="K50" i="1"/>
  <c r="K26" i="1"/>
  <c r="K88" i="1"/>
  <c r="K93" i="1"/>
  <c r="K87" i="1"/>
  <c r="K51" i="1"/>
  <c r="K104" i="1"/>
  <c r="K102" i="1"/>
  <c r="K35" i="1"/>
  <c r="K71" i="1"/>
  <c r="K47" i="1"/>
  <c r="K38" i="1"/>
  <c r="K31" i="1"/>
  <c r="K49" i="1"/>
  <c r="K92" i="1"/>
  <c r="K44" i="1"/>
  <c r="K9" i="1"/>
  <c r="K15" i="1"/>
  <c r="K70" i="1"/>
  <c r="K91" i="1"/>
  <c r="K94" i="1"/>
  <c r="K84" i="1"/>
  <c r="K29" i="1"/>
  <c r="K22" i="1"/>
  <c r="K24" i="1"/>
  <c r="K98" i="1"/>
  <c r="K111" i="1"/>
  <c r="K103" i="1"/>
  <c r="K40" i="1"/>
  <c r="K23" i="1"/>
  <c r="K7" i="1"/>
  <c r="K60" i="1"/>
  <c r="K25" i="1"/>
  <c r="K45" i="1"/>
  <c r="K83" i="1"/>
  <c r="K64" i="1"/>
  <c r="K54" i="1"/>
  <c r="K66" i="1"/>
  <c r="K63" i="1"/>
  <c r="K42" i="1"/>
  <c r="K10" i="1"/>
  <c r="K58" i="1"/>
  <c r="H65" i="11"/>
  <c r="H23" i="11" l="1"/>
  <c r="H29" i="11"/>
  <c r="H34" i="11"/>
  <c r="H5" i="11"/>
  <c r="H66" i="11"/>
  <c r="H55" i="11"/>
  <c r="H30" i="11"/>
  <c r="H4" i="11"/>
  <c r="H67" i="11"/>
  <c r="H64" i="11"/>
  <c r="H63" i="11"/>
  <c r="H15" i="11"/>
  <c r="H73" i="11"/>
  <c r="H40" i="11"/>
  <c r="H13" i="11"/>
  <c r="H50" i="11"/>
  <c r="H42" i="11"/>
  <c r="H74" i="11"/>
  <c r="H59" i="11"/>
  <c r="H62" i="11"/>
  <c r="H36" i="11"/>
  <c r="H43" i="11"/>
  <c r="H80" i="11"/>
  <c r="H32" i="11"/>
  <c r="H70" i="11"/>
  <c r="H2" i="11"/>
  <c r="H17" i="11"/>
  <c r="H79" i="11"/>
  <c r="H60" i="11"/>
  <c r="H51" i="11"/>
  <c r="H58" i="11"/>
  <c r="H27" i="11"/>
  <c r="H41" i="11"/>
  <c r="H54" i="11"/>
  <c r="H12" i="11"/>
  <c r="H3" i="11"/>
  <c r="H45" i="11"/>
  <c r="H61" i="11"/>
  <c r="H20" i="11"/>
  <c r="H8" i="11"/>
  <c r="H56" i="11"/>
  <c r="H37" i="11"/>
  <c r="H7" i="11"/>
  <c r="H71" i="11"/>
  <c r="H25" i="11"/>
  <c r="H68" i="11"/>
  <c r="H57" i="11"/>
  <c r="H85" i="11"/>
  <c r="H28" i="11"/>
  <c r="H35" i="11"/>
  <c r="H46" i="11"/>
  <c r="H26" i="11"/>
  <c r="H16" i="11"/>
  <c r="H11" i="11"/>
  <c r="H10" i="11"/>
  <c r="H33" i="11"/>
  <c r="H88" i="11"/>
  <c r="H18" i="11"/>
  <c r="H76" i="11"/>
  <c r="H77" i="11"/>
  <c r="H47" i="11"/>
  <c r="H87" i="11"/>
  <c r="H72" i="11"/>
  <c r="H75" i="11"/>
  <c r="H22" i="11"/>
  <c r="H49" i="11"/>
  <c r="H6" i="11"/>
  <c r="H21" i="11"/>
  <c r="H31" i="11"/>
  <c r="H78" i="11"/>
  <c r="H9" i="11"/>
  <c r="H24" i="11"/>
  <c r="H69" i="11"/>
  <c r="H38" i="11"/>
  <c r="H19" i="11"/>
  <c r="H52" i="11"/>
  <c r="H53" i="11"/>
  <c r="H39" i="11"/>
  <c r="H48" i="11"/>
  <c r="H44" i="11"/>
  <c r="H14" i="11"/>
  <c r="H92" i="11"/>
  <c r="H89" i="11"/>
  <c r="H86" i="11"/>
  <c r="H84" i="11"/>
  <c r="H93" i="11"/>
  <c r="H83" i="11"/>
  <c r="H91" i="11"/>
  <c r="H82" i="11"/>
  <c r="H90" i="11"/>
  <c r="H81" i="11"/>
  <c r="H94" i="1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<sst xmlns="http://schemas.openxmlformats.org/spreadsheetml/2006/main" count="754" uniqueCount="306">
  <si>
    <t>7. pielikums otrās kārtas projektu atlases nolikumam</t>
  </si>
  <si>
    <r>
      <t xml:space="preserve">Eiropas Savienības kohēzijas politikas programmas 2021.–2027. gadam 1.1.1. specifiskā atbalsta mērķa "Pētniecības un inovāciju kapacitātes stiprināšana un progresīvu tehnoloģiju ieviešana kopējā P&amp;A sistēmā" 1.1.1.3. pasākuma "Praktiskas ievirzes pētījumi" otrās kārtas </t>
    </r>
    <r>
      <rPr>
        <b/>
        <u/>
        <sz val="11"/>
        <color theme="1"/>
        <rFont val="Aptos"/>
        <family val="2"/>
      </rPr>
      <t>projekta budžeta kopsavilkums</t>
    </r>
  </si>
  <si>
    <t>Budžeta pozīcijas kods </t>
  </si>
  <si>
    <r>
      <t>Izmaksu pozīcijas nosaukums</t>
    </r>
    <r>
      <rPr>
        <sz val="11"/>
        <rFont val="Aptos"/>
        <family val="2"/>
      </rPr>
      <t> </t>
    </r>
  </si>
  <si>
    <t>Darbības veids</t>
  </si>
  <si>
    <t>Labuma guvējs</t>
  </si>
  <si>
    <r>
      <t>Izmaksu veids</t>
    </r>
    <r>
      <rPr>
        <sz val="11"/>
        <rFont val="Aptos"/>
        <family val="2"/>
      </rPr>
      <t> </t>
    </r>
  </si>
  <si>
    <t>Vienas vienības izmaksas EUR</t>
  </si>
  <si>
    <r>
      <t>Daudzums</t>
    </r>
    <r>
      <rPr>
        <sz val="11"/>
        <rFont val="Aptos"/>
        <family val="2"/>
      </rPr>
      <t> </t>
    </r>
  </si>
  <si>
    <r>
      <t>Mērvienība</t>
    </r>
    <r>
      <rPr>
        <sz val="11"/>
        <rFont val="Aptos"/>
        <family val="2"/>
      </rPr>
      <t> </t>
    </r>
  </si>
  <si>
    <r>
      <rPr>
        <b/>
        <sz val="11"/>
        <color rgb="FF000000"/>
        <rFont val="Aptos"/>
        <family val="2"/>
      </rPr>
      <t>Projekta darbības/apakšdarbības numurs</t>
    </r>
    <r>
      <rPr>
        <sz val="11"/>
        <color rgb="FF000000"/>
        <rFont val="Aptos"/>
        <family val="2"/>
      </rPr>
      <t> </t>
    </r>
  </si>
  <si>
    <t>KOPĀ</t>
  </si>
  <si>
    <t>EUR</t>
  </si>
  <si>
    <r>
      <t>%</t>
    </r>
    <r>
      <rPr>
        <sz val="11"/>
        <rFont val="Aptos"/>
        <family val="2"/>
      </rPr>
      <t> </t>
    </r>
  </si>
  <si>
    <t>Piezīmes par attiecināmajām izmaksām</t>
  </si>
  <si>
    <t>Piezīmes par tabulas aizpildīšanu</t>
  </si>
  <si>
    <r>
      <t>3.</t>
    </r>
    <r>
      <rPr>
        <sz val="11"/>
        <rFont val="Aptos"/>
        <family val="2"/>
      </rPr>
      <t> </t>
    </r>
  </si>
  <si>
    <r>
      <t>Projekta īstenošanas personāla izmaksas</t>
    </r>
    <r>
      <rPr>
        <sz val="11"/>
        <rFont val="Aptos"/>
        <family val="2"/>
      </rPr>
      <t> </t>
    </r>
  </si>
  <si>
    <t>3.1. </t>
  </si>
  <si>
    <t>Projekta īstenošanas personāla atlīdzības izmaksas un valsts sociālās apdrošināšanas obligātās iemaksas </t>
  </si>
  <si>
    <t>Personāla izmaksas: pētnieki, tehniskie un citi palīgdarbinieki, ciktāl tie nodarbināti projektā (atbilstoši Komisijas regulas Nr. 651/2014 25. panta 3. punkta "a" apakšpunktam).
Budžeta pozīcijā 3.1. iekļaujamas izmaksas uz darba līguma pamata. Projekta īstenošanas personāla izmaksas, slēdzot uzņēmuma vai pakalpojuma līgumus, norādāmas budžeta pozīcijā Nr. 13.1. "Ārpakalpojumu izmaksas".</t>
  </si>
  <si>
    <t>3.1.1.</t>
  </si>
  <si>
    <t>Izmaksu pozīcijas nosaukums</t>
  </si>
  <si>
    <t>tiešās </t>
  </si>
  <si>
    <t>3.1.2.</t>
  </si>
  <si>
    <t>3.1.3.</t>
  </si>
  <si>
    <t>3.1.4.</t>
  </si>
  <si>
    <t>3.1.5.</t>
  </si>
  <si>
    <t>3.1.6.</t>
  </si>
  <si>
    <t>3.1.7.</t>
  </si>
  <si>
    <t>3.1.8.</t>
  </si>
  <si>
    <t>3.1.9.</t>
  </si>
  <si>
    <t>3.1.10.</t>
  </si>
  <si>
    <t>3.1.11.</t>
  </si>
  <si>
    <t>3.1.12.</t>
  </si>
  <si>
    <t>3.1.13.</t>
  </si>
  <si>
    <t>3.1.14.</t>
  </si>
  <si>
    <t>3.1.15.</t>
  </si>
  <si>
    <t>3.2. </t>
  </si>
  <si>
    <t>Pārējās projekta īstenošanas personāla izmaksas</t>
  </si>
  <si>
    <t>Personāla izmaksas: pētnieki, tehniskie un citi palīgdarbinieki, ciktāl tie nodarbināti projektā (atbilstoši Komisijas regulas Nr. 651/2014 25. panta 3. punkta "a" apakšpunktam). Komandējumu un darba braucienu izmaksas, kas saistītas ar projekta ietvaros īstenojamo pētniecību.</t>
  </si>
  <si>
    <t>3.2.1.</t>
  </si>
  <si>
    <t>Komandējumu un darba braucienu izmaksas</t>
  </si>
  <si>
    <t>3.2.1.1.</t>
  </si>
  <si>
    <t>Komandējums</t>
  </si>
  <si>
    <t>skaits</t>
  </si>
  <si>
    <t>3.2.1.2.</t>
  </si>
  <si>
    <t>3.2.1.3.</t>
  </si>
  <si>
    <t>3.2.1.4.</t>
  </si>
  <si>
    <t>3.2.1.5.</t>
  </si>
  <si>
    <t>3.2.1.6.</t>
  </si>
  <si>
    <t>3.2.1.7.</t>
  </si>
  <si>
    <t>3.2.1.8.</t>
  </si>
  <si>
    <t>3.2.1.9.</t>
  </si>
  <si>
    <r>
      <t>6.</t>
    </r>
    <r>
      <rPr>
        <sz val="11"/>
        <rFont val="Aptos"/>
        <family val="2"/>
      </rPr>
      <t> </t>
    </r>
  </si>
  <si>
    <r>
      <t>Materiālu, aprīkojuma un iekārtu izmaksas</t>
    </r>
    <r>
      <rPr>
        <sz val="11"/>
        <rFont val="Aptos"/>
        <family val="2"/>
      </rPr>
      <t> </t>
    </r>
  </si>
  <si>
    <t>6.1. </t>
  </si>
  <si>
    <t>Materiālu un izejvielu izmaksas </t>
  </si>
  <si>
    <t>Materiālu, piederumu un līdzīgu produktu izmaksas, kas radušās tieši projekta rezultātā (atbilstoši Komisijas regulas Nr. 651/2014 25. panta 3. punkta "e" apakšpunktam).</t>
  </si>
  <si>
    <t>6.1.1.</t>
  </si>
  <si>
    <t>Materiāli un izejvielas</t>
  </si>
  <si>
    <t>6.1.2.</t>
  </si>
  <si>
    <t>6.1.3.</t>
  </si>
  <si>
    <t xml:space="preserve">tiešās </t>
  </si>
  <si>
    <t>6.1.4.</t>
  </si>
  <si>
    <t>6.1.5.</t>
  </si>
  <si>
    <t>6.1.6.</t>
  </si>
  <si>
    <t>6.1.7.</t>
  </si>
  <si>
    <t>6.1.8.</t>
  </si>
  <si>
    <t>6.1.9.</t>
  </si>
  <si>
    <t>6.1.10.</t>
  </si>
  <si>
    <t>6.2. </t>
  </si>
  <si>
    <t>Aprīkojuma un iekārtu izmaksas</t>
  </si>
  <si>
    <t>Izmaksas par instrumentiem un aprīkojumu, ciktāl un cik ilgi tos izmanto projektā. Ja šo instrumentu un aprīkojuma lietošanas laiks projektā neaptver visu amortizācijas periodu, par attiecināmajām izmaksām ir uzskatāmas tikai tās amortizācijas izmaksas, kas atbilst projekta ilgumam un ir aprēķinātas saskaņā ar vispārpieņemtiem grāmatvedības principiem (atbilstoši Komisijas regulas Nr. 651/2014 25. panta 3. punkta "b" apakšpunktam).</t>
  </si>
  <si>
    <t>6.2.1.</t>
  </si>
  <si>
    <t>6.2.2.</t>
  </si>
  <si>
    <t>6.2.3.</t>
  </si>
  <si>
    <t>6.2.4.</t>
  </si>
  <si>
    <t>6.2.5.</t>
  </si>
  <si>
    <t>6.2.6.</t>
  </si>
  <si>
    <t>6.2.7.</t>
  </si>
  <si>
    <t>6.2.8.</t>
  </si>
  <si>
    <t>6.2.9.</t>
  </si>
  <si>
    <t>6.2.10.</t>
  </si>
  <si>
    <t>6.2.11.</t>
  </si>
  <si>
    <t>6.2.12.</t>
  </si>
  <si>
    <t>6.2.13.</t>
  </si>
  <si>
    <t>6.2.14.</t>
  </si>
  <si>
    <t>6.2.15.</t>
  </si>
  <si>
    <t xml:space="preserve">6.4. </t>
  </si>
  <si>
    <r>
      <t>Citas izmaksas</t>
    </r>
    <r>
      <rPr>
        <sz val="11"/>
        <rFont val="Aptos"/>
        <family val="2"/>
      </rPr>
      <t> </t>
    </r>
  </si>
  <si>
    <t>6.4.1.</t>
  </si>
  <si>
    <t>6.4.2.</t>
  </si>
  <si>
    <t>6.4.3.</t>
  </si>
  <si>
    <t>tiešās</t>
  </si>
  <si>
    <t>6.4.4.</t>
  </si>
  <si>
    <t>6.4.5.</t>
  </si>
  <si>
    <t>6.4.6.</t>
  </si>
  <si>
    <t>6.4.7.</t>
  </si>
  <si>
    <t>6.4.8.</t>
  </si>
  <si>
    <t>6.4.9.</t>
  </si>
  <si>
    <t>6.4.10.</t>
  </si>
  <si>
    <r>
      <t>8.</t>
    </r>
    <r>
      <rPr>
        <sz val="11"/>
        <rFont val="Aptos"/>
        <family val="2"/>
      </rPr>
      <t> </t>
    </r>
  </si>
  <si>
    <t>Patenti, licences u.tml.</t>
  </si>
  <si>
    <t>8.1.</t>
  </si>
  <si>
    <r>
      <t>Izmaksas</t>
    </r>
    <r>
      <rPr>
        <b/>
        <sz val="9"/>
        <color theme="1"/>
        <rFont val="Aptos"/>
        <family val="2"/>
      </rPr>
      <t xml:space="preserve"> par patentiem, kas iegādāti vai kuru licences saņemtas no ārējiem avotiem</t>
    </r>
    <r>
      <rPr>
        <sz val="9"/>
        <color theme="1"/>
        <rFont val="Aptos"/>
        <family val="2"/>
      </rPr>
      <t xml:space="preserve"> godīgas konkurences apstākļos (atbilstoši Komisijas regulas Nr. 651/2014 25. panta 3. punkta "d" apakšpunktam).</t>
    </r>
  </si>
  <si>
    <t>8.2.</t>
  </si>
  <si>
    <t>8.3.</t>
  </si>
  <si>
    <t>8.4.</t>
  </si>
  <si>
    <t>8.5.</t>
  </si>
  <si>
    <t>8.6.</t>
  </si>
  <si>
    <t>8.7.</t>
  </si>
  <si>
    <t>8.8.</t>
  </si>
  <si>
    <t>8.9.</t>
  </si>
  <si>
    <t>8.10.</t>
  </si>
  <si>
    <r>
      <t>13.</t>
    </r>
    <r>
      <rPr>
        <sz val="11"/>
        <rFont val="Aptos"/>
        <family val="2"/>
      </rPr>
      <t> </t>
    </r>
  </si>
  <si>
    <r>
      <t>Pārējās projekta īstenošanas izmaksas</t>
    </r>
    <r>
      <rPr>
        <sz val="11"/>
        <rFont val="Aptos"/>
        <family val="2"/>
      </rPr>
      <t> </t>
    </r>
  </si>
  <si>
    <r>
      <t>13.1.</t>
    </r>
    <r>
      <rPr>
        <sz val="11"/>
        <rFont val="Aptos"/>
        <family val="2"/>
      </rPr>
      <t> </t>
    </r>
  </si>
  <si>
    <r>
      <t>Ārpakalpojumu izmaksas</t>
    </r>
    <r>
      <rPr>
        <sz val="11"/>
        <rFont val="Aptos"/>
        <family val="2"/>
      </rPr>
      <t> </t>
    </r>
  </si>
  <si>
    <t>13.1.1.</t>
  </si>
  <si>
    <t>13.1.2.</t>
  </si>
  <si>
    <t>13.1.3.</t>
  </si>
  <si>
    <t>13.1.4.</t>
  </si>
  <si>
    <t>13.1.5.</t>
  </si>
  <si>
    <t>13.1.6.</t>
  </si>
  <si>
    <t>13.1.7.</t>
  </si>
  <si>
    <t>13.1.8.</t>
  </si>
  <si>
    <t>13.1.9.</t>
  </si>
  <si>
    <t>13.1.10.</t>
  </si>
  <si>
    <t>13.1.11.</t>
  </si>
  <si>
    <t>13.1.12.</t>
  </si>
  <si>
    <t>13.1.13.</t>
  </si>
  <si>
    <t>13.1.14.</t>
  </si>
  <si>
    <t>13.1.15.</t>
  </si>
  <si>
    <r>
      <t>13.2.</t>
    </r>
    <r>
      <rPr>
        <sz val="11"/>
        <rFont val="Aptos"/>
        <family val="2"/>
      </rPr>
      <t> </t>
    </r>
  </si>
  <si>
    <t>Papildu izmaksas</t>
  </si>
  <si>
    <t>Norāda tās izmaksas, kuras saskaņā ar SAM MK noteikumu 36. punktu nevar norādīt citās izmaksu pozīcijās.</t>
  </si>
  <si>
    <t>13.2.1.</t>
  </si>
  <si>
    <t>13.2.2.</t>
  </si>
  <si>
    <t>13.2.3.</t>
  </si>
  <si>
    <t>13.2.4.</t>
  </si>
  <si>
    <t>13.2.5.</t>
  </si>
  <si>
    <t>13.2.6.</t>
  </si>
  <si>
    <t>13.2.7.</t>
  </si>
  <si>
    <t>13.2.8.</t>
  </si>
  <si>
    <t>13.2.9.</t>
  </si>
  <si>
    <t>13.2.10.</t>
  </si>
  <si>
    <r>
      <t>KOPĀ</t>
    </r>
    <r>
      <rPr>
        <sz val="11"/>
        <rFont val="Aptos"/>
        <family val="2"/>
      </rPr>
      <t> </t>
    </r>
  </si>
  <si>
    <t>Attiecināmās izmaksas</t>
  </si>
  <si>
    <t>Projekta iesniedzējs</t>
  </si>
  <si>
    <t>Sadarbības partneris Nr. 1</t>
  </si>
  <si>
    <t>Sadarbības partneris Nr. 2</t>
  </si>
  <si>
    <t>Tehniski ekonomiskā priekšizpēte</t>
  </si>
  <si>
    <t>Rūpnieciskie pētījumi</t>
  </si>
  <si>
    <t>Eksperimentālā izstrāde</t>
  </si>
  <si>
    <t>Tehnoloģiju tiesību iegūšana, apstiprināšana un aizstāvēšana</t>
  </si>
  <si>
    <t>Pamatojums projektā plānoto izmaksu samērīgumam un atbilstībai vidējām tirgus cenām</t>
  </si>
  <si>
    <t>Informācija par finansējuma saņēmēja esošajām atalgojuma likmēm, esošajiem līgumiem u.tml.</t>
  </si>
  <si>
    <r>
      <rPr>
        <b/>
        <sz val="11"/>
        <color theme="1"/>
        <rFont val="Aptos Narrow"/>
        <family val="2"/>
        <scheme val="minor"/>
      </rPr>
      <t>Informācija par veiktajām piegādātāju aptaujām</t>
    </r>
    <r>
      <rPr>
        <sz val="11"/>
        <color theme="1"/>
        <rFont val="Aptos Narrow"/>
        <family val="2"/>
        <scheme val="minor"/>
      </rPr>
      <t xml:space="preserve"> (cenas priekšizpēti)</t>
    </r>
  </si>
  <si>
    <r>
      <t xml:space="preserve">Komercinformācija tīmekļvietnēs </t>
    </r>
    <r>
      <rPr>
        <sz val="11"/>
        <color theme="1"/>
        <rFont val="Aptos Narrow"/>
        <family val="2"/>
        <scheme val="minor"/>
      </rPr>
      <t>(norādiet konkrētas saites vai pievienojiet ekrānuzņēmumus)</t>
    </r>
  </si>
  <si>
    <t>Informācija par finansējuma saņēmēja pieredzi līdzīgos projektos</t>
  </si>
  <si>
    <t>Informācija par statistikas datiem</t>
  </si>
  <si>
    <t>Informācija par eksperta atzinumu</t>
  </si>
  <si>
    <t>Norāde uz iepirkumu dokumentāciju</t>
  </si>
  <si>
    <t>Cits skaidrojums</t>
  </si>
  <si>
    <r>
      <rPr>
        <b/>
        <sz val="11"/>
        <color theme="1"/>
        <rFont val="Aptos Narrow"/>
        <family val="2"/>
        <scheme val="minor"/>
      </rPr>
      <t>Norāde uz citiem pamatojošiem dokumentiem</t>
    </r>
    <r>
      <rPr>
        <sz val="11"/>
        <color theme="1"/>
        <rFont val="Aptos Narrow"/>
        <family val="2"/>
        <charset val="186"/>
        <scheme val="minor"/>
      </rPr>
      <t>, kas pievienoti projekta iesnieguma pielikumā</t>
    </r>
  </si>
  <si>
    <t>…</t>
  </si>
  <si>
    <t>Aprēķinu tabulas</t>
  </si>
  <si>
    <t>Pievieno šeit vai kā atsevišķus dokumentus projekta iesnieguma pielikumā!</t>
  </si>
  <si>
    <t>Budžeta pozīcijas kods</t>
  </si>
  <si>
    <t>Nosaukums</t>
  </si>
  <si>
    <t>Izmaksu veids</t>
  </si>
  <si>
    <t>Daudzums</t>
  </si>
  <si>
    <t>Mērvienība</t>
  </si>
  <si>
    <t>Projekta darbības numurs</t>
  </si>
  <si>
    <t>Attiecināmā summa</t>
  </si>
  <si>
    <t>%</t>
  </si>
  <si>
    <t>3.</t>
  </si>
  <si>
    <t>Projekta īstenošanas personāla izmaksas</t>
  </si>
  <si>
    <t>3.1.</t>
  </si>
  <si>
    <t>Projekta īstenošanas personāla atlīdzības izmaksas</t>
  </si>
  <si>
    <t>3.1.1.1.</t>
  </si>
  <si>
    <t>3.1.1.2.</t>
  </si>
  <si>
    <t>Sadarbības partneris Nr.1</t>
  </si>
  <si>
    <t>3.1.1.3.</t>
  </si>
  <si>
    <t>Sadarbības partneris Nr.2</t>
  </si>
  <si>
    <t>3.1.2.1.</t>
  </si>
  <si>
    <t>3.1.2.2.</t>
  </si>
  <si>
    <t>3.1.2.3.</t>
  </si>
  <si>
    <t>3.1.3.1.</t>
  </si>
  <si>
    <t>3.1.3.2.</t>
  </si>
  <si>
    <t>3.1.3.3.</t>
  </si>
  <si>
    <t>3.2.</t>
  </si>
  <si>
    <t xml:space="preserve">3.2.1. </t>
  </si>
  <si>
    <t>3.2.2.</t>
  </si>
  <si>
    <t>3.2.2.1.</t>
  </si>
  <si>
    <t>3.2.2.2.</t>
  </si>
  <si>
    <t>3.2.2.3.</t>
  </si>
  <si>
    <t>6.</t>
  </si>
  <si>
    <t>Materiālu, aprīkojuma un iekārtu izmaksas</t>
  </si>
  <si>
    <t>6.1.</t>
  </si>
  <si>
    <t>Materiālu un izejvielu izmaksas</t>
  </si>
  <si>
    <t>6.1.1.1.</t>
  </si>
  <si>
    <t>6.1.1.2.</t>
  </si>
  <si>
    <t>6.1.1.3.</t>
  </si>
  <si>
    <t>6.1.2.1.</t>
  </si>
  <si>
    <t>6.1.2.2.</t>
  </si>
  <si>
    <t>6.1.2.3.</t>
  </si>
  <si>
    <t>6.2.</t>
  </si>
  <si>
    <t>6.2.1.1.</t>
  </si>
  <si>
    <t>6.2.1.2.</t>
  </si>
  <si>
    <t>6.2.1.3.</t>
  </si>
  <si>
    <t>6.2.2.1.</t>
  </si>
  <si>
    <t>6.2.2.2.</t>
  </si>
  <si>
    <t>6.2.2.3.</t>
  </si>
  <si>
    <t>6.4.</t>
  </si>
  <si>
    <t>Citas izmaksas</t>
  </si>
  <si>
    <t>6.4.1.1.</t>
  </si>
  <si>
    <t>6.4.1.2.</t>
  </si>
  <si>
    <t>6.4.1.3.</t>
  </si>
  <si>
    <t>6.4.2.1.</t>
  </si>
  <si>
    <t>6.4.2.2.</t>
  </si>
  <si>
    <t>6.4.2.3.</t>
  </si>
  <si>
    <t>6.4.3.1.</t>
  </si>
  <si>
    <t>8.</t>
  </si>
  <si>
    <t>Patenti, licences utml.</t>
  </si>
  <si>
    <t>8.1.1.</t>
  </si>
  <si>
    <t>8.1.1.1.</t>
  </si>
  <si>
    <t>8.1.1.2.</t>
  </si>
  <si>
    <t>8.1.1.3.</t>
  </si>
  <si>
    <t>8.1.2.</t>
  </si>
  <si>
    <t>8.1.2.1.</t>
  </si>
  <si>
    <t>8.1.2.2.</t>
  </si>
  <si>
    <t>8.1.2.3.</t>
  </si>
  <si>
    <t>13.</t>
  </si>
  <si>
    <t>Pārējās projekta īstenošanas izmaksas</t>
  </si>
  <si>
    <t>13.1.</t>
  </si>
  <si>
    <t>Ārpakalpojumu izmaksas</t>
  </si>
  <si>
    <t>13.1.1.1.</t>
  </si>
  <si>
    <t>13.1.1.2.</t>
  </si>
  <si>
    <t>13.1.1.3.</t>
  </si>
  <si>
    <t>13.1.2.1.</t>
  </si>
  <si>
    <t>13.1.2.2.</t>
  </si>
  <si>
    <t>13.1.2.3.</t>
  </si>
  <si>
    <t>13.1.3.1.</t>
  </si>
  <si>
    <t>13.1.3.2.</t>
  </si>
  <si>
    <t>13.1.3.3.</t>
  </si>
  <si>
    <t>13.1.4.1.</t>
  </si>
  <si>
    <t>13.2.</t>
  </si>
  <si>
    <t>13.2.1.1.</t>
  </si>
  <si>
    <t>13.2.1.2.</t>
  </si>
  <si>
    <t>13.2.1.3.</t>
  </si>
  <si>
    <t>13.2.2.1.</t>
  </si>
  <si>
    <t>13.2.2.2.</t>
  </si>
  <si>
    <t>13.2.2.3.</t>
  </si>
  <si>
    <t>13.2.3.1.</t>
  </si>
  <si>
    <t>13.2.3.2.</t>
  </si>
  <si>
    <t>13.2.3.3.</t>
  </si>
  <si>
    <t>Kopā:</t>
  </si>
  <si>
    <t>Publiskā finansējuma intensitātes aprēķins</t>
  </si>
  <si>
    <t>Nr.p.k.</t>
  </si>
  <si>
    <t>Projekta darbības/atsevišķas aktivitātes</t>
  </si>
  <si>
    <t>Attiecināmās izmaksas  (EUR)</t>
  </si>
  <si>
    <r>
      <t>Publiskā finansējuma intensitāte (I</t>
    </r>
    <r>
      <rPr>
        <b/>
        <vertAlign val="subscript"/>
        <sz val="11"/>
        <color theme="1"/>
        <rFont val="Aptos"/>
        <family val="2"/>
      </rPr>
      <t>P</t>
    </r>
    <r>
      <rPr>
        <b/>
        <sz val="11"/>
        <color theme="1"/>
        <rFont val="Aptos"/>
        <family val="2"/>
      </rPr>
      <t xml:space="preserve">%) </t>
    </r>
    <r>
      <rPr>
        <b/>
        <sz val="11"/>
        <color rgb="FFFF0000"/>
        <rFont val="Aptos"/>
        <family val="2"/>
      </rPr>
      <t>(maksimāli iespējamā)</t>
    </r>
  </si>
  <si>
    <r>
      <t>Publiskā finansējuma intensitāte (I</t>
    </r>
    <r>
      <rPr>
        <b/>
        <vertAlign val="subscript"/>
        <sz val="11"/>
        <color theme="1"/>
        <rFont val="Aptos"/>
        <family val="2"/>
      </rPr>
      <t>P</t>
    </r>
    <r>
      <rPr>
        <b/>
        <sz val="11"/>
        <color theme="1"/>
        <rFont val="Aptos"/>
        <family val="2"/>
      </rPr>
      <t xml:space="preserve">%) </t>
    </r>
    <r>
      <rPr>
        <b/>
        <sz val="11"/>
        <color rgb="FFFF0000"/>
        <rFont val="Aptos"/>
        <family val="2"/>
      </rPr>
      <t>(SAMAZINĀTA)</t>
    </r>
  </si>
  <si>
    <t>Piezīmes</t>
  </si>
  <si>
    <t>nosaukums</t>
  </si>
  <si>
    <t>komersanta kategorija</t>
  </si>
  <si>
    <t>1.</t>
  </si>
  <si>
    <t>2.</t>
  </si>
  <si>
    <t>4.</t>
  </si>
  <si>
    <t>Projekta daļa Nr.1</t>
  </si>
  <si>
    <t>Projekta daļa Nr.2</t>
  </si>
  <si>
    <t>Projekta daļa Nr.3</t>
  </si>
  <si>
    <t>Projekts</t>
  </si>
  <si>
    <t>1. Ievēro Ministru kabineta 2024. gada 25. jūnija noteikumu Nr. 407 "Eiropas Savienības kohēzijas politikas programmas 2021.–2027. gadam 1.1.1. specifiskā atbalsta mērķa "Pētniecības un inovāciju kapacitātes stiprināšana un progresīvu tehnoloģiju ieviešana kopējā P&amp;A sistēmā" 1.1.1.3. pasākuma "Praktiskas ievirzes pētījumi" īstenošanas noteikumi" 42. un 47. punkta nosacījumus.					
2. Sniedz informāciju par projekta iesniedzēju un katru sadarbības partneri, kas gūst intelektuālā īpašuma tiesības un ekonomiskās priekšrocības, kas izriet no tā projekta ietvaros veiktās darbības.
3. Ar saimniecisku darbību saistītos projektos fundamentālie pētījumi nav atbalstāmi.</t>
  </si>
  <si>
    <t>Finansēšanas plāns</t>
  </si>
  <si>
    <t>Intensitātes samazinājums</t>
  </si>
  <si>
    <t>Summa</t>
  </si>
  <si>
    <t>Eiropas Reģionālās attīstības fonds</t>
  </si>
  <si>
    <t>Valsts budžeta finansējums</t>
  </si>
  <si>
    <t>Publiskās attiecināmās izmaksas</t>
  </si>
  <si>
    <t>Privātās attiecināmās izmaksas</t>
  </si>
  <si>
    <t>Kopējās attiecināmās izmaksas</t>
  </si>
  <si>
    <t>Uzņēmuma veidi</t>
  </si>
  <si>
    <t>Sīks (mikro) komersants</t>
  </si>
  <si>
    <t>Mazs komersants</t>
  </si>
  <si>
    <t>Vidējs komersants</t>
  </si>
  <si>
    <t>Liels komersants</t>
  </si>
  <si>
    <t>Darbību veidi</t>
  </si>
  <si>
    <t>Labuma guvēji</t>
  </si>
  <si>
    <t>Algas</t>
  </si>
  <si>
    <t>stundas</t>
  </si>
  <si>
    <t>mēneši</t>
  </si>
  <si>
    <t>N/A</t>
  </si>
  <si>
    <r>
      <rPr>
        <b/>
        <sz val="11"/>
        <color rgb="FFFF0000"/>
        <rFont val="Aptos"/>
        <family val="2"/>
      </rPr>
      <t>Informācijai!</t>
    </r>
    <r>
      <rPr>
        <sz val="11"/>
        <color theme="1"/>
        <rFont val="Aptos"/>
        <family val="2"/>
      </rPr>
      <t xml:space="preserve">
1) Izklājlapā "Budžeta kopsavilkums" aizpilda tikai oranži iekrāsotos datu laukus.
2) Izklājlapā "Izmaksu pamatojums" vai citā projekta iesniegumam pievienotā dokumentā sniedz izmaksu pamatojumu.
3) Izklājlapa "KPVIS" ir aizsargāta ar atslēgu, jo dati tajā ielasīsies automātiski.
4) Izklājlapā "Intensitātes aprēķins" aizpilda tikai oranži iekrāsotos datu laukus.
5) Izklājlapā "Finansēšanas plāns" ir aizsargāta ar atslēgu, jo dati tajā ielasīsies automātiski.</t>
    </r>
  </si>
  <si>
    <r>
      <rPr>
        <b/>
        <sz val="11"/>
        <color rgb="FFFF0000"/>
        <rFont val="Aptos Narrow"/>
        <family val="2"/>
        <scheme val="minor"/>
      </rPr>
      <t>Informācijai!</t>
    </r>
    <r>
      <rPr>
        <sz val="11"/>
        <color theme="1"/>
        <rFont val="Aptos Narrow"/>
        <family val="2"/>
        <charset val="186"/>
        <scheme val="minor"/>
      </rPr>
      <t xml:space="preserve">
1) Izklājlapas "Izmaksu pamatojums" aizpildīšana ir ieteicama, bet nav obligāta. Projekta iesniedzējs izmaksu aprēķinus un pamatojumus var pievienot arī kā atsevišķus dokumentus Projektu portāla (KPVIS) sadaļā "Pielikumi".
2) Projekta iesniedzējs izvēlas un aizpilda vienu vai vairākas kolonnas, kas atbilstošas konkrētajai budžeta pozīcijai. Ja nepieciešams, pievieno citu pamatojumu, kas izklājlapā nav ietverts.</t>
    </r>
  </si>
  <si>
    <r>
      <rPr>
        <b/>
        <sz val="11"/>
        <color rgb="FFFF0000"/>
        <rFont val="Aptos Narrow"/>
        <family val="2"/>
        <scheme val="minor"/>
      </rPr>
      <t>Informācijai!</t>
    </r>
    <r>
      <rPr>
        <sz val="11"/>
        <color theme="1"/>
        <rFont val="Aptos Narrow"/>
        <family val="2"/>
        <charset val="186"/>
        <scheme val="minor"/>
      </rPr>
      <t xml:space="preserve">
Izklājlapā "Intensitātes aprēķins" aizpilda tikai oranži iekrāsotos datu laukus.</t>
    </r>
  </si>
  <si>
    <r>
      <t xml:space="preserve">Norāda </t>
    </r>
    <r>
      <rPr>
        <b/>
        <sz val="9"/>
        <color theme="1"/>
        <rFont val="Aptos"/>
        <family val="2"/>
      </rPr>
      <t>atsevišķi katru projektā plānoto īstenošanas personāla amata pozīciju</t>
    </r>
    <r>
      <rPr>
        <sz val="9"/>
        <color theme="1"/>
        <rFont val="Aptos"/>
        <family val="2"/>
      </rPr>
      <t>. Atzīmē, vai izmaksas plānotas projekta iesniedzējam vai/un sadarbības partneriem. Izklājlapā "Izmaksu pamatojums" vai citā projekta iesniegumam pievienotā dokumentā sniedz izmaksu pamatojumu.</t>
    </r>
  </si>
  <si>
    <r>
      <t xml:space="preserve">Ailē "Vienas vienības izmaksas EUR" norāda </t>
    </r>
    <r>
      <rPr>
        <b/>
        <sz val="9"/>
        <color theme="1"/>
        <rFont val="Aptos"/>
        <family val="2"/>
      </rPr>
      <t>katra komandējuma vai/un darba brauciena kopējās izmaksas</t>
    </r>
    <r>
      <rPr>
        <sz val="9"/>
        <color theme="1"/>
        <rFont val="Aptos"/>
        <family val="2"/>
      </rPr>
      <t xml:space="preserve"> katrai pētījumu kategorijai. Atzīmē, vai izmaksas plānotas projekta iesniedzējam vai/un sadarbības partneriem. Izklājlapā "Izmaksu pamatojums" vai citā projekta iesniegumam pievienotā dokumentā sniedz izmaksu pamatojumu.</t>
    </r>
  </si>
  <si>
    <r>
      <t xml:space="preserve">Ailē "Vienas vienības izmaksas EUR" norāda </t>
    </r>
    <r>
      <rPr>
        <b/>
        <sz val="9"/>
        <color theme="1"/>
        <rFont val="Aptos"/>
        <family val="2"/>
      </rPr>
      <t>materiālu iegādes kopējās izmaksas</t>
    </r>
    <r>
      <rPr>
        <sz val="9"/>
        <color theme="1"/>
        <rFont val="Aptos"/>
        <family val="2"/>
      </rPr>
      <t xml:space="preserve"> katrai pētījumu kategorijai. Atzīmē, vai izmaksas plānotas projekta iesniedzējam vai/un sadarbības partneriem. Izklājlapā "Izmaksu pamatojums" vai citā projekta iesniegumam pievienotā dokumentā sniedz izmaksu pamatojumu.</t>
    </r>
  </si>
  <si>
    <r>
      <t xml:space="preserve">Norāda </t>
    </r>
    <r>
      <rPr>
        <b/>
        <sz val="9"/>
        <color theme="1"/>
        <rFont val="Aptos"/>
        <family val="2"/>
      </rPr>
      <t>atsevišķi katru plānoto izmaksu vienību</t>
    </r>
    <r>
      <rPr>
        <sz val="9"/>
        <color theme="1"/>
        <rFont val="Aptos"/>
        <family val="2"/>
      </rPr>
      <t>. Atzīmē, vai izmaksas plānotas projekta iesniedzējam vai/un sadarbības partneriem. Izklājlapā "Izmaksu pamatojums" vai citā projekta iesniegumam pievienotā dokumentā sniedz izmaksu pamatojumu.</t>
    </r>
  </si>
  <si>
    <t>3.2.1.10.</t>
  </si>
  <si>
    <r>
      <t xml:space="preserve">Izmaksas par </t>
    </r>
    <r>
      <rPr>
        <b/>
        <sz val="9"/>
        <color theme="1"/>
        <rFont val="Aptos"/>
        <family val="2"/>
      </rPr>
      <t>patentu un citu nemateriālo aktīvu iegūšanu, apstiprināšanu un aizstāvēšanu</t>
    </r>
    <r>
      <rPr>
        <sz val="9"/>
        <color theme="1"/>
        <rFont val="Aptos"/>
        <family val="2"/>
      </rPr>
      <t xml:space="preserve"> (atbilstoši Komisijas regulas Nr. 651/2014 28. panta 2. punkta "a" apakšpunktam).
</t>
    </r>
    <r>
      <rPr>
        <b/>
        <sz val="9"/>
        <color rgb="FFFF0000"/>
        <rFont val="Aptos"/>
        <family val="2"/>
      </rPr>
      <t>Darbības "Tehnoloģiju tiesību iegūšana, apstiprināšana un aizstāvēšana" ietvaros izmaksas ir attiecināmas tikai projekta iesnieguma iesniedzējam, kas atbilst sīkā (mikro), mazā vai vidējā komersanta definīcijai.</t>
    </r>
  </si>
  <si>
    <r>
      <t xml:space="preserve">Izmaksas par līgumpētījumiem, zināšanām, kas iegādātas no ārējiem avotiem godīgas konkurences apstākļos, kā arī izmaksas par konsultantu pakalpojumiem un līdzvērtīgiem pakalpojumiem, kas izmantoti vienīgi projekta mērķiem (atbilstoši Komisijas regulas Nr. 651/2014 25. panta 3. punkta "d" apakšpunktam).
</t>
    </r>
    <r>
      <rPr>
        <b/>
        <sz val="9"/>
        <color rgb="FFFF0000"/>
        <rFont val="Aptos"/>
        <family val="2"/>
      </rPr>
      <t>Ārpakalpojumu izmaksas darbības "Tehnoloģiju tiesību iegūšana, apstiprināšana un aizstāvēšana" ietvaros ir attiecināmas tikai projekta iesnieguma iesniedzējam, kas atbilst sīkā (mikro), mazā vai vidējā komersanta definīcijai.</t>
    </r>
    <r>
      <rPr>
        <sz val="9"/>
        <color theme="1"/>
        <rFont val="Aptos"/>
        <family val="2"/>
      </rPr>
      <t xml:space="preserve">
Ārpakalpojumu izmaksas, plānojot un veicot iepirkumu atbilstoši iepirkuma procedūru reglamentējošiem normatīvajiem aktiem.</t>
    </r>
  </si>
  <si>
    <r>
      <t xml:space="preserve">Tehnoloģiju tiesību iegūšanas, apstiprināšanas un aizstāvēšanas izmaksas ir attiecināmas tikai projekta iesniedzējam, kas atbilst mikro, mazā un vidējā komersanta definīcijai (max. atbalsta intensitāte ir </t>
    </r>
    <r>
      <rPr>
        <b/>
        <i/>
        <sz val="10"/>
        <color theme="1"/>
        <rFont val="Aptos"/>
        <family val="2"/>
      </rPr>
      <t>50%</t>
    </r>
    <r>
      <rPr>
        <i/>
        <sz val="10"/>
        <color theme="1"/>
        <rFont val="Aptos"/>
        <family val="2"/>
      </rPr>
      <t xml:space="preserve">). Lielajam komersantam tehnoloģiju aizsardzības intensitāte ir </t>
    </r>
    <r>
      <rPr>
        <b/>
        <i/>
        <sz val="10"/>
        <color theme="1"/>
        <rFont val="Aptos"/>
        <family val="2"/>
      </rPr>
      <t>0%</t>
    </r>
    <r>
      <rPr>
        <i/>
        <sz val="10"/>
        <color theme="1"/>
        <rFont val="Apto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</si>
</sst>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family val="2"/>
    </font>
    <font>
      <b/>
      <vertAlign val="subscript"/>
      <sz val="11"/>
      <color theme="1"/>
      <name val="Aptos"/>
      <family val="2"/>
    </font>
    <font>
      <b/>
      <sz val="11"/>
      <color theme="1"/>
      <name val="Aptos Display"/>
      <family val="2"/>
      <scheme val="major"/>
    </font>
    <font>
      <sz val="11"/>
      <color theme="1"/>
      <name val="Aptos Display"/>
      <family val="2"/>
      <scheme val="major"/>
    </font>
    <font>
      <i/>
      <sz val="11"/>
      <color theme="1"/>
      <name val="Aptos Narrow"/>
      <family val="2"/>
      <charset val="186"/>
      <scheme val="minor"/>
    </font>
    <font>
      <b/>
      <sz val="11"/>
      <color rgb="FF00000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b/>
      <u/>
      <sz val="11"/>
      <color theme="1"/>
      <name val="Aptos"/>
      <family val="2"/>
    </font>
    <font>
      <i/>
      <sz val="10"/>
      <color theme="1"/>
      <name val="Aptos"/>
      <family val="2"/>
    </font>
    <font>
      <sz val="9"/>
      <color theme="1"/>
      <name val="Aptos"/>
      <family val="2"/>
    </font>
    <font>
      <b/>
      <sz val="11"/>
      <name val="Aptos"/>
      <family val="2"/>
      <charset val="186"/>
    </font>
    <font>
      <sz val="11"/>
      <name val="Aptos"/>
      <family val="2"/>
      <charset val="186"/>
    </font>
    <font>
      <sz val="9"/>
      <name val="Aptos"/>
      <family val="2"/>
      <charset val="186"/>
    </font>
    <font>
      <sz val="11"/>
      <color theme="1"/>
      <name val="Aptos"/>
      <family val="2"/>
      <charset val="186"/>
    </font>
    <font>
      <sz val="12"/>
      <color theme="1"/>
      <name val="Aptos"/>
      <family val="2"/>
    </font>
    <font>
      <b/>
      <sz val="11"/>
      <color rgb="FF000000"/>
      <name val="Aptos"/>
      <family val="2"/>
      <charset val="186"/>
    </font>
    <font>
      <b/>
      <sz val="11"/>
      <color theme="1"/>
      <name val="Aptos"/>
      <family val="2"/>
      <charset val="186"/>
    </font>
    <font>
      <b/>
      <sz val="12"/>
      <color theme="1"/>
      <name val="Aptos"/>
      <family val="2"/>
    </font>
    <font>
      <sz val="11"/>
      <color theme="1"/>
      <name val="Aptos Narrow"/>
      <family val="2"/>
      <scheme val="minor"/>
    </font>
    <font>
      <b/>
      <sz val="11"/>
      <color rgb="FF000000"/>
      <name val="Aptos Narrow"/>
      <family val="2"/>
    </font>
    <font>
      <i/>
      <sz val="11"/>
      <color theme="1"/>
      <name val="Aptos Narrow"/>
      <family val="2"/>
      <scheme val="minor"/>
    </font>
    <font>
      <b/>
      <sz val="9"/>
      <color theme="1"/>
      <name val="Aptos"/>
      <family val="2"/>
    </font>
    <font>
      <b/>
      <i/>
      <sz val="10"/>
      <color theme="1"/>
      <name val="Aptos"/>
      <family val="2"/>
    </font>
    <font>
      <b/>
      <sz val="11"/>
      <color rgb="FFFF0000"/>
      <name val="Aptos"/>
      <family val="2"/>
    </font>
    <font>
      <b/>
      <sz val="11"/>
      <color rgb="FFFF0000"/>
      <name val="Aptos Narrow"/>
      <family val="2"/>
      <scheme val="minor"/>
    </font>
    <font>
      <b/>
      <sz val="9"/>
      <color rgb="FFFF0000"/>
      <name val="Aptos"/>
      <family val="2"/>
    </font>
    <font>
      <sz val="12"/>
      <color rgb="FFFF0000"/>
      <name val="Aptos"/>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FFE8D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5">
    <xf numFmtId="0" fontId="0" fillId="0" borderId="0" xfId="0"/>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2" fontId="8" fillId="0" borderId="0" xfId="0" applyNumberFormat="1" applyFont="1"/>
    <xf numFmtId="10" fontId="8" fillId="0" borderId="0" xfId="0" applyNumberFormat="1" applyFont="1"/>
    <xf numFmtId="2" fontId="8" fillId="0" borderId="1" xfId="0" applyNumberFormat="1" applyFont="1" applyBorder="1" applyAlignment="1">
      <alignment horizontal="center"/>
    </xf>
    <xf numFmtId="2" fontId="7" fillId="0" borderId="1" xfId="0" applyNumberFormat="1" applyFont="1" applyBorder="1" applyAlignment="1">
      <alignment horizontal="center"/>
    </xf>
    <xf numFmtId="2" fontId="8" fillId="0" borderId="0" xfId="0" applyNumberFormat="1" applyFont="1" applyAlignment="1">
      <alignment horizontal="center"/>
    </xf>
    <xf numFmtId="0" fontId="14" fillId="0" borderId="0" xfId="0" applyFont="1"/>
    <xf numFmtId="2" fontId="8"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2" fontId="8" fillId="2" borderId="1" xfId="0" applyNumberFormat="1" applyFont="1" applyFill="1" applyBorder="1" applyAlignment="1">
      <alignment horizontal="center"/>
    </xf>
    <xf numFmtId="2" fontId="7" fillId="2" borderId="1" xfId="0" applyNumberFormat="1" applyFont="1" applyFill="1"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3" fillId="2" borderId="1" xfId="0" applyFont="1" applyFill="1" applyBorder="1" applyAlignment="1" applyProtection="1">
      <alignment horizontal="left" vertical="center" wrapText="1"/>
      <protection locked="0"/>
    </xf>
    <xf numFmtId="0" fontId="11" fillId="0" borderId="0" xfId="0" applyFont="1" applyAlignment="1" applyProtection="1">
      <alignment horizontal="left" vertical="top"/>
      <protection locked="0"/>
    </xf>
    <xf numFmtId="0" fontId="21" fillId="0" borderId="0" xfId="0" applyFont="1" applyAlignment="1" applyProtection="1">
      <alignment horizontal="left" vertical="top"/>
      <protection locked="0"/>
    </xf>
    <xf numFmtId="0" fontId="1" fillId="0" borderId="0" xfId="0" applyFont="1" applyProtection="1">
      <protection locked="0"/>
    </xf>
    <xf numFmtId="1" fontId="0" fillId="0" borderId="0" xfId="0" applyNumberFormat="1" applyProtection="1">
      <protection locked="0"/>
    </xf>
    <xf numFmtId="0" fontId="22" fillId="0" borderId="0" xfId="0" applyFont="1" applyProtection="1">
      <protection locked="0"/>
    </xf>
    <xf numFmtId="0" fontId="5"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2" fillId="2" borderId="1" xfId="0" applyFont="1" applyFill="1" applyBorder="1" applyAlignment="1">
      <alignment vertical="center" wrapText="1"/>
    </xf>
    <xf numFmtId="0" fontId="13"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22" fillId="0" borderId="1" xfId="0" applyNumberFormat="1" applyFont="1" applyBorder="1" applyAlignment="1">
      <alignment vertical="center" wrapText="1"/>
    </xf>
    <xf numFmtId="2" fontId="22" fillId="2" borderId="1" xfId="0" applyNumberFormat="1" applyFont="1" applyFill="1" applyBorder="1" applyAlignment="1">
      <alignment vertical="center" wrapText="1"/>
    </xf>
    <xf numFmtId="0" fontId="12" fillId="3" borderId="1" xfId="0" applyFont="1" applyFill="1" applyBorder="1" applyAlignment="1">
      <alignment vertical="center" wrapText="1"/>
    </xf>
    <xf numFmtId="0" fontId="1"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22"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24" fillId="5" borderId="10"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right" vertical="center" wrapText="1"/>
    </xf>
    <xf numFmtId="1" fontId="25"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 fontId="22" fillId="4"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1" fillId="0" borderId="1" xfId="0" applyFont="1" applyBorder="1" applyProtection="1">
      <protection locked="0"/>
    </xf>
    <xf numFmtId="2" fontId="4" fillId="4" borderId="1" xfId="0" applyNumberFormat="1" applyFont="1" applyFill="1" applyBorder="1" applyAlignment="1">
      <alignment vertical="center" wrapText="1"/>
    </xf>
    <xf numFmtId="1" fontId="4" fillId="4" borderId="1" xfId="0" applyNumberFormat="1" applyFont="1" applyFill="1" applyBorder="1" applyAlignment="1">
      <alignment horizontal="center"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4" fillId="4" borderId="1" xfId="0" applyFont="1" applyFill="1" applyBorder="1" applyAlignment="1">
      <alignment horizontal="right" wrapText="1"/>
    </xf>
    <xf numFmtId="0" fontId="1" fillId="0" borderId="12" xfId="0" applyFont="1" applyBorder="1" applyAlignment="1" applyProtection="1">
      <alignment horizontal="center" wrapText="1"/>
      <protection locked="0"/>
    </xf>
    <xf numFmtId="0" fontId="10" fillId="4" borderId="1" xfId="0" applyFont="1" applyFill="1" applyBorder="1" applyAlignment="1">
      <alignment horizontal="justify" vertical="center" wrapText="1"/>
    </xf>
    <xf numFmtId="0" fontId="14" fillId="0" borderId="1" xfId="0" applyFont="1" applyBorder="1" applyAlignment="1">
      <alignment vertical="center" wrapText="1"/>
    </xf>
    <xf numFmtId="0" fontId="14" fillId="0" borderId="1" xfId="0" applyFont="1" applyBorder="1" applyAlignment="1">
      <alignment vertical="center"/>
    </xf>
    <xf numFmtId="0" fontId="27" fillId="0" borderId="1" xfId="0" applyFont="1" applyBorder="1" applyAlignment="1">
      <alignment vertical="center" wrapText="1"/>
    </xf>
    <xf numFmtId="0" fontId="28" fillId="0" borderId="1" xfId="0" applyFont="1" applyBorder="1" applyAlignment="1">
      <alignment vertical="center" wrapText="1"/>
    </xf>
    <xf numFmtId="0" fontId="29" fillId="0" borderId="0" xfId="0" applyFont="1"/>
    <xf numFmtId="2" fontId="25" fillId="4" borderId="1" xfId="0" applyNumberFormat="1" applyFont="1" applyFill="1" applyBorder="1" applyAlignment="1">
      <alignment vertical="center" wrapText="1"/>
    </xf>
    <xf numFmtId="0" fontId="27" fillId="0" borderId="0" xfId="0" applyFont="1"/>
    <xf numFmtId="0" fontId="1" fillId="2" borderId="1" xfId="0" applyFont="1" applyFill="1" applyBorder="1" applyAlignment="1">
      <alignment vertical="center" wrapText="1"/>
    </xf>
    <xf numFmtId="0" fontId="5" fillId="2" borderId="1" xfId="0" applyFont="1" applyFill="1" applyBorder="1" applyAlignment="1">
      <alignment vertical="center" wrapText="1"/>
    </xf>
    <xf numFmtId="2" fontId="1" fillId="2"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2" fillId="4"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xf>
    <xf numFmtId="0" fontId="10" fillId="5" borderId="10" xfId="0" applyFont="1" applyFill="1" applyBorder="1" applyAlignment="1">
      <alignment horizontal="center" vertical="center" wrapText="1"/>
    </xf>
    <xf numFmtId="0" fontId="10" fillId="4" borderId="1" xfId="0" applyFont="1" applyFill="1" applyBorder="1" applyAlignment="1">
      <alignment vertical="center" wrapText="1"/>
    </xf>
    <xf numFmtId="16" fontId="10" fillId="4" borderId="1" xfId="0" applyNumberFormat="1" applyFont="1" applyFill="1" applyBorder="1" applyAlignment="1">
      <alignment vertical="center" wrapText="1"/>
    </xf>
    <xf numFmtId="1" fontId="1" fillId="4" borderId="1" xfId="0" applyNumberFormat="1" applyFont="1" applyFill="1" applyBorder="1" applyAlignment="1">
      <alignment horizontal="center" vertical="center" wrapText="1"/>
    </xf>
    <xf numFmtId="0" fontId="3" fillId="7" borderId="1" xfId="0" applyFont="1" applyFill="1" applyBorder="1" applyAlignment="1" applyProtection="1">
      <alignment horizontal="left" vertical="center" wrapText="1"/>
      <protection locked="0"/>
    </xf>
    <xf numFmtId="2" fontId="3" fillId="7" borderId="1" xfId="0" applyNumberFormat="1" applyFont="1" applyFill="1" applyBorder="1" applyAlignment="1" applyProtection="1">
      <alignment horizontal="center" vertical="center" wrapText="1"/>
      <protection locked="0"/>
    </xf>
    <xf numFmtId="1" fontId="20" fillId="7" borderId="1" xfId="0" applyNumberFormat="1" applyFont="1" applyFill="1" applyBorder="1" applyAlignment="1" applyProtection="1">
      <alignment horizontal="right" vertical="center" wrapText="1"/>
      <protection locked="0"/>
    </xf>
    <xf numFmtId="0" fontId="20" fillId="7" borderId="1" xfId="0" applyFont="1" applyFill="1" applyBorder="1" applyAlignment="1" applyProtection="1">
      <alignment horizontal="right" vertical="center" wrapText="1"/>
      <protection locked="0"/>
    </xf>
    <xf numFmtId="0" fontId="27" fillId="7" borderId="1" xfId="0" applyFont="1" applyFill="1" applyBorder="1" applyAlignment="1">
      <alignment horizontal="left" vertical="center"/>
    </xf>
    <xf numFmtId="0" fontId="0" fillId="0" borderId="0" xfId="0" applyAlignment="1">
      <alignment horizontal="center"/>
    </xf>
    <xf numFmtId="0" fontId="25" fillId="5" borderId="10"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4" fillId="0" borderId="0" xfId="0" applyFont="1" applyAlignment="1">
      <alignment horizontal="center" vertical="center" wrapText="1"/>
    </xf>
    <xf numFmtId="0" fontId="2" fillId="5"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4" fontId="2"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horizontal="center" wrapText="1"/>
    </xf>
    <xf numFmtId="1" fontId="3" fillId="7" borderId="1" xfId="0" applyNumberFormat="1"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left" vertical="center"/>
    </xf>
    <xf numFmtId="2" fontId="1" fillId="0" borderId="1" xfId="0" applyNumberFormat="1" applyFont="1" applyBorder="1" applyAlignment="1">
      <alignment horizontal="center" vertical="center" wrapText="1"/>
    </xf>
    <xf numFmtId="2" fontId="1" fillId="0" borderId="11" xfId="0" applyNumberFormat="1" applyFont="1" applyBorder="1" applyAlignment="1">
      <alignment horizontal="center" vertical="center" wrapText="1"/>
    </xf>
    <xf numFmtId="0" fontId="25" fillId="2" borderId="12" xfId="0" applyFont="1" applyFill="1" applyBorder="1" applyAlignment="1">
      <alignment horizontal="left" vertical="center" wrapText="1"/>
    </xf>
    <xf numFmtId="2" fontId="23" fillId="2" borderId="1" xfId="0" applyNumberFormat="1" applyFont="1" applyFill="1" applyBorder="1" applyAlignment="1">
      <alignment horizontal="center" vertical="center"/>
    </xf>
    <xf numFmtId="2" fontId="23" fillId="2" borderId="11" xfId="0" applyNumberFormat="1" applyFont="1" applyFill="1" applyBorder="1" applyAlignment="1">
      <alignment horizontal="center" vertical="center"/>
    </xf>
    <xf numFmtId="0" fontId="25" fillId="2" borderId="13" xfId="0" applyFont="1" applyFill="1" applyBorder="1" applyAlignment="1">
      <alignment horizontal="left" vertical="center" wrapText="1"/>
    </xf>
    <xf numFmtId="4" fontId="23" fillId="2" borderId="14" xfId="0" applyNumberFormat="1" applyFont="1" applyFill="1" applyBorder="1" applyAlignment="1">
      <alignment horizontal="center" vertical="center"/>
    </xf>
    <xf numFmtId="0" fontId="4" fillId="0" borderId="0" xfId="0" applyFont="1" applyAlignment="1">
      <alignment horizontal="right"/>
    </xf>
    <xf numFmtId="2" fontId="4" fillId="0" borderId="27" xfId="0" applyNumberFormat="1" applyFont="1" applyBorder="1" applyAlignment="1">
      <alignment horizontal="center"/>
    </xf>
    <xf numFmtId="2" fontId="4" fillId="0" borderId="8" xfId="0" applyNumberFormat="1" applyFont="1" applyBorder="1" applyAlignment="1">
      <alignment horizontal="center"/>
    </xf>
    <xf numFmtId="2" fontId="4" fillId="0" borderId="24" xfId="0" applyNumberFormat="1" applyFont="1" applyBorder="1" applyAlignment="1">
      <alignment horizontal="center"/>
    </xf>
    <xf numFmtId="2" fontId="1" fillId="2"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wrapText="1"/>
    </xf>
    <xf numFmtId="2" fontId="4" fillId="0" borderId="14" xfId="0" applyNumberFormat="1" applyFont="1" applyBorder="1" applyAlignment="1">
      <alignment horizontal="center" wrapText="1"/>
    </xf>
    <xf numFmtId="2" fontId="35" fillId="2" borderId="14" xfId="0" applyNumberFormat="1" applyFont="1" applyFill="1" applyBorder="1" applyAlignment="1">
      <alignment horizontal="center" vertical="center"/>
    </xf>
    <xf numFmtId="2" fontId="35" fillId="2" borderId="28" xfId="0" applyNumberFormat="1" applyFont="1" applyFill="1" applyBorder="1" applyAlignment="1">
      <alignment horizontal="center" vertical="center"/>
    </xf>
    <xf numFmtId="10" fontId="1" fillId="2" borderId="1" xfId="0" applyNumberFormat="1" applyFont="1" applyFill="1" applyBorder="1" applyAlignment="1">
      <alignment horizontal="center" vertical="center" wrapText="1"/>
    </xf>
    <xf numFmtId="10" fontId="1" fillId="7" borderId="1" xfId="0" applyNumberFormat="1" applyFont="1" applyFill="1" applyBorder="1" applyAlignment="1" applyProtection="1">
      <alignment horizontal="center" vertical="center" wrapText="1"/>
      <protection locked="0"/>
    </xf>
    <xf numFmtId="10" fontId="4" fillId="4" borderId="1" xfId="0" applyNumberFormat="1" applyFont="1" applyFill="1" applyBorder="1" applyAlignment="1">
      <alignment horizontal="center" wrapText="1"/>
    </xf>
    <xf numFmtId="10" fontId="1" fillId="2" borderId="1" xfId="0" applyNumberFormat="1" applyFont="1" applyFill="1" applyBorder="1" applyAlignment="1">
      <alignment horizontal="center" wrapText="1"/>
    </xf>
    <xf numFmtId="10" fontId="1" fillId="7" borderId="1" xfId="0" applyNumberFormat="1" applyFont="1" applyFill="1" applyBorder="1" applyAlignment="1" applyProtection="1">
      <alignment horizontal="center" wrapText="1"/>
      <protection locked="0"/>
    </xf>
    <xf numFmtId="10" fontId="4" fillId="0" borderId="14" xfId="0" applyNumberFormat="1" applyFont="1" applyBorder="1" applyAlignment="1">
      <alignment horizontal="center" wrapText="1"/>
    </xf>
    <xf numFmtId="10" fontId="8" fillId="2" borderId="1" xfId="0" applyNumberFormat="1" applyFont="1" applyFill="1" applyBorder="1" applyAlignment="1">
      <alignment horizontal="center" vertical="center"/>
    </xf>
    <xf numFmtId="10" fontId="7" fillId="2" borderId="1" xfId="0" applyNumberFormat="1" applyFont="1" applyFill="1" applyBorder="1" applyAlignment="1">
      <alignment horizontal="center" vertical="center"/>
    </xf>
    <xf numFmtId="10" fontId="8" fillId="0" borderId="1" xfId="0" applyNumberFormat="1" applyFont="1" applyBorder="1" applyAlignment="1">
      <alignment horizontal="center"/>
    </xf>
    <xf numFmtId="10" fontId="7" fillId="0" borderId="1" xfId="0" applyNumberFormat="1" applyFont="1" applyBorder="1" applyAlignment="1">
      <alignment horizontal="center"/>
    </xf>
    <xf numFmtId="10" fontId="8" fillId="2" borderId="1" xfId="0" applyNumberFormat="1" applyFont="1" applyFill="1" applyBorder="1" applyAlignment="1">
      <alignment horizontal="center"/>
    </xf>
    <xf numFmtId="10" fontId="7" fillId="2" borderId="1" xfId="0" applyNumberFormat="1" applyFont="1" applyFill="1" applyBorder="1" applyAlignment="1">
      <alignment horizontal="center"/>
    </xf>
    <xf numFmtId="0" fontId="27" fillId="6" borderId="1" xfId="0" applyFont="1" applyFill="1" applyBorder="1" applyAlignment="1">
      <alignment horizontal="left" vertical="center" wrapText="1"/>
    </xf>
    <xf numFmtId="0" fontId="0" fillId="6" borderId="1" xfId="0" applyFill="1" applyBorder="1" applyAlignment="1">
      <alignment horizontal="left" vertical="center"/>
    </xf>
    <xf numFmtId="0" fontId="26" fillId="0" borderId="0" xfId="0" applyFont="1" applyAlignment="1">
      <alignment horizontal="center" vertical="center" wrapText="1"/>
    </xf>
    <xf numFmtId="0" fontId="4" fillId="0" borderId="13" xfId="0" applyFont="1" applyBorder="1" applyAlignment="1">
      <alignment horizontal="right" wrapText="1"/>
    </xf>
    <xf numFmtId="0" fontId="4" fillId="0" borderId="14" xfId="0" applyFont="1" applyBorder="1" applyAlignment="1">
      <alignment horizontal="right" wrapText="1"/>
    </xf>
    <xf numFmtId="0" fontId="4" fillId="4" borderId="12" xfId="0" applyFont="1" applyFill="1" applyBorder="1" applyAlignment="1">
      <alignment horizontal="right" wrapText="1"/>
    </xf>
    <xf numFmtId="0" fontId="4" fillId="4" borderId="1" xfId="0" applyFont="1" applyFill="1" applyBorder="1" applyAlignment="1">
      <alignment horizontal="right" wrapText="1"/>
    </xf>
    <xf numFmtId="0" fontId="4" fillId="0" borderId="1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20" xfId="0" applyFont="1" applyBorder="1" applyAlignment="1">
      <alignment horizontal="center" vertical="center"/>
    </xf>
    <xf numFmtId="0" fontId="14" fillId="0" borderId="26" xfId="0" applyFont="1" applyBorder="1" applyAlignment="1">
      <alignment horizontal="center" vertical="center"/>
    </xf>
    <xf numFmtId="0" fontId="17" fillId="2" borderId="0" xfId="0" applyFont="1" applyFill="1" applyAlignment="1">
      <alignment horizontal="left" vertical="center" wrapText="1"/>
    </xf>
    <xf numFmtId="0" fontId="4" fillId="7" borderId="3" xfId="0" applyFont="1" applyFill="1" applyBorder="1" applyAlignment="1" applyProtection="1">
      <alignment horizontal="center" vertical="center" wrapText="1"/>
      <protection locked="0"/>
    </xf>
    <xf numFmtId="0" fontId="4" fillId="7" borderId="8" xfId="0" applyFont="1" applyFill="1" applyBorder="1" applyAlignment="1" applyProtection="1">
      <alignment horizontal="center" vertical="center" wrapText="1"/>
      <protection locked="0"/>
    </xf>
    <xf numFmtId="0" fontId="4" fillId="7" borderId="3" xfId="0" applyFont="1" applyFill="1" applyBorder="1" applyAlignment="1" applyProtection="1">
      <alignment horizontal="center" wrapText="1"/>
      <protection locked="0"/>
    </xf>
    <xf numFmtId="0" fontId="4" fillId="7" borderId="8" xfId="0" applyFont="1" applyFill="1" applyBorder="1" applyAlignment="1" applyProtection="1">
      <alignment horizontal="center" wrapText="1"/>
      <protection locked="0"/>
    </xf>
    <xf numFmtId="0" fontId="17" fillId="0" borderId="18" xfId="0" applyFont="1" applyBorder="1" applyAlignment="1">
      <alignment horizontal="left"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8" fillId="2" borderId="5" xfId="0" applyFont="1" applyFill="1" applyBorder="1" applyAlignment="1">
      <alignment horizontal="center"/>
    </xf>
    <xf numFmtId="0" fontId="18" fillId="2" borderId="7" xfId="0" applyFont="1" applyFill="1" applyBorder="1" applyAlignment="1">
      <alignment horizontal="center"/>
    </xf>
    <xf numFmtId="0" fontId="18" fillId="0" borderId="1" xfId="0" applyFont="1" applyBorder="1" applyAlignment="1">
      <alignment horizontal="left" vertical="center" wrapText="1"/>
    </xf>
    <xf numFmtId="0" fontId="18" fillId="2" borderId="8"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8" fillId="2" borderId="1" xfId="0" applyFont="1" applyFill="1" applyBorder="1" applyAlignment="1">
      <alignment horizontal="center"/>
    </xf>
    <xf numFmtId="0" fontId="19" fillId="5" borderId="4" xfId="0" applyFont="1" applyFill="1" applyBorder="1" applyAlignment="1">
      <alignment horizontal="center" vertical="center" wrapText="1"/>
    </xf>
    <xf numFmtId="0" fontId="19" fillId="5" borderId="1" xfId="0" applyFont="1" applyFill="1" applyBorder="1" applyAlignment="1">
      <alignment horizontal="center" vertical="center" wrapText="1"/>
    </xf>
    <xf numFmtId="1" fontId="19" fillId="5" borderId="4"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 fontId="19" fillId="5" borderId="1"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0" borderId="0" xfId="0" applyFont="1" applyAlignment="1">
      <alignment horizontal="right"/>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7"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11" fillId="0" borderId="2" xfId="0" applyFont="1" applyBorder="1" applyAlignment="1" applyProtection="1">
      <alignment horizontal="left" vertical="top"/>
      <protection locked="0"/>
    </xf>
    <xf numFmtId="0" fontId="0" fillId="2" borderId="5" xfId="0" applyFill="1" applyBorder="1" applyAlignment="1">
      <alignment horizontal="center"/>
    </xf>
    <xf numFmtId="0" fontId="0" fillId="2" borderId="7" xfId="0" applyFill="1" applyBorder="1" applyAlignment="1">
      <alignment horizontal="center"/>
    </xf>
    <xf numFmtId="0" fontId="18" fillId="2" borderId="8" xfId="0" applyFont="1" applyFill="1" applyBorder="1" applyAlignment="1">
      <alignment horizontal="left" vertical="center"/>
    </xf>
    <xf numFmtId="0" fontId="18" fillId="2"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8" fillId="0" borderId="3" xfId="0" applyFont="1" applyBorder="1" applyAlignment="1">
      <alignment horizontal="left" vertical="center" wrapText="1"/>
    </xf>
    <xf numFmtId="0" fontId="18" fillId="0" borderId="8" xfId="0" applyFont="1" applyBorder="1" applyAlignment="1">
      <alignment horizontal="left" vertical="center" wrapText="1"/>
    </xf>
    <xf numFmtId="2" fontId="4" fillId="0" borderId="21" xfId="0" applyNumberFormat="1" applyFont="1" applyBorder="1" applyAlignment="1">
      <alignment horizontal="center"/>
    </xf>
    <xf numFmtId="2" fontId="4" fillId="0" borderId="22" xfId="0" applyNumberFormat="1" applyFont="1" applyBorder="1" applyAlignment="1">
      <alignment horizontal="center"/>
    </xf>
    <xf numFmtId="2" fontId="4" fillId="0" borderId="23" xfId="0" applyNumberFormat="1" applyFont="1" applyBorder="1" applyAlignment="1">
      <alignment horizontal="center"/>
    </xf>
    <xf numFmtId="0" fontId="4" fillId="0" borderId="0" xfId="0" applyFont="1" applyAlignment="1">
      <alignment horizontal="center" vertical="center" wrapText="1"/>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7" xfId="0" applyFont="1" applyFill="1" applyBorder="1" applyAlignment="1">
      <alignment horizontal="righ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2" fillId="5"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15" xfId="0" applyFont="1" applyBorder="1" applyAlignment="1">
      <alignment horizontal="center"/>
    </xf>
    <xf numFmtId="0" fontId="4" fillId="0" borderId="12" xfId="0" applyFont="1" applyBorder="1" applyAlignment="1">
      <alignment horizontal="center"/>
    </xf>
    <xf numFmtId="0" fontId="26" fillId="4" borderId="5" xfId="0" applyFont="1" applyFill="1" applyBorder="1" applyAlignment="1">
      <alignment horizontal="left"/>
    </xf>
    <xf numFmtId="0" fontId="26" fillId="4" borderId="6" xfId="0" applyFont="1" applyFill="1" applyBorder="1" applyAlignment="1">
      <alignment horizontal="left"/>
    </xf>
    <xf numFmtId="0" fontId="26" fillId="4" borderId="7" xfId="0" applyFont="1" applyFill="1" applyBorder="1" applyAlignment="1">
      <alignment horizontal="left"/>
    </xf>
    <xf numFmtId="0" fontId="27" fillId="6" borderId="9" xfId="0" applyFont="1" applyFill="1" applyBorder="1" applyAlignment="1">
      <alignment horizontal="left" vertical="center" wrapText="1"/>
    </xf>
    <xf numFmtId="0" fontId="0" fillId="6" borderId="9" xfId="0" applyFill="1" applyBorder="1" applyAlignment="1">
      <alignment horizontal="left" vertical="center"/>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4" fillId="4" borderId="7" xfId="0" applyFont="1" applyFill="1" applyBorder="1" applyAlignment="1">
      <alignment horizontal="right" vertical="center" wrapText="1"/>
    </xf>
    <xf numFmtId="0" fontId="26" fillId="0" borderId="9" xfId="0" applyFont="1" applyBorder="1" applyAlignment="1">
      <alignment horizontal="center" vertical="center"/>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E8D1"/>
      <color rgb="FFFFDEBD"/>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M123"/>
  <sheetViews>
    <sheetView topLeftCell="C41" zoomScaleNormal="100" workbookViewId="0">
      <selection activeCell="G57" sqref="G57"/>
    </sheetView>
  </sheetViews>
  <sheetFormatPr defaultColWidth="8.6640625" defaultRowHeight="15" customHeight="1" x14ac:dyDescent="0.3"/>
  <cols>
    <col min="1" max="1" width="10" style="14" customWidth="1"/>
    <col min="2" max="2" width="39.88671875" style="14" customWidth="1"/>
    <col min="3" max="3" width="32" style="14" customWidth="1"/>
    <col min="4" max="4" width="26.88671875" style="15" customWidth="1"/>
    <col min="5" max="5" width="27.5546875" style="14" customWidth="1"/>
    <col min="6" max="6" width="12.33203125" style="15" customWidth="1"/>
    <col min="7" max="7" width="13.33203125" style="20" customWidth="1"/>
    <col min="8" max="8" width="14.44140625" style="14" customWidth="1"/>
    <col min="9" max="9" width="12.6640625" style="14" customWidth="1"/>
    <col min="10" max="10" width="13" style="24" customWidth="1"/>
    <col min="11" max="11" width="13.33203125" style="25" customWidth="1"/>
    <col min="12" max="12" width="85.33203125" style="14" customWidth="1"/>
    <col min="13" max="13" width="45.88671875" style="14" customWidth="1"/>
    <col min="14" max="14" width="22.6640625" style="14" customWidth="1"/>
    <col min="15" max="16384" width="8.6640625" style="14"/>
  </cols>
  <sheetData>
    <row r="1" spans="1:13" ht="14.4" x14ac:dyDescent="0.3">
      <c r="A1" s="161" t="s">
        <v>0</v>
      </c>
      <c r="B1" s="161"/>
      <c r="C1" s="161"/>
      <c r="D1" s="161"/>
      <c r="E1" s="161"/>
      <c r="F1" s="161"/>
      <c r="G1" s="161"/>
      <c r="H1" s="161"/>
      <c r="I1" s="161"/>
      <c r="J1" s="161"/>
      <c r="K1" s="161"/>
      <c r="L1" s="161"/>
      <c r="M1" s="161"/>
    </row>
    <row r="2" spans="1:13" ht="44.7" customHeight="1" x14ac:dyDescent="0.3">
      <c r="A2" s="182" t="s">
        <v>1</v>
      </c>
      <c r="B2" s="182"/>
      <c r="C2" s="182"/>
      <c r="D2" s="182"/>
      <c r="E2" s="182"/>
      <c r="F2" s="182"/>
      <c r="G2" s="182"/>
      <c r="H2" s="182"/>
      <c r="I2" s="182"/>
      <c r="J2" s="182"/>
      <c r="K2" s="182"/>
      <c r="L2" s="182"/>
      <c r="M2"/>
    </row>
    <row r="3" spans="1:13" ht="100.8" customHeight="1" x14ac:dyDescent="0.3">
      <c r="A3" s="153" t="s">
        <v>295</v>
      </c>
      <c r="B3" s="153"/>
      <c r="C3" s="153"/>
      <c r="D3" s="153"/>
      <c r="E3" s="153"/>
      <c r="F3" s="153"/>
      <c r="G3" s="153"/>
      <c r="H3" s="153"/>
      <c r="I3" s="153"/>
      <c r="J3" s="153"/>
      <c r="K3" s="153"/>
      <c r="L3" s="153"/>
      <c r="M3" s="153"/>
    </row>
    <row r="4" spans="1:13" ht="17.399999999999999" customHeight="1" x14ac:dyDescent="0.3">
      <c r="A4" s="162" t="s">
        <v>2</v>
      </c>
      <c r="B4" s="162" t="s">
        <v>3</v>
      </c>
      <c r="C4" s="162" t="s">
        <v>4</v>
      </c>
      <c r="D4" s="192" t="s">
        <v>5</v>
      </c>
      <c r="E4" s="162" t="s">
        <v>6</v>
      </c>
      <c r="F4" s="162" t="s">
        <v>7</v>
      </c>
      <c r="G4" s="159" t="s">
        <v>8</v>
      </c>
      <c r="H4" s="157" t="s">
        <v>9</v>
      </c>
      <c r="I4" s="166" t="s">
        <v>10</v>
      </c>
      <c r="J4" s="165" t="s">
        <v>11</v>
      </c>
      <c r="K4" s="165"/>
      <c r="L4" s="82"/>
      <c r="M4"/>
    </row>
    <row r="5" spans="1:13" ht="23.4" customHeight="1" x14ac:dyDescent="0.3">
      <c r="A5" s="163"/>
      <c r="B5" s="163"/>
      <c r="C5" s="163"/>
      <c r="D5" s="193"/>
      <c r="E5" s="163"/>
      <c r="F5" s="163"/>
      <c r="G5" s="160"/>
      <c r="H5" s="158"/>
      <c r="I5" s="167"/>
      <c r="J5" s="83" t="s">
        <v>12</v>
      </c>
      <c r="K5" s="83" t="s">
        <v>13</v>
      </c>
      <c r="L5" s="84" t="s">
        <v>14</v>
      </c>
      <c r="M5" s="85" t="s">
        <v>15</v>
      </c>
    </row>
    <row r="6" spans="1:13" ht="15" customHeight="1" x14ac:dyDescent="0.3">
      <c r="A6" s="86" t="s">
        <v>16</v>
      </c>
      <c r="B6" s="154" t="s">
        <v>17</v>
      </c>
      <c r="C6" s="155"/>
      <c r="D6" s="155"/>
      <c r="E6" s="155"/>
      <c r="F6" s="155"/>
      <c r="G6" s="155"/>
      <c r="H6" s="155"/>
      <c r="I6" s="164"/>
      <c r="J6" s="87">
        <f>J7+J23</f>
        <v>0</v>
      </c>
      <c r="K6" s="88" t="e">
        <f t="shared" ref="K6:K37" si="0">J6*100/$J$113</f>
        <v>#DIV/0!</v>
      </c>
      <c r="L6" s="156"/>
      <c r="M6" s="156"/>
    </row>
    <row r="7" spans="1:13" ht="15" customHeight="1" x14ac:dyDescent="0.3">
      <c r="A7" s="86" t="s">
        <v>18</v>
      </c>
      <c r="B7" s="154" t="s">
        <v>19</v>
      </c>
      <c r="C7" s="155"/>
      <c r="D7" s="155"/>
      <c r="E7" s="155"/>
      <c r="F7" s="155"/>
      <c r="G7" s="155"/>
      <c r="H7" s="155"/>
      <c r="I7" s="164"/>
      <c r="J7" s="87">
        <f>SUM(J8:J22)</f>
        <v>0</v>
      </c>
      <c r="K7" s="88" t="e">
        <f t="shared" si="0"/>
        <v>#DIV/0!</v>
      </c>
      <c r="L7" s="152" t="s">
        <v>20</v>
      </c>
      <c r="M7" s="151" t="s">
        <v>298</v>
      </c>
    </row>
    <row r="8" spans="1:13" ht="14.4" x14ac:dyDescent="0.3">
      <c r="A8" s="16" t="s">
        <v>21</v>
      </c>
      <c r="B8" s="74" t="s">
        <v>22</v>
      </c>
      <c r="C8" s="74"/>
      <c r="D8" s="74"/>
      <c r="E8" s="91" t="s">
        <v>23</v>
      </c>
      <c r="F8" s="75">
        <v>0</v>
      </c>
      <c r="G8" s="76"/>
      <c r="H8" s="77"/>
      <c r="I8" s="77"/>
      <c r="J8" s="89">
        <f t="shared" ref="J8:J22" si="1">F8*G8</f>
        <v>0</v>
      </c>
      <c r="K8" s="88" t="e">
        <f t="shared" si="0"/>
        <v>#DIV/0!</v>
      </c>
      <c r="L8" s="173"/>
      <c r="M8" s="151"/>
    </row>
    <row r="9" spans="1:13" ht="14.4" x14ac:dyDescent="0.3">
      <c r="A9" s="16" t="s">
        <v>24</v>
      </c>
      <c r="B9" s="74" t="s">
        <v>22</v>
      </c>
      <c r="C9" s="74"/>
      <c r="D9" s="74"/>
      <c r="E9" s="91" t="s">
        <v>23</v>
      </c>
      <c r="F9" s="75">
        <v>0</v>
      </c>
      <c r="G9" s="76"/>
      <c r="H9" s="77"/>
      <c r="I9" s="77"/>
      <c r="J9" s="89">
        <f t="shared" si="1"/>
        <v>0</v>
      </c>
      <c r="K9" s="88" t="e">
        <f t="shared" si="0"/>
        <v>#DIV/0!</v>
      </c>
      <c r="L9" s="173"/>
      <c r="M9" s="151"/>
    </row>
    <row r="10" spans="1:13" ht="14.4" x14ac:dyDescent="0.3">
      <c r="A10" s="16" t="s">
        <v>25</v>
      </c>
      <c r="B10" s="74" t="s">
        <v>22</v>
      </c>
      <c r="C10" s="74"/>
      <c r="D10" s="74"/>
      <c r="E10" s="91" t="s">
        <v>23</v>
      </c>
      <c r="F10" s="75">
        <v>0</v>
      </c>
      <c r="G10" s="76"/>
      <c r="H10" s="77"/>
      <c r="I10" s="77"/>
      <c r="J10" s="89">
        <f t="shared" si="1"/>
        <v>0</v>
      </c>
      <c r="K10" s="88" t="e">
        <f t="shared" si="0"/>
        <v>#DIV/0!</v>
      </c>
      <c r="L10" s="173"/>
      <c r="M10" s="151"/>
    </row>
    <row r="11" spans="1:13" ht="14.4" x14ac:dyDescent="0.3">
      <c r="A11" s="16" t="s">
        <v>26</v>
      </c>
      <c r="B11" s="74" t="s">
        <v>22</v>
      </c>
      <c r="C11" s="74"/>
      <c r="D11" s="74"/>
      <c r="E11" s="91" t="s">
        <v>23</v>
      </c>
      <c r="F11" s="75">
        <v>0</v>
      </c>
      <c r="G11" s="76"/>
      <c r="H11" s="77"/>
      <c r="I11" s="77"/>
      <c r="J11" s="89">
        <f t="shared" si="1"/>
        <v>0</v>
      </c>
      <c r="K11" s="88" t="e">
        <f t="shared" si="0"/>
        <v>#DIV/0!</v>
      </c>
      <c r="L11" s="173"/>
      <c r="M11" s="151"/>
    </row>
    <row r="12" spans="1:13" ht="14.4" x14ac:dyDescent="0.3">
      <c r="A12" s="16" t="s">
        <v>27</v>
      </c>
      <c r="B12" s="74" t="s">
        <v>22</v>
      </c>
      <c r="C12" s="74"/>
      <c r="D12" s="74"/>
      <c r="E12" s="91" t="s">
        <v>23</v>
      </c>
      <c r="F12" s="75">
        <v>0</v>
      </c>
      <c r="G12" s="76"/>
      <c r="H12" s="77"/>
      <c r="I12" s="77"/>
      <c r="J12" s="89">
        <f t="shared" si="1"/>
        <v>0</v>
      </c>
      <c r="K12" s="88" t="e">
        <f t="shared" si="0"/>
        <v>#DIV/0!</v>
      </c>
      <c r="L12" s="173"/>
      <c r="M12" s="151"/>
    </row>
    <row r="13" spans="1:13" ht="14.4" x14ac:dyDescent="0.3">
      <c r="A13" s="16" t="s">
        <v>28</v>
      </c>
      <c r="B13" s="74" t="s">
        <v>22</v>
      </c>
      <c r="C13" s="74"/>
      <c r="D13" s="74"/>
      <c r="E13" s="91" t="s">
        <v>23</v>
      </c>
      <c r="F13" s="75">
        <v>0</v>
      </c>
      <c r="G13" s="76"/>
      <c r="H13" s="77"/>
      <c r="I13" s="77"/>
      <c r="J13" s="89">
        <f t="shared" si="1"/>
        <v>0</v>
      </c>
      <c r="K13" s="88" t="e">
        <f t="shared" si="0"/>
        <v>#DIV/0!</v>
      </c>
      <c r="L13" s="173"/>
      <c r="M13" s="151"/>
    </row>
    <row r="14" spans="1:13" ht="14.4" x14ac:dyDescent="0.3">
      <c r="A14" s="16" t="s">
        <v>29</v>
      </c>
      <c r="B14" s="74" t="s">
        <v>22</v>
      </c>
      <c r="C14" s="74"/>
      <c r="D14" s="74"/>
      <c r="E14" s="91" t="s">
        <v>23</v>
      </c>
      <c r="F14" s="75">
        <v>0</v>
      </c>
      <c r="G14" s="76"/>
      <c r="H14" s="77"/>
      <c r="I14" s="77"/>
      <c r="J14" s="89">
        <f t="shared" si="1"/>
        <v>0</v>
      </c>
      <c r="K14" s="88" t="e">
        <f t="shared" si="0"/>
        <v>#DIV/0!</v>
      </c>
      <c r="L14" s="173"/>
      <c r="M14" s="151"/>
    </row>
    <row r="15" spans="1:13" ht="14.4" x14ac:dyDescent="0.3">
      <c r="A15" s="16" t="s">
        <v>30</v>
      </c>
      <c r="B15" s="74" t="s">
        <v>22</v>
      </c>
      <c r="C15" s="74"/>
      <c r="D15" s="74"/>
      <c r="E15" s="91" t="s">
        <v>23</v>
      </c>
      <c r="F15" s="75">
        <v>0</v>
      </c>
      <c r="G15" s="76"/>
      <c r="H15" s="77"/>
      <c r="I15" s="77"/>
      <c r="J15" s="89">
        <f t="shared" si="1"/>
        <v>0</v>
      </c>
      <c r="K15" s="88" t="e">
        <f t="shared" si="0"/>
        <v>#DIV/0!</v>
      </c>
      <c r="L15" s="173"/>
      <c r="M15" s="151"/>
    </row>
    <row r="16" spans="1:13" ht="14.4" x14ac:dyDescent="0.3">
      <c r="A16" s="16" t="s">
        <v>31</v>
      </c>
      <c r="B16" s="74" t="s">
        <v>22</v>
      </c>
      <c r="C16" s="74"/>
      <c r="D16" s="74"/>
      <c r="E16" s="91" t="s">
        <v>23</v>
      </c>
      <c r="F16" s="75">
        <v>0</v>
      </c>
      <c r="G16" s="76"/>
      <c r="H16" s="77"/>
      <c r="I16" s="77"/>
      <c r="J16" s="89">
        <f t="shared" si="1"/>
        <v>0</v>
      </c>
      <c r="K16" s="88" t="e">
        <f t="shared" si="0"/>
        <v>#DIV/0!</v>
      </c>
      <c r="L16" s="173"/>
      <c r="M16" s="151"/>
    </row>
    <row r="17" spans="1:13" ht="14.4" x14ac:dyDescent="0.3">
      <c r="A17" s="16" t="s">
        <v>32</v>
      </c>
      <c r="B17" s="74" t="s">
        <v>22</v>
      </c>
      <c r="C17" s="74"/>
      <c r="D17" s="74"/>
      <c r="E17" s="91" t="s">
        <v>23</v>
      </c>
      <c r="F17" s="75">
        <v>0</v>
      </c>
      <c r="G17" s="76"/>
      <c r="H17" s="77"/>
      <c r="I17" s="77"/>
      <c r="J17" s="89">
        <f t="shared" si="1"/>
        <v>0</v>
      </c>
      <c r="K17" s="88" t="e">
        <f t="shared" si="0"/>
        <v>#DIV/0!</v>
      </c>
      <c r="L17" s="173"/>
      <c r="M17" s="151"/>
    </row>
    <row r="18" spans="1:13" ht="14.4" x14ac:dyDescent="0.3">
      <c r="A18" s="16" t="s">
        <v>33</v>
      </c>
      <c r="B18" s="74" t="s">
        <v>22</v>
      </c>
      <c r="C18" s="74"/>
      <c r="D18" s="74"/>
      <c r="E18" s="91" t="s">
        <v>23</v>
      </c>
      <c r="F18" s="75">
        <v>0</v>
      </c>
      <c r="G18" s="76"/>
      <c r="H18" s="77"/>
      <c r="I18" s="77"/>
      <c r="J18" s="89">
        <f t="shared" si="1"/>
        <v>0</v>
      </c>
      <c r="K18" s="88" t="e">
        <f t="shared" si="0"/>
        <v>#DIV/0!</v>
      </c>
      <c r="L18" s="173"/>
      <c r="M18" s="151"/>
    </row>
    <row r="19" spans="1:13" ht="14.4" x14ac:dyDescent="0.3">
      <c r="A19" s="16" t="s">
        <v>34</v>
      </c>
      <c r="B19" s="74" t="s">
        <v>22</v>
      </c>
      <c r="C19" s="74"/>
      <c r="D19" s="74"/>
      <c r="E19" s="91" t="s">
        <v>23</v>
      </c>
      <c r="F19" s="75">
        <v>0</v>
      </c>
      <c r="G19" s="76"/>
      <c r="H19" s="77"/>
      <c r="I19" s="77"/>
      <c r="J19" s="89">
        <f t="shared" si="1"/>
        <v>0</v>
      </c>
      <c r="K19" s="88" t="e">
        <f t="shared" si="0"/>
        <v>#DIV/0!</v>
      </c>
      <c r="L19" s="173"/>
      <c r="M19" s="151"/>
    </row>
    <row r="20" spans="1:13" ht="14.4" x14ac:dyDescent="0.3">
      <c r="A20" s="16" t="s">
        <v>35</v>
      </c>
      <c r="B20" s="74" t="s">
        <v>22</v>
      </c>
      <c r="C20" s="74"/>
      <c r="D20" s="74"/>
      <c r="E20" s="91" t="s">
        <v>23</v>
      </c>
      <c r="F20" s="75">
        <v>0</v>
      </c>
      <c r="G20" s="76"/>
      <c r="H20" s="77"/>
      <c r="I20" s="77"/>
      <c r="J20" s="89">
        <f t="shared" si="1"/>
        <v>0</v>
      </c>
      <c r="K20" s="88" t="e">
        <f t="shared" si="0"/>
        <v>#DIV/0!</v>
      </c>
      <c r="L20" s="173"/>
      <c r="M20" s="151"/>
    </row>
    <row r="21" spans="1:13" ht="14.4" x14ac:dyDescent="0.3">
      <c r="A21" s="16" t="s">
        <v>36</v>
      </c>
      <c r="B21" s="74" t="s">
        <v>22</v>
      </c>
      <c r="C21" s="74"/>
      <c r="D21" s="74"/>
      <c r="E21" s="91" t="s">
        <v>23</v>
      </c>
      <c r="F21" s="75">
        <v>0</v>
      </c>
      <c r="G21" s="76"/>
      <c r="H21" s="77"/>
      <c r="I21" s="77"/>
      <c r="J21" s="89">
        <f t="shared" si="1"/>
        <v>0</v>
      </c>
      <c r="K21" s="88" t="e">
        <f t="shared" si="0"/>
        <v>#DIV/0!</v>
      </c>
      <c r="L21" s="173"/>
      <c r="M21" s="151"/>
    </row>
    <row r="22" spans="1:13" ht="14.4" x14ac:dyDescent="0.3">
      <c r="A22" s="16" t="s">
        <v>37</v>
      </c>
      <c r="B22" s="74" t="s">
        <v>22</v>
      </c>
      <c r="C22" s="74"/>
      <c r="D22" s="74"/>
      <c r="E22" s="91" t="s">
        <v>23</v>
      </c>
      <c r="F22" s="75">
        <v>0</v>
      </c>
      <c r="G22" s="76"/>
      <c r="H22" s="77"/>
      <c r="I22" s="77"/>
      <c r="J22" s="89">
        <f t="shared" si="1"/>
        <v>0</v>
      </c>
      <c r="K22" s="88" t="e">
        <f t="shared" si="0"/>
        <v>#DIV/0!</v>
      </c>
      <c r="L22" s="173"/>
      <c r="M22" s="151"/>
    </row>
    <row r="23" spans="1:13" ht="14.7" customHeight="1" x14ac:dyDescent="0.3">
      <c r="A23" s="86" t="s">
        <v>38</v>
      </c>
      <c r="B23" s="154" t="s">
        <v>39</v>
      </c>
      <c r="C23" s="155"/>
      <c r="D23" s="155"/>
      <c r="E23" s="155"/>
      <c r="F23" s="155"/>
      <c r="G23" s="155"/>
      <c r="H23" s="155"/>
      <c r="I23" s="164"/>
      <c r="J23" s="87">
        <f>J24</f>
        <v>0</v>
      </c>
      <c r="K23" s="88" t="e">
        <f t="shared" si="0"/>
        <v>#DIV/0!</v>
      </c>
      <c r="L23" s="174" t="s">
        <v>40</v>
      </c>
      <c r="M23" s="151" t="s">
        <v>299</v>
      </c>
    </row>
    <row r="24" spans="1:13" ht="13.2" customHeight="1" x14ac:dyDescent="0.3">
      <c r="A24" s="92" t="s">
        <v>41</v>
      </c>
      <c r="B24" s="154" t="s">
        <v>42</v>
      </c>
      <c r="C24" s="155"/>
      <c r="D24" s="155"/>
      <c r="E24" s="155"/>
      <c r="F24" s="155"/>
      <c r="G24" s="155"/>
      <c r="H24" s="155"/>
      <c r="I24" s="155"/>
      <c r="J24" s="87">
        <f>SUM(J25:J34)</f>
        <v>0</v>
      </c>
      <c r="K24" s="88" t="e">
        <f t="shared" si="0"/>
        <v>#DIV/0!</v>
      </c>
      <c r="L24" s="152"/>
      <c r="M24" s="151"/>
    </row>
    <row r="25" spans="1:13" ht="14.4" x14ac:dyDescent="0.3">
      <c r="A25" s="16" t="s">
        <v>43</v>
      </c>
      <c r="B25" s="74" t="s">
        <v>44</v>
      </c>
      <c r="C25" s="74"/>
      <c r="D25" s="74"/>
      <c r="E25" s="93" t="s">
        <v>23</v>
      </c>
      <c r="F25" s="75">
        <v>0</v>
      </c>
      <c r="G25" s="76"/>
      <c r="H25" s="45" t="s">
        <v>45</v>
      </c>
      <c r="I25" s="77"/>
      <c r="J25" s="89">
        <f t="shared" ref="J25:J34" si="2">F25*G25</f>
        <v>0</v>
      </c>
      <c r="K25" s="88" t="e">
        <f t="shared" si="0"/>
        <v>#DIV/0!</v>
      </c>
      <c r="L25" s="152"/>
      <c r="M25" s="151"/>
    </row>
    <row r="26" spans="1:13" ht="14.4" x14ac:dyDescent="0.3">
      <c r="A26" s="16" t="s">
        <v>46</v>
      </c>
      <c r="B26" s="74" t="s">
        <v>44</v>
      </c>
      <c r="C26" s="74"/>
      <c r="D26" s="74"/>
      <c r="E26" s="93" t="s">
        <v>23</v>
      </c>
      <c r="F26" s="75">
        <v>0</v>
      </c>
      <c r="G26" s="76"/>
      <c r="H26" s="45" t="s">
        <v>45</v>
      </c>
      <c r="I26" s="77"/>
      <c r="J26" s="89">
        <f t="shared" si="2"/>
        <v>0</v>
      </c>
      <c r="K26" s="88" t="e">
        <f t="shared" si="0"/>
        <v>#DIV/0!</v>
      </c>
      <c r="L26" s="152"/>
      <c r="M26" s="151"/>
    </row>
    <row r="27" spans="1:13" ht="14.4" x14ac:dyDescent="0.3">
      <c r="A27" s="16" t="s">
        <v>47</v>
      </c>
      <c r="B27" s="74" t="s">
        <v>44</v>
      </c>
      <c r="C27" s="74"/>
      <c r="D27" s="74"/>
      <c r="E27" s="93" t="s">
        <v>23</v>
      </c>
      <c r="F27" s="75">
        <v>0</v>
      </c>
      <c r="G27" s="76"/>
      <c r="H27" s="45" t="s">
        <v>45</v>
      </c>
      <c r="I27" s="77"/>
      <c r="J27" s="89">
        <f t="shared" si="2"/>
        <v>0</v>
      </c>
      <c r="K27" s="88" t="e">
        <f t="shared" si="0"/>
        <v>#DIV/0!</v>
      </c>
      <c r="L27" s="152"/>
      <c r="M27" s="151"/>
    </row>
    <row r="28" spans="1:13" ht="14.4" x14ac:dyDescent="0.3">
      <c r="A28" s="16" t="s">
        <v>48</v>
      </c>
      <c r="B28" s="74" t="s">
        <v>44</v>
      </c>
      <c r="C28" s="74"/>
      <c r="D28" s="74"/>
      <c r="E28" s="93" t="s">
        <v>23</v>
      </c>
      <c r="F28" s="75">
        <v>0</v>
      </c>
      <c r="G28" s="76"/>
      <c r="H28" s="45" t="s">
        <v>45</v>
      </c>
      <c r="I28" s="77"/>
      <c r="J28" s="89">
        <f t="shared" si="2"/>
        <v>0</v>
      </c>
      <c r="K28" s="88" t="e">
        <f t="shared" si="0"/>
        <v>#DIV/0!</v>
      </c>
      <c r="L28" s="152"/>
      <c r="M28" s="151"/>
    </row>
    <row r="29" spans="1:13" ht="16.2" customHeight="1" x14ac:dyDescent="0.3">
      <c r="A29" s="16" t="s">
        <v>49</v>
      </c>
      <c r="B29" s="74" t="s">
        <v>44</v>
      </c>
      <c r="C29" s="74"/>
      <c r="D29" s="74"/>
      <c r="E29" s="93" t="s">
        <v>23</v>
      </c>
      <c r="F29" s="75">
        <v>0</v>
      </c>
      <c r="G29" s="76"/>
      <c r="H29" s="45" t="s">
        <v>45</v>
      </c>
      <c r="I29" s="77"/>
      <c r="J29" s="89">
        <f t="shared" si="2"/>
        <v>0</v>
      </c>
      <c r="K29" s="88" t="e">
        <f t="shared" si="0"/>
        <v>#DIV/0!</v>
      </c>
      <c r="L29" s="152"/>
      <c r="M29" s="151"/>
    </row>
    <row r="30" spans="1:13" ht="14.4" x14ac:dyDescent="0.3">
      <c r="A30" s="16" t="s">
        <v>50</v>
      </c>
      <c r="B30" s="74" t="s">
        <v>44</v>
      </c>
      <c r="C30" s="74"/>
      <c r="D30" s="74"/>
      <c r="E30" s="93" t="s">
        <v>23</v>
      </c>
      <c r="F30" s="75">
        <v>0</v>
      </c>
      <c r="G30" s="76"/>
      <c r="H30" s="45" t="s">
        <v>45</v>
      </c>
      <c r="I30" s="77"/>
      <c r="J30" s="89">
        <f t="shared" si="2"/>
        <v>0</v>
      </c>
      <c r="K30" s="88" t="e">
        <f t="shared" si="0"/>
        <v>#DIV/0!</v>
      </c>
      <c r="L30" s="152"/>
      <c r="M30" s="151"/>
    </row>
    <row r="31" spans="1:13" ht="14.4" x14ac:dyDescent="0.3">
      <c r="A31" s="16" t="s">
        <v>51</v>
      </c>
      <c r="B31" s="74" t="s">
        <v>44</v>
      </c>
      <c r="C31" s="74"/>
      <c r="D31" s="74"/>
      <c r="E31" s="93" t="s">
        <v>23</v>
      </c>
      <c r="F31" s="75">
        <v>0</v>
      </c>
      <c r="G31" s="76"/>
      <c r="H31" s="45" t="s">
        <v>45</v>
      </c>
      <c r="I31" s="77"/>
      <c r="J31" s="89">
        <f t="shared" si="2"/>
        <v>0</v>
      </c>
      <c r="K31" s="88" t="e">
        <f t="shared" si="0"/>
        <v>#DIV/0!</v>
      </c>
      <c r="L31" s="152"/>
      <c r="M31" s="151"/>
    </row>
    <row r="32" spans="1:13" ht="14.4" x14ac:dyDescent="0.3">
      <c r="A32" s="16" t="s">
        <v>52</v>
      </c>
      <c r="B32" s="74" t="s">
        <v>44</v>
      </c>
      <c r="C32" s="74"/>
      <c r="D32" s="74"/>
      <c r="E32" s="93" t="s">
        <v>23</v>
      </c>
      <c r="F32" s="75">
        <v>0</v>
      </c>
      <c r="G32" s="76"/>
      <c r="H32" s="45" t="s">
        <v>45</v>
      </c>
      <c r="I32" s="77"/>
      <c r="J32" s="89">
        <f t="shared" si="2"/>
        <v>0</v>
      </c>
      <c r="K32" s="88" t="e">
        <f t="shared" si="0"/>
        <v>#DIV/0!</v>
      </c>
      <c r="L32" s="152"/>
      <c r="M32" s="151"/>
    </row>
    <row r="33" spans="1:13" ht="14.4" x14ac:dyDescent="0.3">
      <c r="A33" s="16" t="s">
        <v>53</v>
      </c>
      <c r="B33" s="74" t="s">
        <v>44</v>
      </c>
      <c r="C33" s="74"/>
      <c r="D33" s="74"/>
      <c r="E33" s="93" t="s">
        <v>23</v>
      </c>
      <c r="F33" s="75">
        <v>0</v>
      </c>
      <c r="G33" s="76"/>
      <c r="H33" s="45" t="s">
        <v>45</v>
      </c>
      <c r="I33" s="77"/>
      <c r="J33" s="89">
        <f t="shared" ref="J33" si="3">F33*G33</f>
        <v>0</v>
      </c>
      <c r="K33" s="88" t="e">
        <f t="shared" si="0"/>
        <v>#DIV/0!</v>
      </c>
      <c r="L33" s="152"/>
      <c r="M33" s="151"/>
    </row>
    <row r="34" spans="1:13" ht="14.4" x14ac:dyDescent="0.3">
      <c r="A34" s="16" t="s">
        <v>302</v>
      </c>
      <c r="B34" s="74" t="s">
        <v>44</v>
      </c>
      <c r="C34" s="74"/>
      <c r="D34" s="74"/>
      <c r="E34" s="93" t="s">
        <v>23</v>
      </c>
      <c r="F34" s="75">
        <v>0</v>
      </c>
      <c r="G34" s="76"/>
      <c r="H34" s="45" t="s">
        <v>45</v>
      </c>
      <c r="I34" s="77"/>
      <c r="J34" s="89">
        <f t="shared" si="2"/>
        <v>0</v>
      </c>
      <c r="K34" s="88" t="e">
        <f t="shared" si="0"/>
        <v>#DIV/0!</v>
      </c>
      <c r="L34" s="152"/>
      <c r="M34" s="151"/>
    </row>
    <row r="35" spans="1:13" ht="14.7" customHeight="1" x14ac:dyDescent="0.3">
      <c r="A35" s="86" t="s">
        <v>54</v>
      </c>
      <c r="B35" s="154" t="s">
        <v>55</v>
      </c>
      <c r="C35" s="155"/>
      <c r="D35" s="155"/>
      <c r="E35" s="155"/>
      <c r="F35" s="155"/>
      <c r="G35" s="155"/>
      <c r="H35" s="155"/>
      <c r="I35" s="164"/>
      <c r="J35" s="87">
        <f>J36+J47+J63</f>
        <v>0</v>
      </c>
      <c r="K35" s="88" t="e">
        <f t="shared" si="0"/>
        <v>#DIV/0!</v>
      </c>
      <c r="L35" s="156"/>
      <c r="M35" s="156"/>
    </row>
    <row r="36" spans="1:13" ht="14.7" customHeight="1" x14ac:dyDescent="0.3">
      <c r="A36" s="86" t="s">
        <v>56</v>
      </c>
      <c r="B36" s="154" t="s">
        <v>57</v>
      </c>
      <c r="C36" s="155"/>
      <c r="D36" s="155"/>
      <c r="E36" s="155"/>
      <c r="F36" s="155"/>
      <c r="G36" s="155"/>
      <c r="H36" s="155"/>
      <c r="I36" s="164"/>
      <c r="J36" s="87">
        <f>SUM(J37:J46)</f>
        <v>0</v>
      </c>
      <c r="K36" s="88" t="e">
        <f t="shared" si="0"/>
        <v>#DIV/0!</v>
      </c>
      <c r="L36" s="174" t="s">
        <v>58</v>
      </c>
      <c r="M36" s="151" t="s">
        <v>300</v>
      </c>
    </row>
    <row r="37" spans="1:13" ht="14.4" x14ac:dyDescent="0.3">
      <c r="A37" s="16" t="s">
        <v>59</v>
      </c>
      <c r="B37" s="74" t="s">
        <v>60</v>
      </c>
      <c r="C37" s="74"/>
      <c r="D37" s="74"/>
      <c r="E37" s="91" t="s">
        <v>23</v>
      </c>
      <c r="F37" s="75">
        <v>0</v>
      </c>
      <c r="G37" s="76"/>
      <c r="H37" s="77"/>
      <c r="I37" s="77"/>
      <c r="J37" s="89">
        <f t="shared" ref="J37:J46" si="4">F37*G37</f>
        <v>0</v>
      </c>
      <c r="K37" s="88" t="e">
        <f t="shared" si="0"/>
        <v>#DIV/0!</v>
      </c>
      <c r="L37" s="152"/>
      <c r="M37" s="151"/>
    </row>
    <row r="38" spans="1:13" ht="14.4" x14ac:dyDescent="0.3">
      <c r="A38" s="16" t="s">
        <v>61</v>
      </c>
      <c r="B38" s="74" t="s">
        <v>60</v>
      </c>
      <c r="C38" s="74"/>
      <c r="D38" s="74"/>
      <c r="E38" s="91" t="s">
        <v>23</v>
      </c>
      <c r="F38" s="75">
        <v>0</v>
      </c>
      <c r="G38" s="76"/>
      <c r="H38" s="77"/>
      <c r="I38" s="77"/>
      <c r="J38" s="89">
        <f t="shared" si="4"/>
        <v>0</v>
      </c>
      <c r="K38" s="88" t="e">
        <f t="shared" ref="K38:K69" si="5">J38*100/$J$113</f>
        <v>#DIV/0!</v>
      </c>
      <c r="L38" s="152"/>
      <c r="M38" s="151"/>
    </row>
    <row r="39" spans="1:13" ht="14.4" x14ac:dyDescent="0.3">
      <c r="A39" s="16" t="s">
        <v>62</v>
      </c>
      <c r="B39" s="74" t="s">
        <v>60</v>
      </c>
      <c r="C39" s="74"/>
      <c r="D39" s="74"/>
      <c r="E39" s="91" t="s">
        <v>63</v>
      </c>
      <c r="F39" s="75">
        <v>0</v>
      </c>
      <c r="G39" s="76"/>
      <c r="H39" s="77"/>
      <c r="I39" s="77"/>
      <c r="J39" s="89">
        <f t="shared" si="4"/>
        <v>0</v>
      </c>
      <c r="K39" s="88" t="e">
        <f t="shared" si="5"/>
        <v>#DIV/0!</v>
      </c>
      <c r="L39" s="152"/>
      <c r="M39" s="151"/>
    </row>
    <row r="40" spans="1:13" ht="14.4" x14ac:dyDescent="0.3">
      <c r="A40" s="16" t="s">
        <v>64</v>
      </c>
      <c r="B40" s="74" t="s">
        <v>60</v>
      </c>
      <c r="C40" s="74"/>
      <c r="D40" s="74"/>
      <c r="E40" s="91" t="s">
        <v>63</v>
      </c>
      <c r="F40" s="75">
        <v>0</v>
      </c>
      <c r="G40" s="76"/>
      <c r="H40" s="77"/>
      <c r="I40" s="77"/>
      <c r="J40" s="89">
        <f t="shared" si="4"/>
        <v>0</v>
      </c>
      <c r="K40" s="88" t="e">
        <f t="shared" si="5"/>
        <v>#DIV/0!</v>
      </c>
      <c r="L40" s="152"/>
      <c r="M40" s="151"/>
    </row>
    <row r="41" spans="1:13" ht="14.4" x14ac:dyDescent="0.3">
      <c r="A41" s="16" t="s">
        <v>65</v>
      </c>
      <c r="B41" s="74" t="s">
        <v>60</v>
      </c>
      <c r="C41" s="74"/>
      <c r="D41" s="74"/>
      <c r="E41" s="91" t="s">
        <v>63</v>
      </c>
      <c r="F41" s="75">
        <v>0</v>
      </c>
      <c r="G41" s="76"/>
      <c r="H41" s="77"/>
      <c r="I41" s="77"/>
      <c r="J41" s="89">
        <f t="shared" si="4"/>
        <v>0</v>
      </c>
      <c r="K41" s="88" t="e">
        <f t="shared" si="5"/>
        <v>#DIV/0!</v>
      </c>
      <c r="L41" s="152"/>
      <c r="M41" s="151"/>
    </row>
    <row r="42" spans="1:13" ht="14.4" x14ac:dyDescent="0.3">
      <c r="A42" s="16" t="s">
        <v>66</v>
      </c>
      <c r="B42" s="74" t="s">
        <v>60</v>
      </c>
      <c r="C42" s="74"/>
      <c r="D42" s="74"/>
      <c r="E42" s="91" t="s">
        <v>63</v>
      </c>
      <c r="F42" s="75">
        <v>0</v>
      </c>
      <c r="G42" s="76"/>
      <c r="H42" s="77"/>
      <c r="I42" s="77"/>
      <c r="J42" s="89">
        <f t="shared" si="4"/>
        <v>0</v>
      </c>
      <c r="K42" s="88" t="e">
        <f t="shared" si="5"/>
        <v>#DIV/0!</v>
      </c>
      <c r="L42" s="152"/>
      <c r="M42" s="151"/>
    </row>
    <row r="43" spans="1:13" ht="14.4" x14ac:dyDescent="0.3">
      <c r="A43" s="16" t="s">
        <v>67</v>
      </c>
      <c r="B43" s="74" t="s">
        <v>60</v>
      </c>
      <c r="C43" s="74"/>
      <c r="D43" s="74"/>
      <c r="E43" s="91" t="s">
        <v>63</v>
      </c>
      <c r="F43" s="75">
        <v>0</v>
      </c>
      <c r="G43" s="76"/>
      <c r="H43" s="77"/>
      <c r="I43" s="77"/>
      <c r="J43" s="89">
        <f t="shared" si="4"/>
        <v>0</v>
      </c>
      <c r="K43" s="88" t="e">
        <f t="shared" si="5"/>
        <v>#DIV/0!</v>
      </c>
      <c r="L43" s="152"/>
      <c r="M43" s="151"/>
    </row>
    <row r="44" spans="1:13" ht="14.4" x14ac:dyDescent="0.3">
      <c r="A44" s="16" t="s">
        <v>68</v>
      </c>
      <c r="B44" s="74" t="s">
        <v>60</v>
      </c>
      <c r="C44" s="74"/>
      <c r="D44" s="74"/>
      <c r="E44" s="91" t="s">
        <v>63</v>
      </c>
      <c r="F44" s="75">
        <v>0</v>
      </c>
      <c r="G44" s="76"/>
      <c r="H44" s="77"/>
      <c r="I44" s="77"/>
      <c r="J44" s="89">
        <f t="shared" si="4"/>
        <v>0</v>
      </c>
      <c r="K44" s="88" t="e">
        <f t="shared" si="5"/>
        <v>#DIV/0!</v>
      </c>
      <c r="L44" s="152"/>
      <c r="M44" s="151"/>
    </row>
    <row r="45" spans="1:13" ht="14.4" x14ac:dyDescent="0.3">
      <c r="A45" s="16" t="s">
        <v>69</v>
      </c>
      <c r="B45" s="74" t="s">
        <v>60</v>
      </c>
      <c r="C45" s="74"/>
      <c r="D45" s="74"/>
      <c r="E45" s="91" t="s">
        <v>23</v>
      </c>
      <c r="F45" s="75">
        <v>0</v>
      </c>
      <c r="G45" s="76"/>
      <c r="H45" s="77"/>
      <c r="I45" s="77"/>
      <c r="J45" s="89">
        <f t="shared" si="4"/>
        <v>0</v>
      </c>
      <c r="K45" s="88" t="e">
        <f t="shared" si="5"/>
        <v>#DIV/0!</v>
      </c>
      <c r="L45" s="152"/>
      <c r="M45" s="151"/>
    </row>
    <row r="46" spans="1:13" ht="14.4" x14ac:dyDescent="0.3">
      <c r="A46" s="16" t="s">
        <v>70</v>
      </c>
      <c r="B46" s="74" t="s">
        <v>60</v>
      </c>
      <c r="C46" s="74"/>
      <c r="D46" s="74"/>
      <c r="E46" s="91" t="s">
        <v>23</v>
      </c>
      <c r="F46" s="75">
        <v>0</v>
      </c>
      <c r="G46" s="76"/>
      <c r="H46" s="77"/>
      <c r="I46" s="77"/>
      <c r="J46" s="89">
        <f t="shared" si="4"/>
        <v>0</v>
      </c>
      <c r="K46" s="88" t="e">
        <f t="shared" si="5"/>
        <v>#DIV/0!</v>
      </c>
      <c r="L46" s="152"/>
      <c r="M46" s="151"/>
    </row>
    <row r="47" spans="1:13" ht="15.6" customHeight="1" x14ac:dyDescent="0.3">
      <c r="A47" s="86" t="s">
        <v>71</v>
      </c>
      <c r="B47" s="189" t="s">
        <v>72</v>
      </c>
      <c r="C47" s="190"/>
      <c r="D47" s="190"/>
      <c r="E47" s="190"/>
      <c r="F47" s="190"/>
      <c r="G47" s="190"/>
      <c r="H47" s="190"/>
      <c r="I47" s="191"/>
      <c r="J47" s="90">
        <f>SUM(J48:J62)</f>
        <v>0</v>
      </c>
      <c r="K47" s="88" t="e">
        <f t="shared" si="5"/>
        <v>#DIV/0!</v>
      </c>
      <c r="L47" s="174" t="s">
        <v>73</v>
      </c>
      <c r="M47" s="151" t="s">
        <v>301</v>
      </c>
    </row>
    <row r="48" spans="1:13" ht="14.4" x14ac:dyDescent="0.3">
      <c r="A48" s="16" t="s">
        <v>74</v>
      </c>
      <c r="B48" s="74" t="s">
        <v>22</v>
      </c>
      <c r="C48" s="74"/>
      <c r="D48" s="74"/>
      <c r="E48" s="91" t="s">
        <v>23</v>
      </c>
      <c r="F48" s="75">
        <v>0</v>
      </c>
      <c r="G48" s="76"/>
      <c r="H48" s="77"/>
      <c r="I48" s="77"/>
      <c r="J48" s="89">
        <f t="shared" ref="J48:J62" si="6">F48*G48</f>
        <v>0</v>
      </c>
      <c r="K48" s="88" t="e">
        <f t="shared" si="5"/>
        <v>#DIV/0!</v>
      </c>
      <c r="L48" s="173"/>
      <c r="M48" s="151"/>
    </row>
    <row r="49" spans="1:13" ht="14.4" x14ac:dyDescent="0.3">
      <c r="A49" s="16" t="s">
        <v>75</v>
      </c>
      <c r="B49" s="74" t="s">
        <v>22</v>
      </c>
      <c r="C49" s="74"/>
      <c r="D49" s="74"/>
      <c r="E49" s="91" t="s">
        <v>23</v>
      </c>
      <c r="F49" s="75">
        <v>0</v>
      </c>
      <c r="G49" s="76"/>
      <c r="H49" s="77"/>
      <c r="I49" s="77"/>
      <c r="J49" s="89">
        <f t="shared" si="6"/>
        <v>0</v>
      </c>
      <c r="K49" s="88" t="e">
        <f t="shared" si="5"/>
        <v>#DIV/0!</v>
      </c>
      <c r="L49" s="173"/>
      <c r="M49" s="151"/>
    </row>
    <row r="50" spans="1:13" ht="14.4" x14ac:dyDescent="0.3">
      <c r="A50" s="16" t="s">
        <v>76</v>
      </c>
      <c r="B50" s="74" t="s">
        <v>22</v>
      </c>
      <c r="C50" s="74"/>
      <c r="D50" s="74"/>
      <c r="E50" s="91" t="s">
        <v>63</v>
      </c>
      <c r="F50" s="75">
        <v>0</v>
      </c>
      <c r="G50" s="76"/>
      <c r="H50" s="77"/>
      <c r="I50" s="77"/>
      <c r="J50" s="89">
        <f t="shared" si="6"/>
        <v>0</v>
      </c>
      <c r="K50" s="88" t="e">
        <f t="shared" si="5"/>
        <v>#DIV/0!</v>
      </c>
      <c r="L50" s="173"/>
      <c r="M50" s="151"/>
    </row>
    <row r="51" spans="1:13" ht="14.4" x14ac:dyDescent="0.3">
      <c r="A51" s="16" t="s">
        <v>77</v>
      </c>
      <c r="B51" s="74" t="s">
        <v>22</v>
      </c>
      <c r="C51" s="74"/>
      <c r="D51" s="74"/>
      <c r="E51" s="91" t="s">
        <v>63</v>
      </c>
      <c r="F51" s="75">
        <v>0</v>
      </c>
      <c r="G51" s="76"/>
      <c r="H51" s="77"/>
      <c r="I51" s="77"/>
      <c r="J51" s="89">
        <f t="shared" si="6"/>
        <v>0</v>
      </c>
      <c r="K51" s="88" t="e">
        <f t="shared" si="5"/>
        <v>#DIV/0!</v>
      </c>
      <c r="L51" s="173"/>
      <c r="M51" s="151"/>
    </row>
    <row r="52" spans="1:13" ht="14.4" x14ac:dyDescent="0.3">
      <c r="A52" s="16" t="s">
        <v>78</v>
      </c>
      <c r="B52" s="74" t="s">
        <v>22</v>
      </c>
      <c r="C52" s="74"/>
      <c r="D52" s="74"/>
      <c r="E52" s="91" t="s">
        <v>63</v>
      </c>
      <c r="F52" s="75">
        <v>0</v>
      </c>
      <c r="G52" s="76"/>
      <c r="H52" s="77"/>
      <c r="I52" s="77"/>
      <c r="J52" s="89">
        <f t="shared" si="6"/>
        <v>0</v>
      </c>
      <c r="K52" s="88" t="e">
        <f t="shared" si="5"/>
        <v>#DIV/0!</v>
      </c>
      <c r="L52" s="173"/>
      <c r="M52" s="151"/>
    </row>
    <row r="53" spans="1:13" ht="14.4" x14ac:dyDescent="0.3">
      <c r="A53" s="16" t="s">
        <v>79</v>
      </c>
      <c r="B53" s="74" t="s">
        <v>22</v>
      </c>
      <c r="C53" s="74"/>
      <c r="D53" s="74"/>
      <c r="E53" s="91" t="s">
        <v>63</v>
      </c>
      <c r="F53" s="75">
        <v>0</v>
      </c>
      <c r="G53" s="76"/>
      <c r="H53" s="77"/>
      <c r="I53" s="77"/>
      <c r="J53" s="89">
        <f t="shared" si="6"/>
        <v>0</v>
      </c>
      <c r="K53" s="88" t="e">
        <f t="shared" si="5"/>
        <v>#DIV/0!</v>
      </c>
      <c r="L53" s="173"/>
      <c r="M53" s="151"/>
    </row>
    <row r="54" spans="1:13" ht="14.4" x14ac:dyDescent="0.3">
      <c r="A54" s="16" t="s">
        <v>80</v>
      </c>
      <c r="B54" s="74" t="s">
        <v>22</v>
      </c>
      <c r="C54" s="74"/>
      <c r="D54" s="74"/>
      <c r="E54" s="91" t="s">
        <v>63</v>
      </c>
      <c r="F54" s="75">
        <v>0</v>
      </c>
      <c r="G54" s="76"/>
      <c r="H54" s="77"/>
      <c r="I54" s="77"/>
      <c r="J54" s="89">
        <f t="shared" si="6"/>
        <v>0</v>
      </c>
      <c r="K54" s="88" t="e">
        <f t="shared" si="5"/>
        <v>#DIV/0!</v>
      </c>
      <c r="L54" s="173"/>
      <c r="M54" s="151"/>
    </row>
    <row r="55" spans="1:13" ht="14.4" x14ac:dyDescent="0.3">
      <c r="A55" s="16" t="s">
        <v>81</v>
      </c>
      <c r="B55" s="74" t="s">
        <v>22</v>
      </c>
      <c r="C55" s="74"/>
      <c r="D55" s="74"/>
      <c r="E55" s="91" t="s">
        <v>63</v>
      </c>
      <c r="F55" s="75">
        <v>0</v>
      </c>
      <c r="G55" s="76"/>
      <c r="H55" s="77"/>
      <c r="I55" s="77"/>
      <c r="J55" s="89">
        <f t="shared" si="6"/>
        <v>0</v>
      </c>
      <c r="K55" s="88" t="e">
        <f t="shared" si="5"/>
        <v>#DIV/0!</v>
      </c>
      <c r="L55" s="173"/>
      <c r="M55" s="151"/>
    </row>
    <row r="56" spans="1:13" ht="14.4" x14ac:dyDescent="0.3">
      <c r="A56" s="16" t="s">
        <v>82</v>
      </c>
      <c r="B56" s="74" t="s">
        <v>22</v>
      </c>
      <c r="C56" s="74"/>
      <c r="D56" s="74"/>
      <c r="E56" s="91" t="s">
        <v>63</v>
      </c>
      <c r="F56" s="75">
        <v>0</v>
      </c>
      <c r="G56" s="76"/>
      <c r="H56" s="77"/>
      <c r="I56" s="77"/>
      <c r="J56" s="89">
        <f t="shared" si="6"/>
        <v>0</v>
      </c>
      <c r="K56" s="88" t="e">
        <f t="shared" si="5"/>
        <v>#DIV/0!</v>
      </c>
      <c r="L56" s="173"/>
      <c r="M56" s="151"/>
    </row>
    <row r="57" spans="1:13" ht="14.4" x14ac:dyDescent="0.3">
      <c r="A57" s="16" t="s">
        <v>83</v>
      </c>
      <c r="B57" s="74" t="s">
        <v>22</v>
      </c>
      <c r="C57" s="74"/>
      <c r="D57" s="74"/>
      <c r="E57" s="91" t="s">
        <v>63</v>
      </c>
      <c r="F57" s="75">
        <v>0</v>
      </c>
      <c r="G57" s="76"/>
      <c r="H57" s="77"/>
      <c r="I57" s="77"/>
      <c r="J57" s="89">
        <f t="shared" si="6"/>
        <v>0</v>
      </c>
      <c r="K57" s="88" t="e">
        <f t="shared" si="5"/>
        <v>#DIV/0!</v>
      </c>
      <c r="L57" s="173"/>
      <c r="M57" s="151"/>
    </row>
    <row r="58" spans="1:13" ht="14.4" x14ac:dyDescent="0.3">
      <c r="A58" s="16" t="s">
        <v>84</v>
      </c>
      <c r="B58" s="74" t="s">
        <v>22</v>
      </c>
      <c r="C58" s="74"/>
      <c r="D58" s="74"/>
      <c r="E58" s="91" t="s">
        <v>63</v>
      </c>
      <c r="F58" s="75">
        <v>0</v>
      </c>
      <c r="G58" s="76"/>
      <c r="H58" s="77"/>
      <c r="I58" s="77"/>
      <c r="J58" s="89">
        <f t="shared" si="6"/>
        <v>0</v>
      </c>
      <c r="K58" s="88" t="e">
        <f t="shared" si="5"/>
        <v>#DIV/0!</v>
      </c>
      <c r="L58" s="173"/>
      <c r="M58" s="151"/>
    </row>
    <row r="59" spans="1:13" ht="14.4" x14ac:dyDescent="0.3">
      <c r="A59" s="16" t="s">
        <v>85</v>
      </c>
      <c r="B59" s="74" t="s">
        <v>22</v>
      </c>
      <c r="C59" s="74"/>
      <c r="D59" s="74"/>
      <c r="E59" s="91" t="s">
        <v>63</v>
      </c>
      <c r="F59" s="75">
        <v>0</v>
      </c>
      <c r="G59" s="76"/>
      <c r="H59" s="77"/>
      <c r="I59" s="77"/>
      <c r="J59" s="89">
        <f t="shared" si="6"/>
        <v>0</v>
      </c>
      <c r="K59" s="88" t="e">
        <f t="shared" si="5"/>
        <v>#DIV/0!</v>
      </c>
      <c r="L59" s="173"/>
      <c r="M59" s="151"/>
    </row>
    <row r="60" spans="1:13" ht="14.4" x14ac:dyDescent="0.3">
      <c r="A60" s="16" t="s">
        <v>86</v>
      </c>
      <c r="B60" s="74" t="s">
        <v>22</v>
      </c>
      <c r="C60" s="74"/>
      <c r="D60" s="74"/>
      <c r="E60" s="91" t="s">
        <v>63</v>
      </c>
      <c r="F60" s="75">
        <v>0</v>
      </c>
      <c r="G60" s="76"/>
      <c r="H60" s="77"/>
      <c r="I60" s="77"/>
      <c r="J60" s="89">
        <f t="shared" si="6"/>
        <v>0</v>
      </c>
      <c r="K60" s="88" t="e">
        <f t="shared" si="5"/>
        <v>#DIV/0!</v>
      </c>
      <c r="L60" s="173"/>
      <c r="M60" s="151"/>
    </row>
    <row r="61" spans="1:13" ht="14.4" x14ac:dyDescent="0.3">
      <c r="A61" s="16" t="s">
        <v>87</v>
      </c>
      <c r="B61" s="74" t="s">
        <v>22</v>
      </c>
      <c r="C61" s="74"/>
      <c r="D61" s="74"/>
      <c r="E61" s="91" t="s">
        <v>63</v>
      </c>
      <c r="F61" s="75">
        <v>0</v>
      </c>
      <c r="G61" s="76"/>
      <c r="H61" s="77"/>
      <c r="I61" s="77"/>
      <c r="J61" s="89">
        <f t="shared" si="6"/>
        <v>0</v>
      </c>
      <c r="K61" s="88" t="e">
        <f t="shared" si="5"/>
        <v>#DIV/0!</v>
      </c>
      <c r="L61" s="173"/>
      <c r="M61" s="151"/>
    </row>
    <row r="62" spans="1:13" ht="14.4" x14ac:dyDescent="0.3">
      <c r="A62" s="16" t="s">
        <v>88</v>
      </c>
      <c r="B62" s="74" t="s">
        <v>22</v>
      </c>
      <c r="C62" s="74"/>
      <c r="D62" s="74"/>
      <c r="E62" s="91" t="s">
        <v>63</v>
      </c>
      <c r="F62" s="75">
        <v>0</v>
      </c>
      <c r="G62" s="76"/>
      <c r="H62" s="77"/>
      <c r="I62" s="77"/>
      <c r="J62" s="89">
        <f t="shared" si="6"/>
        <v>0</v>
      </c>
      <c r="K62" s="88" t="e">
        <f t="shared" si="5"/>
        <v>#DIV/0!</v>
      </c>
      <c r="L62" s="173"/>
      <c r="M62" s="151"/>
    </row>
    <row r="63" spans="1:13" ht="13.95" customHeight="1" x14ac:dyDescent="0.3">
      <c r="A63" s="86" t="s">
        <v>89</v>
      </c>
      <c r="B63" s="154" t="s">
        <v>90</v>
      </c>
      <c r="C63" s="155"/>
      <c r="D63" s="155"/>
      <c r="E63" s="155"/>
      <c r="F63" s="155"/>
      <c r="G63" s="155"/>
      <c r="H63" s="155"/>
      <c r="I63" s="164"/>
      <c r="J63" s="90">
        <f>SUM(J64:J73)</f>
        <v>0</v>
      </c>
      <c r="K63" s="88" t="e">
        <f t="shared" si="5"/>
        <v>#DIV/0!</v>
      </c>
      <c r="L63" s="149"/>
      <c r="M63" s="150"/>
    </row>
    <row r="64" spans="1:13" ht="14.4" x14ac:dyDescent="0.3">
      <c r="A64" s="16" t="s">
        <v>91</v>
      </c>
      <c r="B64" s="74" t="s">
        <v>22</v>
      </c>
      <c r="C64" s="74"/>
      <c r="D64" s="74"/>
      <c r="E64" s="91" t="s">
        <v>23</v>
      </c>
      <c r="F64" s="75">
        <v>0</v>
      </c>
      <c r="G64" s="76"/>
      <c r="H64" s="77"/>
      <c r="I64" s="77"/>
      <c r="J64" s="89">
        <f t="shared" ref="J64:J73" si="7">F64*G64</f>
        <v>0</v>
      </c>
      <c r="K64" s="88" t="e">
        <f t="shared" si="5"/>
        <v>#DIV/0!</v>
      </c>
      <c r="L64" s="152" t="s">
        <v>303</v>
      </c>
      <c r="M64" s="151" t="s">
        <v>301</v>
      </c>
    </row>
    <row r="65" spans="1:13" ht="14.4" x14ac:dyDescent="0.3">
      <c r="A65" s="16" t="s">
        <v>92</v>
      </c>
      <c r="B65" s="74" t="s">
        <v>22</v>
      </c>
      <c r="C65" s="74"/>
      <c r="D65" s="74"/>
      <c r="E65" s="91" t="s">
        <v>23</v>
      </c>
      <c r="F65" s="75">
        <v>0</v>
      </c>
      <c r="G65" s="76"/>
      <c r="H65" s="77"/>
      <c r="I65" s="77"/>
      <c r="J65" s="89">
        <f t="shared" si="7"/>
        <v>0</v>
      </c>
      <c r="K65" s="88" t="e">
        <f t="shared" si="5"/>
        <v>#DIV/0!</v>
      </c>
      <c r="L65" s="152"/>
      <c r="M65" s="151"/>
    </row>
    <row r="66" spans="1:13" ht="14.4" x14ac:dyDescent="0.3">
      <c r="A66" s="16" t="s">
        <v>93</v>
      </c>
      <c r="B66" s="74" t="s">
        <v>22</v>
      </c>
      <c r="C66" s="74"/>
      <c r="D66" s="74"/>
      <c r="E66" s="91" t="s">
        <v>94</v>
      </c>
      <c r="F66" s="75">
        <v>0</v>
      </c>
      <c r="G66" s="76"/>
      <c r="H66" s="77"/>
      <c r="I66" s="77"/>
      <c r="J66" s="89">
        <f t="shared" si="7"/>
        <v>0</v>
      </c>
      <c r="K66" s="88" t="e">
        <f t="shared" si="5"/>
        <v>#DIV/0!</v>
      </c>
      <c r="L66" s="152"/>
      <c r="M66" s="151"/>
    </row>
    <row r="67" spans="1:13" ht="14.4" x14ac:dyDescent="0.3">
      <c r="A67" s="16" t="s">
        <v>95</v>
      </c>
      <c r="B67" s="74" t="s">
        <v>22</v>
      </c>
      <c r="C67" s="74"/>
      <c r="D67" s="74"/>
      <c r="E67" s="91" t="s">
        <v>94</v>
      </c>
      <c r="F67" s="75">
        <v>0</v>
      </c>
      <c r="G67" s="76"/>
      <c r="H67" s="77"/>
      <c r="I67" s="77"/>
      <c r="J67" s="89">
        <f t="shared" si="7"/>
        <v>0</v>
      </c>
      <c r="K67" s="88" t="e">
        <f t="shared" si="5"/>
        <v>#DIV/0!</v>
      </c>
      <c r="L67" s="152"/>
      <c r="M67" s="151"/>
    </row>
    <row r="68" spans="1:13" ht="14.4" x14ac:dyDescent="0.3">
      <c r="A68" s="16" t="s">
        <v>96</v>
      </c>
      <c r="B68" s="74" t="s">
        <v>22</v>
      </c>
      <c r="C68" s="74"/>
      <c r="D68" s="74"/>
      <c r="E68" s="91" t="s">
        <v>94</v>
      </c>
      <c r="F68" s="75">
        <v>0</v>
      </c>
      <c r="G68" s="76"/>
      <c r="H68" s="77"/>
      <c r="I68" s="77"/>
      <c r="J68" s="89">
        <f t="shared" si="7"/>
        <v>0</v>
      </c>
      <c r="K68" s="88" t="e">
        <f t="shared" si="5"/>
        <v>#DIV/0!</v>
      </c>
      <c r="L68" s="152"/>
      <c r="M68" s="151"/>
    </row>
    <row r="69" spans="1:13" ht="14.4" x14ac:dyDescent="0.3">
      <c r="A69" s="16" t="s">
        <v>97</v>
      </c>
      <c r="B69" s="74" t="s">
        <v>22</v>
      </c>
      <c r="C69" s="74"/>
      <c r="D69" s="74"/>
      <c r="E69" s="91" t="s">
        <v>94</v>
      </c>
      <c r="F69" s="75">
        <v>0</v>
      </c>
      <c r="G69" s="76"/>
      <c r="H69" s="77"/>
      <c r="I69" s="77"/>
      <c r="J69" s="89">
        <f t="shared" si="7"/>
        <v>0</v>
      </c>
      <c r="K69" s="88" t="e">
        <f t="shared" si="5"/>
        <v>#DIV/0!</v>
      </c>
      <c r="L69" s="152"/>
      <c r="M69" s="151"/>
    </row>
    <row r="70" spans="1:13" ht="14.4" x14ac:dyDescent="0.3">
      <c r="A70" s="16" t="s">
        <v>98</v>
      </c>
      <c r="B70" s="74" t="s">
        <v>22</v>
      </c>
      <c r="C70" s="74"/>
      <c r="D70" s="74"/>
      <c r="E70" s="91" t="s">
        <v>94</v>
      </c>
      <c r="F70" s="75">
        <v>0</v>
      </c>
      <c r="G70" s="76"/>
      <c r="H70" s="77"/>
      <c r="I70" s="77"/>
      <c r="J70" s="89">
        <f t="shared" si="7"/>
        <v>0</v>
      </c>
      <c r="K70" s="88" t="e">
        <f t="shared" ref="K70:K101" si="8">J70*100/$J$113</f>
        <v>#DIV/0!</v>
      </c>
      <c r="L70" s="152"/>
      <c r="M70" s="151"/>
    </row>
    <row r="71" spans="1:13" ht="14.4" x14ac:dyDescent="0.3">
      <c r="A71" s="16" t="s">
        <v>99</v>
      </c>
      <c r="B71" s="74" t="s">
        <v>22</v>
      </c>
      <c r="C71" s="74"/>
      <c r="D71" s="74"/>
      <c r="E71" s="91" t="s">
        <v>94</v>
      </c>
      <c r="F71" s="75">
        <v>0</v>
      </c>
      <c r="G71" s="76"/>
      <c r="H71" s="77"/>
      <c r="I71" s="77"/>
      <c r="J71" s="89">
        <f t="shared" si="7"/>
        <v>0</v>
      </c>
      <c r="K71" s="88" t="e">
        <f t="shared" si="8"/>
        <v>#DIV/0!</v>
      </c>
      <c r="L71" s="152"/>
      <c r="M71" s="151"/>
    </row>
    <row r="72" spans="1:13" ht="14.4" x14ac:dyDescent="0.3">
      <c r="A72" s="16" t="s">
        <v>100</v>
      </c>
      <c r="B72" s="74" t="s">
        <v>22</v>
      </c>
      <c r="C72" s="74"/>
      <c r="D72" s="74"/>
      <c r="E72" s="91" t="s">
        <v>23</v>
      </c>
      <c r="F72" s="75">
        <v>0</v>
      </c>
      <c r="G72" s="76"/>
      <c r="H72" s="77"/>
      <c r="I72" s="77"/>
      <c r="J72" s="89">
        <f t="shared" si="7"/>
        <v>0</v>
      </c>
      <c r="K72" s="88" t="e">
        <f t="shared" si="8"/>
        <v>#DIV/0!</v>
      </c>
      <c r="L72" s="152"/>
      <c r="M72" s="151"/>
    </row>
    <row r="73" spans="1:13" ht="14.4" x14ac:dyDescent="0.3">
      <c r="A73" s="16" t="s">
        <v>101</v>
      </c>
      <c r="B73" s="74" t="s">
        <v>22</v>
      </c>
      <c r="C73" s="74"/>
      <c r="D73" s="74"/>
      <c r="E73" s="91" t="s">
        <v>23</v>
      </c>
      <c r="F73" s="75">
        <v>0</v>
      </c>
      <c r="G73" s="76"/>
      <c r="H73" s="77"/>
      <c r="I73" s="77"/>
      <c r="J73" s="89">
        <f t="shared" si="7"/>
        <v>0</v>
      </c>
      <c r="K73" s="88" t="e">
        <f t="shared" si="8"/>
        <v>#DIV/0!</v>
      </c>
      <c r="L73" s="152"/>
      <c r="M73" s="151"/>
    </row>
    <row r="74" spans="1:13" ht="15" customHeight="1" x14ac:dyDescent="0.3">
      <c r="A74" s="86" t="s">
        <v>102</v>
      </c>
      <c r="B74" s="186" t="s">
        <v>103</v>
      </c>
      <c r="C74" s="187"/>
      <c r="D74" s="187"/>
      <c r="E74" s="187"/>
      <c r="F74" s="187"/>
      <c r="G74" s="187"/>
      <c r="H74" s="187"/>
      <c r="I74" s="188"/>
      <c r="J74" s="87">
        <f>SUM(J75:J84)</f>
        <v>0</v>
      </c>
      <c r="K74" s="88" t="e">
        <f t="shared" si="8"/>
        <v>#DIV/0!</v>
      </c>
      <c r="L74" s="149"/>
      <c r="M74" s="150"/>
    </row>
    <row r="75" spans="1:13" ht="14.4" x14ac:dyDescent="0.3">
      <c r="A75" s="16" t="s">
        <v>104</v>
      </c>
      <c r="B75" s="74" t="s">
        <v>22</v>
      </c>
      <c r="C75" s="74"/>
      <c r="D75" s="74"/>
      <c r="E75" s="91" t="s">
        <v>23</v>
      </c>
      <c r="F75" s="75">
        <v>0</v>
      </c>
      <c r="G75" s="76"/>
      <c r="H75" s="77"/>
      <c r="I75" s="77"/>
      <c r="J75" s="89">
        <f t="shared" ref="J75:J84" si="9">F75*G75</f>
        <v>0</v>
      </c>
      <c r="K75" s="88" t="e">
        <f t="shared" si="8"/>
        <v>#DIV/0!</v>
      </c>
      <c r="L75" s="152" t="s">
        <v>105</v>
      </c>
      <c r="M75" s="151" t="s">
        <v>301</v>
      </c>
    </row>
    <row r="76" spans="1:13" ht="14.4" x14ac:dyDescent="0.3">
      <c r="A76" s="16" t="s">
        <v>106</v>
      </c>
      <c r="B76" s="74" t="s">
        <v>22</v>
      </c>
      <c r="C76" s="74"/>
      <c r="D76" s="74"/>
      <c r="E76" s="91" t="s">
        <v>23</v>
      </c>
      <c r="F76" s="75">
        <v>0</v>
      </c>
      <c r="G76" s="76"/>
      <c r="H76" s="77"/>
      <c r="I76" s="77"/>
      <c r="J76" s="89">
        <f t="shared" si="9"/>
        <v>0</v>
      </c>
      <c r="K76" s="88" t="e">
        <f t="shared" si="8"/>
        <v>#DIV/0!</v>
      </c>
      <c r="L76" s="173"/>
      <c r="M76" s="151"/>
    </row>
    <row r="77" spans="1:13" ht="14.4" x14ac:dyDescent="0.3">
      <c r="A77" s="16" t="s">
        <v>107</v>
      </c>
      <c r="B77" s="74" t="s">
        <v>22</v>
      </c>
      <c r="C77" s="74"/>
      <c r="D77" s="74"/>
      <c r="E77" s="91" t="s">
        <v>23</v>
      </c>
      <c r="F77" s="75">
        <v>0</v>
      </c>
      <c r="G77" s="76"/>
      <c r="H77" s="77"/>
      <c r="I77" s="77"/>
      <c r="J77" s="89">
        <f t="shared" si="9"/>
        <v>0</v>
      </c>
      <c r="K77" s="88" t="e">
        <f t="shared" si="8"/>
        <v>#DIV/0!</v>
      </c>
      <c r="L77" s="173"/>
      <c r="M77" s="151"/>
    </row>
    <row r="78" spans="1:13" ht="14.4" x14ac:dyDescent="0.3">
      <c r="A78" s="16" t="s">
        <v>108</v>
      </c>
      <c r="B78" s="74" t="s">
        <v>22</v>
      </c>
      <c r="C78" s="74"/>
      <c r="D78" s="74"/>
      <c r="E78" s="91" t="s">
        <v>23</v>
      </c>
      <c r="F78" s="75">
        <v>0</v>
      </c>
      <c r="G78" s="76"/>
      <c r="H78" s="77"/>
      <c r="I78" s="77"/>
      <c r="J78" s="89">
        <f t="shared" si="9"/>
        <v>0</v>
      </c>
      <c r="K78" s="88" t="e">
        <f t="shared" si="8"/>
        <v>#DIV/0!</v>
      </c>
      <c r="L78" s="173"/>
      <c r="M78" s="151"/>
    </row>
    <row r="79" spans="1:13" ht="14.4" x14ac:dyDescent="0.3">
      <c r="A79" s="16" t="s">
        <v>109</v>
      </c>
      <c r="B79" s="74" t="s">
        <v>22</v>
      </c>
      <c r="C79" s="74"/>
      <c r="D79" s="74"/>
      <c r="E79" s="91" t="s">
        <v>23</v>
      </c>
      <c r="F79" s="75">
        <v>0</v>
      </c>
      <c r="G79" s="76"/>
      <c r="H79" s="77"/>
      <c r="I79" s="77"/>
      <c r="J79" s="89">
        <f t="shared" si="9"/>
        <v>0</v>
      </c>
      <c r="K79" s="88" t="e">
        <f t="shared" si="8"/>
        <v>#DIV/0!</v>
      </c>
      <c r="L79" s="173"/>
      <c r="M79" s="151"/>
    </row>
    <row r="80" spans="1:13" ht="14.4" x14ac:dyDescent="0.3">
      <c r="A80" s="16" t="s">
        <v>110</v>
      </c>
      <c r="B80" s="74" t="s">
        <v>22</v>
      </c>
      <c r="C80" s="74"/>
      <c r="D80" s="74"/>
      <c r="E80" s="91" t="s">
        <v>23</v>
      </c>
      <c r="F80" s="75">
        <v>0</v>
      </c>
      <c r="G80" s="76"/>
      <c r="H80" s="77"/>
      <c r="I80" s="77"/>
      <c r="J80" s="89">
        <f t="shared" si="9"/>
        <v>0</v>
      </c>
      <c r="K80" s="88" t="e">
        <f t="shared" si="8"/>
        <v>#DIV/0!</v>
      </c>
      <c r="L80" s="173"/>
      <c r="M80" s="151"/>
    </row>
    <row r="81" spans="1:13" ht="14.4" x14ac:dyDescent="0.3">
      <c r="A81" s="16" t="s">
        <v>111</v>
      </c>
      <c r="B81" s="74" t="s">
        <v>22</v>
      </c>
      <c r="C81" s="74"/>
      <c r="D81" s="74"/>
      <c r="E81" s="91" t="s">
        <v>23</v>
      </c>
      <c r="F81" s="75">
        <v>0</v>
      </c>
      <c r="G81" s="76"/>
      <c r="H81" s="77"/>
      <c r="I81" s="77"/>
      <c r="J81" s="89">
        <f t="shared" si="9"/>
        <v>0</v>
      </c>
      <c r="K81" s="88" t="e">
        <f t="shared" si="8"/>
        <v>#DIV/0!</v>
      </c>
      <c r="L81" s="173"/>
      <c r="M81" s="151"/>
    </row>
    <row r="82" spans="1:13" ht="14.4" x14ac:dyDescent="0.3">
      <c r="A82" s="16" t="s">
        <v>112</v>
      </c>
      <c r="B82" s="74" t="s">
        <v>22</v>
      </c>
      <c r="C82" s="74"/>
      <c r="D82" s="74"/>
      <c r="E82" s="91" t="s">
        <v>23</v>
      </c>
      <c r="F82" s="75">
        <v>0</v>
      </c>
      <c r="G82" s="76"/>
      <c r="H82" s="77"/>
      <c r="I82" s="77"/>
      <c r="J82" s="89">
        <f t="shared" si="9"/>
        <v>0</v>
      </c>
      <c r="K82" s="88" t="e">
        <f t="shared" si="8"/>
        <v>#DIV/0!</v>
      </c>
      <c r="L82" s="173"/>
      <c r="M82" s="151"/>
    </row>
    <row r="83" spans="1:13" ht="14.4" x14ac:dyDescent="0.3">
      <c r="A83" s="16" t="s">
        <v>113</v>
      </c>
      <c r="B83" s="74" t="s">
        <v>22</v>
      </c>
      <c r="C83" s="74"/>
      <c r="D83" s="74"/>
      <c r="E83" s="91" t="s">
        <v>23</v>
      </c>
      <c r="F83" s="75">
        <v>0</v>
      </c>
      <c r="G83" s="76"/>
      <c r="H83" s="77"/>
      <c r="I83" s="77"/>
      <c r="J83" s="89">
        <f t="shared" si="9"/>
        <v>0</v>
      </c>
      <c r="K83" s="88" t="e">
        <f t="shared" si="8"/>
        <v>#DIV/0!</v>
      </c>
      <c r="L83" s="173"/>
      <c r="M83" s="151"/>
    </row>
    <row r="84" spans="1:13" ht="14.4" x14ac:dyDescent="0.3">
      <c r="A84" s="16" t="s">
        <v>114</v>
      </c>
      <c r="B84" s="74" t="s">
        <v>22</v>
      </c>
      <c r="C84" s="74"/>
      <c r="D84" s="74"/>
      <c r="E84" s="91" t="s">
        <v>23</v>
      </c>
      <c r="F84" s="75">
        <v>0</v>
      </c>
      <c r="G84" s="76"/>
      <c r="H84" s="77"/>
      <c r="I84" s="77"/>
      <c r="J84" s="89">
        <f t="shared" si="9"/>
        <v>0</v>
      </c>
      <c r="K84" s="88" t="e">
        <f t="shared" si="8"/>
        <v>#DIV/0!</v>
      </c>
      <c r="L84" s="173"/>
      <c r="M84" s="151"/>
    </row>
    <row r="85" spans="1:13" ht="13.95" customHeight="1" x14ac:dyDescent="0.3">
      <c r="A85" s="86" t="s">
        <v>115</v>
      </c>
      <c r="B85" s="154" t="s">
        <v>116</v>
      </c>
      <c r="C85" s="155"/>
      <c r="D85" s="155"/>
      <c r="E85" s="155"/>
      <c r="F85" s="155"/>
      <c r="G85" s="155"/>
      <c r="H85" s="155"/>
      <c r="I85" s="164"/>
      <c r="J85" s="87">
        <f>J86+J102</f>
        <v>0</v>
      </c>
      <c r="K85" s="88" t="e">
        <f t="shared" si="8"/>
        <v>#DIV/0!</v>
      </c>
      <c r="L85" s="149"/>
      <c r="M85" s="150"/>
    </row>
    <row r="86" spans="1:13" ht="14.7" customHeight="1" x14ac:dyDescent="0.3">
      <c r="A86" s="86" t="s">
        <v>117</v>
      </c>
      <c r="B86" s="154" t="s">
        <v>118</v>
      </c>
      <c r="C86" s="155"/>
      <c r="D86" s="155"/>
      <c r="E86" s="155"/>
      <c r="F86" s="155"/>
      <c r="G86" s="155"/>
      <c r="H86" s="155"/>
      <c r="I86" s="164"/>
      <c r="J86" s="87">
        <f>SUM(J87:J101)</f>
        <v>0</v>
      </c>
      <c r="K86" s="88" t="e">
        <f t="shared" si="8"/>
        <v>#DIV/0!</v>
      </c>
      <c r="L86" s="174" t="s">
        <v>304</v>
      </c>
      <c r="M86" s="151" t="s">
        <v>301</v>
      </c>
    </row>
    <row r="87" spans="1:13" ht="14.4" x14ac:dyDescent="0.3">
      <c r="A87" s="16" t="s">
        <v>119</v>
      </c>
      <c r="B87" s="74" t="s">
        <v>22</v>
      </c>
      <c r="C87" s="74"/>
      <c r="D87" s="74"/>
      <c r="E87" s="91" t="s">
        <v>23</v>
      </c>
      <c r="F87" s="75">
        <v>0</v>
      </c>
      <c r="G87" s="76"/>
      <c r="H87" s="77"/>
      <c r="I87" s="77"/>
      <c r="J87" s="89">
        <f t="shared" ref="J87:J101" si="10">F87*G87</f>
        <v>0</v>
      </c>
      <c r="K87" s="88" t="e">
        <f t="shared" si="8"/>
        <v>#DIV/0!</v>
      </c>
      <c r="L87" s="152"/>
      <c r="M87" s="151"/>
    </row>
    <row r="88" spans="1:13" ht="14.4" x14ac:dyDescent="0.3">
      <c r="A88" s="16" t="s">
        <v>120</v>
      </c>
      <c r="B88" s="74" t="s">
        <v>22</v>
      </c>
      <c r="C88" s="74"/>
      <c r="D88" s="74"/>
      <c r="E88" s="91" t="s">
        <v>23</v>
      </c>
      <c r="F88" s="75">
        <v>0</v>
      </c>
      <c r="G88" s="76"/>
      <c r="H88" s="77"/>
      <c r="I88" s="77"/>
      <c r="J88" s="89">
        <f t="shared" si="10"/>
        <v>0</v>
      </c>
      <c r="K88" s="88" t="e">
        <f t="shared" si="8"/>
        <v>#DIV/0!</v>
      </c>
      <c r="L88" s="152"/>
      <c r="M88" s="151"/>
    </row>
    <row r="89" spans="1:13" ht="14.4" x14ac:dyDescent="0.3">
      <c r="A89" s="16" t="s">
        <v>121</v>
      </c>
      <c r="B89" s="74" t="s">
        <v>22</v>
      </c>
      <c r="C89" s="74"/>
      <c r="D89" s="74"/>
      <c r="E89" s="91" t="s">
        <v>23</v>
      </c>
      <c r="F89" s="75">
        <v>0</v>
      </c>
      <c r="G89" s="76"/>
      <c r="H89" s="77"/>
      <c r="I89" s="77"/>
      <c r="J89" s="89">
        <f t="shared" si="10"/>
        <v>0</v>
      </c>
      <c r="K89" s="88" t="e">
        <f t="shared" si="8"/>
        <v>#DIV/0!</v>
      </c>
      <c r="L89" s="152"/>
      <c r="M89" s="151"/>
    </row>
    <row r="90" spans="1:13" ht="14.4" customHeight="1" x14ac:dyDescent="0.3">
      <c r="A90" s="16" t="s">
        <v>122</v>
      </c>
      <c r="B90" s="74" t="s">
        <v>22</v>
      </c>
      <c r="C90" s="74"/>
      <c r="D90" s="74"/>
      <c r="E90" s="91" t="s">
        <v>23</v>
      </c>
      <c r="F90" s="75">
        <v>0</v>
      </c>
      <c r="G90" s="76"/>
      <c r="H90" s="77"/>
      <c r="I90" s="77"/>
      <c r="J90" s="89">
        <f t="shared" si="10"/>
        <v>0</v>
      </c>
      <c r="K90" s="88" t="e">
        <f t="shared" si="8"/>
        <v>#DIV/0!</v>
      </c>
      <c r="L90" s="152"/>
      <c r="M90" s="151"/>
    </row>
    <row r="91" spans="1:13" ht="15" customHeight="1" x14ac:dyDescent="0.3">
      <c r="A91" s="16" t="s">
        <v>123</v>
      </c>
      <c r="B91" s="74" t="s">
        <v>22</v>
      </c>
      <c r="C91" s="74"/>
      <c r="D91" s="74"/>
      <c r="E91" s="91" t="s">
        <v>23</v>
      </c>
      <c r="F91" s="75">
        <v>0</v>
      </c>
      <c r="G91" s="76"/>
      <c r="H91" s="77"/>
      <c r="I91" s="77"/>
      <c r="J91" s="89">
        <f t="shared" si="10"/>
        <v>0</v>
      </c>
      <c r="K91" s="88" t="e">
        <f t="shared" si="8"/>
        <v>#DIV/0!</v>
      </c>
      <c r="L91" s="152"/>
      <c r="M91" s="151"/>
    </row>
    <row r="92" spans="1:13" ht="14.4" x14ac:dyDescent="0.3">
      <c r="A92" s="16" t="s">
        <v>124</v>
      </c>
      <c r="B92" s="74" t="s">
        <v>22</v>
      </c>
      <c r="C92" s="74"/>
      <c r="D92" s="74"/>
      <c r="E92" s="91" t="s">
        <v>23</v>
      </c>
      <c r="F92" s="75">
        <v>0</v>
      </c>
      <c r="G92" s="76"/>
      <c r="H92" s="77"/>
      <c r="I92" s="77"/>
      <c r="J92" s="89">
        <f t="shared" si="10"/>
        <v>0</v>
      </c>
      <c r="K92" s="88" t="e">
        <f t="shared" si="8"/>
        <v>#DIV/0!</v>
      </c>
      <c r="L92" s="152"/>
      <c r="M92" s="151"/>
    </row>
    <row r="93" spans="1:13" ht="14.4" x14ac:dyDescent="0.3">
      <c r="A93" s="16" t="s">
        <v>125</v>
      </c>
      <c r="B93" s="74" t="s">
        <v>22</v>
      </c>
      <c r="C93" s="74"/>
      <c r="D93" s="74"/>
      <c r="E93" s="91" t="s">
        <v>23</v>
      </c>
      <c r="F93" s="75">
        <v>0</v>
      </c>
      <c r="G93" s="76"/>
      <c r="H93" s="77"/>
      <c r="I93" s="77"/>
      <c r="J93" s="89">
        <f t="shared" si="10"/>
        <v>0</v>
      </c>
      <c r="K93" s="88" t="e">
        <f t="shared" si="8"/>
        <v>#DIV/0!</v>
      </c>
      <c r="L93" s="152"/>
      <c r="M93" s="151"/>
    </row>
    <row r="94" spans="1:13" ht="14.4" x14ac:dyDescent="0.3">
      <c r="A94" s="16" t="s">
        <v>126</v>
      </c>
      <c r="B94" s="74" t="s">
        <v>22</v>
      </c>
      <c r="C94" s="74"/>
      <c r="D94" s="74"/>
      <c r="E94" s="91" t="s">
        <v>23</v>
      </c>
      <c r="F94" s="75">
        <v>0</v>
      </c>
      <c r="G94" s="76"/>
      <c r="H94" s="77"/>
      <c r="I94" s="77"/>
      <c r="J94" s="89">
        <f t="shared" si="10"/>
        <v>0</v>
      </c>
      <c r="K94" s="88" t="e">
        <f t="shared" si="8"/>
        <v>#DIV/0!</v>
      </c>
      <c r="L94" s="152"/>
      <c r="M94" s="151"/>
    </row>
    <row r="95" spans="1:13" ht="14.4" x14ac:dyDescent="0.3">
      <c r="A95" s="16" t="s">
        <v>127</v>
      </c>
      <c r="B95" s="74" t="s">
        <v>22</v>
      </c>
      <c r="C95" s="74"/>
      <c r="D95" s="74"/>
      <c r="E95" s="91" t="s">
        <v>23</v>
      </c>
      <c r="F95" s="75">
        <v>0</v>
      </c>
      <c r="G95" s="76"/>
      <c r="H95" s="77"/>
      <c r="I95" s="77"/>
      <c r="J95" s="89">
        <f t="shared" si="10"/>
        <v>0</v>
      </c>
      <c r="K95" s="88" t="e">
        <f t="shared" si="8"/>
        <v>#DIV/0!</v>
      </c>
      <c r="L95" s="152"/>
      <c r="M95" s="151"/>
    </row>
    <row r="96" spans="1:13" ht="14.4" x14ac:dyDescent="0.3">
      <c r="A96" s="16" t="s">
        <v>128</v>
      </c>
      <c r="B96" s="74" t="s">
        <v>22</v>
      </c>
      <c r="C96" s="74"/>
      <c r="D96" s="74"/>
      <c r="E96" s="91" t="s">
        <v>23</v>
      </c>
      <c r="F96" s="75">
        <v>0</v>
      </c>
      <c r="G96" s="76"/>
      <c r="H96" s="77"/>
      <c r="I96" s="77"/>
      <c r="J96" s="89">
        <f t="shared" si="10"/>
        <v>0</v>
      </c>
      <c r="K96" s="88" t="e">
        <f t="shared" si="8"/>
        <v>#DIV/0!</v>
      </c>
      <c r="L96" s="152"/>
      <c r="M96" s="151"/>
    </row>
    <row r="97" spans="1:13" ht="14.4" x14ac:dyDescent="0.3">
      <c r="A97" s="16" t="s">
        <v>129</v>
      </c>
      <c r="B97" s="74" t="s">
        <v>22</v>
      </c>
      <c r="C97" s="74"/>
      <c r="D97" s="74"/>
      <c r="E97" s="91" t="s">
        <v>23</v>
      </c>
      <c r="F97" s="75">
        <v>0</v>
      </c>
      <c r="G97" s="76"/>
      <c r="H97" s="77"/>
      <c r="I97" s="77"/>
      <c r="J97" s="89">
        <f t="shared" si="10"/>
        <v>0</v>
      </c>
      <c r="K97" s="88" t="e">
        <f t="shared" si="8"/>
        <v>#DIV/0!</v>
      </c>
      <c r="L97" s="152"/>
      <c r="M97" s="151"/>
    </row>
    <row r="98" spans="1:13" ht="14.4" x14ac:dyDescent="0.3">
      <c r="A98" s="16" t="s">
        <v>130</v>
      </c>
      <c r="B98" s="74" t="s">
        <v>22</v>
      </c>
      <c r="C98" s="74"/>
      <c r="D98" s="74"/>
      <c r="E98" s="91" t="s">
        <v>23</v>
      </c>
      <c r="F98" s="75">
        <v>0</v>
      </c>
      <c r="G98" s="76"/>
      <c r="H98" s="77"/>
      <c r="I98" s="77"/>
      <c r="J98" s="89">
        <f t="shared" si="10"/>
        <v>0</v>
      </c>
      <c r="K98" s="88" t="e">
        <f t="shared" si="8"/>
        <v>#DIV/0!</v>
      </c>
      <c r="L98" s="152"/>
      <c r="M98" s="151"/>
    </row>
    <row r="99" spans="1:13" ht="14.4" x14ac:dyDescent="0.3">
      <c r="A99" s="16" t="s">
        <v>131</v>
      </c>
      <c r="B99" s="74" t="s">
        <v>22</v>
      </c>
      <c r="C99" s="74"/>
      <c r="D99" s="74"/>
      <c r="E99" s="91" t="s">
        <v>23</v>
      </c>
      <c r="F99" s="75">
        <v>0</v>
      </c>
      <c r="G99" s="76"/>
      <c r="H99" s="77"/>
      <c r="I99" s="77"/>
      <c r="J99" s="89">
        <f t="shared" si="10"/>
        <v>0</v>
      </c>
      <c r="K99" s="88" t="e">
        <f t="shared" si="8"/>
        <v>#DIV/0!</v>
      </c>
      <c r="L99" s="152"/>
      <c r="M99" s="151"/>
    </row>
    <row r="100" spans="1:13" ht="14.4" x14ac:dyDescent="0.3">
      <c r="A100" s="16" t="s">
        <v>132</v>
      </c>
      <c r="B100" s="74" t="s">
        <v>22</v>
      </c>
      <c r="C100" s="74"/>
      <c r="D100" s="74"/>
      <c r="E100" s="91" t="s">
        <v>23</v>
      </c>
      <c r="F100" s="75">
        <v>0</v>
      </c>
      <c r="G100" s="76"/>
      <c r="H100" s="77"/>
      <c r="I100" s="77"/>
      <c r="J100" s="89">
        <f t="shared" si="10"/>
        <v>0</v>
      </c>
      <c r="K100" s="88" t="e">
        <f t="shared" si="8"/>
        <v>#DIV/0!</v>
      </c>
      <c r="L100" s="152"/>
      <c r="M100" s="151"/>
    </row>
    <row r="101" spans="1:13" ht="12.6" customHeight="1" x14ac:dyDescent="0.3">
      <c r="A101" s="16" t="s">
        <v>133</v>
      </c>
      <c r="B101" s="74" t="s">
        <v>22</v>
      </c>
      <c r="C101" s="74"/>
      <c r="D101" s="74"/>
      <c r="E101" s="91" t="s">
        <v>23</v>
      </c>
      <c r="F101" s="75">
        <v>0</v>
      </c>
      <c r="G101" s="76"/>
      <c r="H101" s="77"/>
      <c r="I101" s="77"/>
      <c r="J101" s="89">
        <f t="shared" si="10"/>
        <v>0</v>
      </c>
      <c r="K101" s="88" t="e">
        <f t="shared" si="8"/>
        <v>#DIV/0!</v>
      </c>
      <c r="L101" s="152"/>
      <c r="M101" s="151"/>
    </row>
    <row r="102" spans="1:13" ht="13.2" customHeight="1" x14ac:dyDescent="0.3">
      <c r="A102" s="86" t="s">
        <v>134</v>
      </c>
      <c r="B102" s="154" t="s">
        <v>135</v>
      </c>
      <c r="C102" s="155"/>
      <c r="D102" s="155"/>
      <c r="E102" s="155"/>
      <c r="F102" s="155"/>
      <c r="G102" s="155"/>
      <c r="H102" s="155"/>
      <c r="I102" s="164"/>
      <c r="J102" s="87">
        <f>SUM(J103:J112)</f>
        <v>0</v>
      </c>
      <c r="K102" s="88" t="e">
        <f t="shared" ref="K102:K111" si="11">J102*100/$J$113</f>
        <v>#DIV/0!</v>
      </c>
      <c r="L102" s="175" t="s">
        <v>136</v>
      </c>
      <c r="M102" s="177" t="s">
        <v>301</v>
      </c>
    </row>
    <row r="103" spans="1:13" ht="14.4" x14ac:dyDescent="0.3">
      <c r="A103" s="16" t="s">
        <v>137</v>
      </c>
      <c r="B103" s="74" t="s">
        <v>22</v>
      </c>
      <c r="C103" s="94"/>
      <c r="D103" s="74"/>
      <c r="E103" s="91" t="s">
        <v>23</v>
      </c>
      <c r="F103" s="75">
        <v>0</v>
      </c>
      <c r="G103" s="76"/>
      <c r="H103" s="77"/>
      <c r="I103" s="77"/>
      <c r="J103" s="89">
        <f>F103*G103</f>
        <v>0</v>
      </c>
      <c r="K103" s="88" t="e">
        <f t="shared" si="11"/>
        <v>#DIV/0!</v>
      </c>
      <c r="L103" s="176"/>
      <c r="M103" s="178"/>
    </row>
    <row r="104" spans="1:13" ht="14.4" x14ac:dyDescent="0.3">
      <c r="A104" s="16" t="s">
        <v>138</v>
      </c>
      <c r="B104" s="74" t="s">
        <v>22</v>
      </c>
      <c r="C104" s="94"/>
      <c r="D104" s="74"/>
      <c r="E104" s="91" t="s">
        <v>23</v>
      </c>
      <c r="F104" s="75">
        <v>0</v>
      </c>
      <c r="G104" s="76"/>
      <c r="H104" s="77"/>
      <c r="I104" s="77"/>
      <c r="J104" s="89">
        <f>F104*G104</f>
        <v>0</v>
      </c>
      <c r="K104" s="88" t="e">
        <f t="shared" si="11"/>
        <v>#DIV/0!</v>
      </c>
      <c r="L104" s="176"/>
      <c r="M104" s="178"/>
    </row>
    <row r="105" spans="1:13" ht="14.4" x14ac:dyDescent="0.3">
      <c r="A105" s="16" t="s">
        <v>139</v>
      </c>
      <c r="B105" s="74" t="s">
        <v>22</v>
      </c>
      <c r="C105" s="94"/>
      <c r="D105" s="74"/>
      <c r="E105" s="91" t="s">
        <v>23</v>
      </c>
      <c r="F105" s="75">
        <v>0</v>
      </c>
      <c r="G105" s="76"/>
      <c r="H105" s="77"/>
      <c r="I105" s="77"/>
      <c r="J105" s="89">
        <f t="shared" ref="J105:J111" si="12">F105*G105</f>
        <v>0</v>
      </c>
      <c r="K105" s="88" t="e">
        <f t="shared" si="11"/>
        <v>#DIV/0!</v>
      </c>
      <c r="L105" s="176"/>
      <c r="M105" s="178"/>
    </row>
    <row r="106" spans="1:13" ht="14.4" x14ac:dyDescent="0.3">
      <c r="A106" s="16" t="s">
        <v>140</v>
      </c>
      <c r="B106" s="74" t="s">
        <v>22</v>
      </c>
      <c r="C106" s="94"/>
      <c r="D106" s="74"/>
      <c r="E106" s="91" t="s">
        <v>23</v>
      </c>
      <c r="F106" s="75">
        <v>0</v>
      </c>
      <c r="G106" s="76"/>
      <c r="H106" s="77"/>
      <c r="I106" s="77"/>
      <c r="J106" s="89">
        <f t="shared" si="12"/>
        <v>0</v>
      </c>
      <c r="K106" s="88" t="e">
        <f t="shared" si="11"/>
        <v>#DIV/0!</v>
      </c>
      <c r="L106" s="176"/>
      <c r="M106" s="178"/>
    </row>
    <row r="107" spans="1:13" ht="14.4" x14ac:dyDescent="0.3">
      <c r="A107" s="16" t="s">
        <v>141</v>
      </c>
      <c r="B107" s="74" t="s">
        <v>22</v>
      </c>
      <c r="C107" s="94"/>
      <c r="D107" s="74"/>
      <c r="E107" s="91" t="s">
        <v>23</v>
      </c>
      <c r="F107" s="75">
        <v>0</v>
      </c>
      <c r="G107" s="76"/>
      <c r="H107" s="77"/>
      <c r="I107" s="77"/>
      <c r="J107" s="89">
        <f t="shared" si="12"/>
        <v>0</v>
      </c>
      <c r="K107" s="88" t="e">
        <f t="shared" si="11"/>
        <v>#DIV/0!</v>
      </c>
      <c r="L107" s="176"/>
      <c r="M107" s="178"/>
    </row>
    <row r="108" spans="1:13" ht="14.4" x14ac:dyDescent="0.3">
      <c r="A108" s="16" t="s">
        <v>142</v>
      </c>
      <c r="B108" s="74" t="s">
        <v>22</v>
      </c>
      <c r="C108" s="94"/>
      <c r="D108" s="74"/>
      <c r="E108" s="91" t="s">
        <v>23</v>
      </c>
      <c r="F108" s="75">
        <v>0</v>
      </c>
      <c r="G108" s="76"/>
      <c r="H108" s="77"/>
      <c r="I108" s="77"/>
      <c r="J108" s="89">
        <f t="shared" si="12"/>
        <v>0</v>
      </c>
      <c r="K108" s="88" t="e">
        <f t="shared" si="11"/>
        <v>#DIV/0!</v>
      </c>
      <c r="L108" s="176"/>
      <c r="M108" s="178"/>
    </row>
    <row r="109" spans="1:13" ht="14.4" x14ac:dyDescent="0.3">
      <c r="A109" s="46" t="s">
        <v>143</v>
      </c>
      <c r="B109" s="74" t="s">
        <v>22</v>
      </c>
      <c r="C109" s="94"/>
      <c r="D109" s="74"/>
      <c r="E109" s="91" t="s">
        <v>23</v>
      </c>
      <c r="F109" s="75">
        <v>0</v>
      </c>
      <c r="G109" s="76"/>
      <c r="H109" s="77"/>
      <c r="I109" s="77"/>
      <c r="J109" s="89">
        <f t="shared" si="12"/>
        <v>0</v>
      </c>
      <c r="K109" s="88" t="e">
        <f t="shared" si="11"/>
        <v>#DIV/0!</v>
      </c>
      <c r="L109" s="176"/>
      <c r="M109" s="178"/>
    </row>
    <row r="110" spans="1:13" ht="14.4" x14ac:dyDescent="0.3">
      <c r="A110" s="46" t="s">
        <v>144</v>
      </c>
      <c r="B110" s="74" t="s">
        <v>22</v>
      </c>
      <c r="C110" s="94"/>
      <c r="D110" s="74"/>
      <c r="E110" s="91" t="s">
        <v>23</v>
      </c>
      <c r="F110" s="75">
        <v>0</v>
      </c>
      <c r="G110" s="76"/>
      <c r="H110" s="77"/>
      <c r="I110" s="77"/>
      <c r="J110" s="89">
        <f>F110*G110</f>
        <v>0</v>
      </c>
      <c r="K110" s="88" t="e">
        <f t="shared" si="11"/>
        <v>#DIV/0!</v>
      </c>
      <c r="L110" s="176"/>
      <c r="M110" s="178"/>
    </row>
    <row r="111" spans="1:13" ht="14.4" x14ac:dyDescent="0.3">
      <c r="A111" s="16" t="s">
        <v>145</v>
      </c>
      <c r="B111" s="74" t="s">
        <v>22</v>
      </c>
      <c r="C111" s="94"/>
      <c r="D111" s="74"/>
      <c r="E111" s="91" t="s">
        <v>23</v>
      </c>
      <c r="F111" s="75">
        <v>0</v>
      </c>
      <c r="G111" s="76"/>
      <c r="H111" s="77"/>
      <c r="I111" s="77"/>
      <c r="J111" s="89">
        <f t="shared" si="12"/>
        <v>0</v>
      </c>
      <c r="K111" s="88" t="e">
        <f t="shared" si="11"/>
        <v>#DIV/0!</v>
      </c>
      <c r="L111" s="176"/>
      <c r="M111" s="178"/>
    </row>
    <row r="112" spans="1:13" ht="14.4" x14ac:dyDescent="0.3">
      <c r="A112" s="16" t="s">
        <v>146</v>
      </c>
      <c r="B112" s="74" t="s">
        <v>22</v>
      </c>
      <c r="C112" s="94"/>
      <c r="D112" s="74"/>
      <c r="E112" s="91" t="s">
        <v>23</v>
      </c>
      <c r="F112" s="75">
        <v>0</v>
      </c>
      <c r="G112" s="76"/>
      <c r="H112" s="77"/>
      <c r="I112" s="77"/>
      <c r="J112" s="89">
        <f t="shared" ref="J112" si="13">F112*G112</f>
        <v>0</v>
      </c>
      <c r="K112" s="88" t="e">
        <f t="shared" ref="K112" si="14">J112*100/$J$113</f>
        <v>#DIV/0!</v>
      </c>
      <c r="L112" s="176"/>
      <c r="M112" s="178"/>
    </row>
    <row r="113" spans="1:13" ht="14.4" x14ac:dyDescent="0.3">
      <c r="A113" s="183" t="s">
        <v>147</v>
      </c>
      <c r="B113" s="184"/>
      <c r="C113" s="184"/>
      <c r="D113" s="184"/>
      <c r="E113" s="184"/>
      <c r="F113" s="184"/>
      <c r="G113" s="184"/>
      <c r="H113" s="184"/>
      <c r="I113" s="185"/>
      <c r="J113" s="87">
        <f>J6+J35+J74+J85</f>
        <v>0</v>
      </c>
      <c r="K113" s="88" t="e">
        <f>J113*100/$J$113</f>
        <v>#DIV/0!</v>
      </c>
      <c r="L113" s="171"/>
      <c r="M113" s="172"/>
    </row>
    <row r="114" spans="1:13" ht="14.4" x14ac:dyDescent="0.3">
      <c r="A114" s="170"/>
      <c r="B114" s="170"/>
      <c r="C114" s="170"/>
      <c r="D114" s="170"/>
      <c r="E114" s="170"/>
      <c r="F114" s="170"/>
      <c r="G114" s="170"/>
      <c r="H114" s="170"/>
      <c r="I114" s="170"/>
      <c r="J114" s="170"/>
      <c r="K114" s="170"/>
      <c r="L114" s="170"/>
    </row>
    <row r="115" spans="1:13" thickBot="1" x14ac:dyDescent="0.35">
      <c r="A115" s="17"/>
      <c r="B115" s="17"/>
      <c r="C115" s="17"/>
      <c r="D115" s="17"/>
      <c r="E115" s="17"/>
      <c r="F115" s="17"/>
      <c r="G115" s="18"/>
      <c r="H115" s="18"/>
      <c r="I115" s="18"/>
      <c r="J115" s="17"/>
      <c r="K115" s="17"/>
      <c r="L115" s="17"/>
    </row>
    <row r="116" spans="1:13" ht="21" customHeight="1" x14ac:dyDescent="0.3">
      <c r="A116" s="19"/>
      <c r="B116" s="194"/>
      <c r="C116" s="168" t="s">
        <v>148</v>
      </c>
      <c r="D116" s="168"/>
      <c r="E116" s="169"/>
      <c r="H116" s="21"/>
      <c r="I116" s="21"/>
      <c r="J116" s="22"/>
      <c r="K116" s="23"/>
      <c r="L116" s="19"/>
    </row>
    <row r="117" spans="1:13" ht="34.950000000000003" customHeight="1" x14ac:dyDescent="0.3">
      <c r="A117" s="19"/>
      <c r="B117" s="195"/>
      <c r="C117" s="95" t="s">
        <v>149</v>
      </c>
      <c r="D117" s="95" t="s">
        <v>150</v>
      </c>
      <c r="E117" s="96" t="s">
        <v>151</v>
      </c>
      <c r="H117" s="21"/>
      <c r="I117" s="21"/>
      <c r="J117" s="22"/>
      <c r="K117" s="23"/>
      <c r="L117" s="19"/>
    </row>
    <row r="118" spans="1:13" ht="34.950000000000003" customHeight="1" x14ac:dyDescent="0.3">
      <c r="A118" s="19"/>
      <c r="B118" s="97" t="s">
        <v>152</v>
      </c>
      <c r="C118" s="98">
        <f>SUMIFS(J8:J22, C8:C22, "Tehniski ekonomiskā priekšizpēte", D8:D22, "Projekta iesniedzējs") + SUMIFS(J87:J101, C87:C101, "Tehniski ekonomiskā priekšizpēte", D87:D101, "Projekta iesniedzējs") + SUMIFS(J103:J112, C103:C112, "Tehniski ekonomiskā priekšizpēte", D103:D112, "Projekta iesniedzējs")</f>
        <v>0</v>
      </c>
      <c r="D118" s="98">
        <f>SUMIFS(J8:J22, C8:C22, "Tehniski ekonomiskā priekšizpēte", D8:D22, "Sadarbības partneris Nr.1") + SUMIFS(J87:J101, C87:C101, "Tehniski ekonomiskā priekšizpēte", D87:D101, "Sadarbības partneris Nr.1") + SUMIFS(J103:J112, C103:C112, "Tehniski ekonomiskā priekšizpēte", D103:D112, "Sadarbības partneris Nr.1")</f>
        <v>0</v>
      </c>
      <c r="E118" s="99">
        <f>SUMIFS(J8:J22, C8:C22, "Tehniski ekonomiskā priekšizpēte", D8:D22, "Sadarbības partneris Nr.2") + SUMIFS(J87:J101, C87:C101, "Tehniski ekonomiskā priekšizpēte", D87:D101, "Sadarbības partneris Nr.2") + SUMIFS(J103:J112, C103:C112, "Tehniski ekonomiskā priekšizpēte", D103:D112, "Sadarbības partneris Nr.2")</f>
        <v>0</v>
      </c>
      <c r="H118" s="21"/>
      <c r="I118" s="21"/>
      <c r="J118" s="22"/>
      <c r="K118" s="23"/>
      <c r="L118" s="19"/>
    </row>
    <row r="119" spans="1:13" ht="30" customHeight="1" x14ac:dyDescent="0.3">
      <c r="B119" s="100" t="s">
        <v>153</v>
      </c>
      <c r="C119" s="101">
        <f>SUMIFS(J8:J22, C8:C22, "Rūpnieciskie pētījumi", D8:D22, "Projekta iesniedzējs") + SUMIFS(J25:J34, C25:C34, "Rūpnieciskie pētījumi", D25:D34, "Projekta iesniedzējs") + SUMIFS(J37:J46, C37:C46, "Rūpnieciskie pētījumi", D37:D46, "Projekta iesniedzējs") + SUMIFS(J48:J62, C48:C62, "Rūpnieciskie pētījumi", D48:D62, "Projekta iesniedzējs") + SUMIFS(J64:J73, C64:C73, "Rūpnieciskie pētījumi", D64:D73, "Projekta iesniedzējs") + SUMIFS(J75:J84, C75:C84, "Rūpnieciskie pētījumi", D75:D84, "Projekta iesniedzējs") + SUMIFS(J87:J101, C87:C101, "Rūpnieciskie pētījumi", D87:D101, "Projekta iesniedzējs") + SUMIFS(J103:J112, C103:C112, "Rūpnieciskie pētījumi", D103:D112, "Projekta iesniedzējs")</f>
        <v>0</v>
      </c>
      <c r="D119" s="101">
        <f>SUMIFS(J8:J22, C8:C22, "Rūpnieciskie pētījumi", D8:D22, "Sadarbības partneris Nr.1") + SUMIFS(J25:J34, C25:C34, "Rūpnieciskie pētījumi", D25:D34, "Sadarbības partneris Nr.1") + SUMIFS(J37:J46, C37:C46, "Rūpnieciskie pētījumi", D37:D46, "Sadarbības partneris Nr.1") + SUMIFS(J48:J62, C48:C62, "Rūpnieciskie pētījumi", D48:D62, "Sadarbības partneris Nr.1") + SUMIFS(J64:J73, C64:C73, "Rūpnieciskie pētījumi", D64:D73, "Sadarbības partneris Nr.1") + SUMIFS(J75:J84, C75:C84, "Rūpnieciskie pētījumi", D75:D84, "Sadarbības partneris Nr.1") + SUMIFS(J87:J101, C87:C101, "Rūpnieciskie pētījumi", D87:D101, "Sadarbības partneris Nr.1") + SUMIFS(J103:J112, C103:C112, "Rūpnieciskie pētījumi", D103:D112, "Sadarbības partneris Nr.1")</f>
        <v>0</v>
      </c>
      <c r="E119" s="102">
        <f>SUMIFS(J8:J22, C8:C22, "Rūpnieciskie pētījumi", D8:D22, "Sadarbības partneris Nr.2") + SUMIFS(J25:J34, C25:C34, "Rūpnieciskie pētījumi", D25:D34, "Sadarbības partneris Nr.2") + SUMIFS(J37:J46, C37:C46, "Rūpnieciskie pētījumi", D37:D46, "Sadarbības partneris Nr.2") + SUMIFS(J48:J62, C48:C62, "Rūpnieciskie pētījumi", D48:D62, "Sadarbības partneris Nr.2") + SUMIFS(J64:J73, C64:C73, "Rūpnieciskie pētījumi", D64:D73, "Sadarbības partneris Nr.2") + SUMIFS(J75:J84, C75:C84, "Rūpnieciskie pētījumi", D75:D84, "Sadarbības partneris Nr.2") + SUMIFS(J87:J101, C87:C101, "Rūpnieciskie pētījumi", D87:D101, "Sadarbības partneris Nr.2") + SUMIFS(J103:J112, C103:C112, "Rūpnieciskie pētījumi", D103:D112, "Sadarbības partneris Nr.2")</f>
        <v>0</v>
      </c>
    </row>
    <row r="120" spans="1:13" ht="30" customHeight="1" x14ac:dyDescent="0.3">
      <c r="B120" s="100" t="s">
        <v>154</v>
      </c>
      <c r="C120" s="101">
        <f>SUMIFS(J8:J22, C8:C22, "Eksperimentālā izstrāde", D8:D22, "Projekta iesniedzējs") + SUMIFS(J25:J34, C25:C34, "Eksperimentālā izstrāde", D25:D34, "Projekta iesniedzējs") + SUMIFS(J37:J46, C37:C46, "Eksperimentālā izstrāde", D37:D46, "Projekta iesniedzējs") + SUMIFS(J48:J62, C48:C62, "Eksperimentālā izstrāde", D48:D62, "Projekta iesniedzējs") + SUMIFS(J64:J73, C64:C73, "Eksperimentālā izstrāde", D64:D73, "Projekta iesniedzējs") + SUMIFS(J75:J84, C75:C84, "Eksperimentālā izstrāde", D75:D84, "Projekta iesniedzējs") + SUMIFS(J87:J101, C87:C101, "Eksperimentālā izstrāde", D87:D101, "Projekta iesniedzējs") + SUMIFS(J103:J112, C103:C112, "Eksperimentālā izstrāde", D103:D112, "Projekta iesniedzējs")</f>
        <v>0</v>
      </c>
      <c r="D120" s="101">
        <f>SUMIFS(J8:J22, C8:C22, "Eksperimentālā izstrāde", D8:D22, "Sadarbības partneris Nr.1") + SUMIFS(J25:J34, C25:C34, "Eksperimentālā izstrāde", D25:D34, "Sadarbības partneris Nr.1") + SUMIFS(J37:J46, C37:C46, "Eksperimentālā izstrāde", D37:D46, "Sadarbības partneris Nr.1") + SUMIFS(J48:J62, C48:C62, "Eksperimentālā izstrāde", D48:D62, "Sadarbības partneris Nr.1") + SUMIFS(J64:J73, C64:C73, "Eksperimentālā izstrāde", D64:D73, "Sadarbības partneris Nr.1") + SUMIFS(J75:J84, C75:C84, "Eksperimentālā izstrāde", D75:D84, "Sadarbības partneris Nr.1") + SUMIFS(J87:J101, C87:C101, "Eksperimentālā izstrāde", D87:D101, "Sadarbības partneris Nr.1") + SUMIFS(J103:J112, C103:C112, "Eksperimentālā izstrāde", D103:D112, "Sadarbības partneris Nr.1")</f>
        <v>0</v>
      </c>
      <c r="E120" s="102">
        <f>SUMIFS(J8:J22, C8:C22, "Eksperimentālā izstrāde", D8:D22, "Sadarbības partneris Nr.2") + SUMIFS(J25:J34, C25:C34, "Eksperimentālā izstrāde", D25:D34, "Sadarbības partneris Nr.2") + SUMIFS(J37:J46, C37:C46, "Eksperimentālā izstrāde", D37:D46, "Sadarbības partneris Nr.2") + SUMIFS(J48:J62, C48:C62, "Eksperimentālā izstrāde", D48:D62, "Sadarbības partneris Nr.2") + SUMIFS(J64:J73, C64:C73, "Eksperimentālā izstrāde", D64:D73, "Sadarbības partneris Nr.2") + SUMIFS(J75:J84, C75:C84, "Eksperimentālā izstrāde", D75:D84, "Sadarbības partneris Nr.2") + SUMIFS(J87:J101, C87:C101, "Eksperimentālā izstrāde", D87:D101, "Sadarbības partneris Nr.2") + SUMIFS(J103:J112, C103:C112, "Eksperimentālā izstrāde", D103:D112, "Sadarbības partneris Nr.2")</f>
        <v>0</v>
      </c>
    </row>
    <row r="121" spans="1:13" ht="30" customHeight="1" thickBot="1" x14ac:dyDescent="0.35">
      <c r="B121" s="103" t="s">
        <v>155</v>
      </c>
      <c r="C121" s="104">
        <f>SUMIFS(J64:J73, C64:C73, "Tehnoloģiju tiesību iegūšana, apstiprināšana un aizstāvēšana", D64:D73, "Projekta iesniedzējs") + SUMIFS(J87:J101, C87:C101, "Tehnoloģiju tiesību iegūšana, apstiprināšana un aizstāvēšana", D87:D101, "Projekta iesniedzējs")</f>
        <v>0</v>
      </c>
      <c r="D121" s="112" t="s">
        <v>294</v>
      </c>
      <c r="E121" s="113" t="s">
        <v>294</v>
      </c>
    </row>
    <row r="122" spans="1:13" ht="15" customHeight="1" thickBot="1" x14ac:dyDescent="0.35">
      <c r="B122" s="105" t="s">
        <v>11</v>
      </c>
      <c r="C122" s="106">
        <f>C118+C119+C120+C121</f>
        <v>0</v>
      </c>
      <c r="D122" s="107">
        <f>D118+D119+D120</f>
        <v>0</v>
      </c>
      <c r="E122" s="108">
        <f>E118+E119+E120</f>
        <v>0</v>
      </c>
    </row>
    <row r="123" spans="1:13" ht="15" customHeight="1" thickBot="1" x14ac:dyDescent="0.35">
      <c r="B123" s="105" t="s">
        <v>11</v>
      </c>
      <c r="C123" s="179">
        <f>C122+D122+E122</f>
        <v>0</v>
      </c>
      <c r="D123" s="180"/>
      <c r="E123" s="181"/>
    </row>
  </sheetData>
  <sheetProtection algorithmName="SHA-512" hashValue="sQaA6IIqwIyWE4hfdjHOAdJZuI0miDHfck3FyEvU67YxzMpQRbWV5oThEhywtrcI2LqdywM1Fn2QT/eW6DhfGw==" saltValue="OLJ2N3kINmnX7/pb4AjS+g==" spinCount="100000" sheet="1" selectLockedCells="1"/>
  <autoFilter ref="A5:L114" xr:uid="{A851F92D-89E7-4D0D-B1E8-EB38E4CDEA6E}">
    <filterColumn colId="3">
      <filters blank="1"/>
    </filterColumn>
  </autoFilter>
  <dataConsolidate/>
  <mergeCells count="52">
    <mergeCell ref="C123:E123"/>
    <mergeCell ref="A2:L2"/>
    <mergeCell ref="A113:I113"/>
    <mergeCell ref="L7:L22"/>
    <mergeCell ref="L23:L34"/>
    <mergeCell ref="L36:L46"/>
    <mergeCell ref="L47:L62"/>
    <mergeCell ref="B23:I23"/>
    <mergeCell ref="B74:I74"/>
    <mergeCell ref="B63:I63"/>
    <mergeCell ref="B47:I47"/>
    <mergeCell ref="B35:I35"/>
    <mergeCell ref="B36:I36"/>
    <mergeCell ref="E4:E5"/>
    <mergeCell ref="D4:D5"/>
    <mergeCell ref="B116:B117"/>
    <mergeCell ref="C116:E116"/>
    <mergeCell ref="A114:L114"/>
    <mergeCell ref="B102:I102"/>
    <mergeCell ref="L74:M74"/>
    <mergeCell ref="L113:M113"/>
    <mergeCell ref="M75:M84"/>
    <mergeCell ref="L85:M85"/>
    <mergeCell ref="M86:M101"/>
    <mergeCell ref="B85:I85"/>
    <mergeCell ref="B86:I86"/>
    <mergeCell ref="L75:L84"/>
    <mergeCell ref="L86:L101"/>
    <mergeCell ref="L102:L112"/>
    <mergeCell ref="M102:M112"/>
    <mergeCell ref="A1:M1"/>
    <mergeCell ref="L6:M6"/>
    <mergeCell ref="M7:M22"/>
    <mergeCell ref="F4:F5"/>
    <mergeCell ref="C4:C5"/>
    <mergeCell ref="B4:B5"/>
    <mergeCell ref="B6:I6"/>
    <mergeCell ref="B7:I7"/>
    <mergeCell ref="A4:A5"/>
    <mergeCell ref="J4:K4"/>
    <mergeCell ref="I4:I5"/>
    <mergeCell ref="L63:M63"/>
    <mergeCell ref="M64:M73"/>
    <mergeCell ref="L64:L73"/>
    <mergeCell ref="A3:M3"/>
    <mergeCell ref="B24:I24"/>
    <mergeCell ref="M23:M34"/>
    <mergeCell ref="L35:M35"/>
    <mergeCell ref="M36:M46"/>
    <mergeCell ref="M47:M62"/>
    <mergeCell ref="H4:H5"/>
    <mergeCell ref="G4:G5"/>
  </mergeCells>
  <conditionalFormatting sqref="K47">
    <cfRule type="cellIs" dxfId="1" priority="1" operator="greaterThan">
      <formula>30</formula>
    </cfRule>
    <cfRule type="cellIs" dxfId="0" priority="2" operator="greaterThan">
      <formula>"0.3"</formula>
    </cfRule>
  </conditionalFormatting>
  <dataValidations count="1">
    <dataValidation type="list" showInputMessage="1" showErrorMessage="1" sqref="D8:D22 D48:D62 D37:D46 D64:D73 D87:D101 D25:D34 D103:D112 D75:D84" xr:uid="{5C6149DF-5FFA-4E31-ABB4-344D9DD24620}">
      <formula1>"Projekta iesniedzējs,Sadarbības partneris Nr.1, Sadarbības partneris Nr.2"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23EE83A-3F64-4EC4-970B-0D6A6CA83F06}">
          <x14:formula1>
            <xm:f>Dati!$A$19:$A$20</xm:f>
          </x14:formula1>
          <xm:sqref>H8:H22</xm:sqref>
        </x14:dataValidation>
        <x14:dataValidation type="list" allowBlank="1" showInputMessage="1" showErrorMessage="1" xr:uid="{AB6FB5EC-C357-4251-B78D-25ABC0A9443C}">
          <x14:formula1>
            <xm:f>Dati!$A$8:$A$11</xm:f>
          </x14:formula1>
          <xm:sqref>C87:C101</xm:sqref>
        </x14:dataValidation>
        <x14:dataValidation type="list" allowBlank="1" showInputMessage="1" showErrorMessage="1" xr:uid="{AA797ADA-A402-45FA-800E-24911DAB776A}">
          <x14:formula1>
            <xm:f>Dati!$A$9:$A$10</xm:f>
          </x14:formula1>
          <xm:sqref>C48:C62 C37:C46 C75:C84 C25:C34</xm:sqref>
        </x14:dataValidation>
        <x14:dataValidation type="list" allowBlank="1" showInputMessage="1" showErrorMessage="1" xr:uid="{FD7EC6AC-1FB2-4938-AB70-1980891363B6}">
          <x14:formula1>
            <xm:f>Dati!$A$8:$A$10</xm:f>
          </x14:formula1>
          <xm:sqref>C8:C22 C103:C112</xm:sqref>
        </x14:dataValidation>
        <x14:dataValidation type="list" allowBlank="1" showInputMessage="1" showErrorMessage="1" xr:uid="{DDC6C929-B8CB-4240-9A21-89652BEC6C07}">
          <x14:formula1>
            <xm:f>Dati!$A$9:$A$11</xm:f>
          </x14:formula1>
          <xm:sqref>C64:C73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EF07-2964-4DF5-B81C-5E6F69C5EDC0}">
  <sheetPr>
    <tabColor theme="3" tint="0.499984740745262"/>
  </sheetPr>
  <dimension ref="A1:K28"/>
  <sheetViews>
    <sheetView workbookViewId="0">
      <selection activeCell="E33" sqref="E33"/>
    </sheetView>
  </sheetViews>
  <sheetFormatPr defaultRowHeight="14.4" x14ac:dyDescent="0.3"/>
  <cols>
    <col min="1" max="1" width="8.5546875" customWidth="1"/>
    <col min="2" max="2" width="26.6640625" customWidth="1"/>
    <col min="3" max="5" width="26.5546875" customWidth="1"/>
    <col min="6" max="6" width="26.6640625" customWidth="1"/>
    <col min="7" max="7" width="26.44140625" customWidth="1"/>
    <col min="8" max="8" width="26.6640625" customWidth="1"/>
    <col min="9" max="9" width="26.44140625" customWidth="1"/>
    <col min="10" max="10" width="26.33203125" customWidth="1"/>
    <col min="11" max="11" width="27.44140625" customWidth="1"/>
  </cols>
  <sheetData>
    <row r="1" spans="1:11" ht="60" customHeight="1" x14ac:dyDescent="0.3">
      <c r="A1" s="199" t="s">
        <v>296</v>
      </c>
      <c r="B1" s="200"/>
      <c r="C1" s="200"/>
      <c r="D1" s="200"/>
      <c r="E1" s="200"/>
      <c r="F1" s="200"/>
      <c r="G1" s="200"/>
      <c r="H1" s="200"/>
      <c r="I1" s="200"/>
      <c r="J1" s="200"/>
      <c r="K1" s="200"/>
    </row>
    <row r="2" spans="1:11" ht="15.6" x14ac:dyDescent="0.3">
      <c r="A2" s="196" t="s">
        <v>156</v>
      </c>
      <c r="B2" s="197"/>
      <c r="C2" s="197"/>
      <c r="D2" s="197"/>
      <c r="E2" s="197"/>
      <c r="F2" s="197"/>
      <c r="G2" s="197"/>
      <c r="H2" s="197"/>
      <c r="I2" s="197"/>
      <c r="J2" s="197"/>
      <c r="K2" s="198"/>
    </row>
    <row r="3" spans="1:11" ht="100.2" customHeight="1" x14ac:dyDescent="0.3">
      <c r="A3" s="57" t="s">
        <v>2</v>
      </c>
      <c r="B3" s="58" t="s">
        <v>22</v>
      </c>
      <c r="C3" s="57" t="s">
        <v>157</v>
      </c>
      <c r="D3" s="59" t="s">
        <v>158</v>
      </c>
      <c r="E3" s="57" t="s">
        <v>159</v>
      </c>
      <c r="F3" s="57" t="s">
        <v>160</v>
      </c>
      <c r="G3" s="60" t="s">
        <v>161</v>
      </c>
      <c r="H3" s="57" t="s">
        <v>162</v>
      </c>
      <c r="I3" s="57" t="s">
        <v>163</v>
      </c>
      <c r="J3" s="57" t="s">
        <v>164</v>
      </c>
      <c r="K3" s="59" t="s">
        <v>165</v>
      </c>
    </row>
    <row r="4" spans="1:11" x14ac:dyDescent="0.3">
      <c r="A4" s="78" t="s">
        <v>166</v>
      </c>
      <c r="B4" s="78" t="s">
        <v>166</v>
      </c>
      <c r="C4" s="78"/>
      <c r="D4" s="78"/>
      <c r="E4" s="78"/>
      <c r="F4" s="78"/>
      <c r="G4" s="78"/>
      <c r="H4" s="78"/>
      <c r="I4" s="78"/>
      <c r="J4" s="78"/>
      <c r="K4" s="78"/>
    </row>
    <row r="5" spans="1:11" x14ac:dyDescent="0.3">
      <c r="A5" s="78"/>
      <c r="B5" s="78"/>
      <c r="C5" s="78"/>
      <c r="D5" s="78"/>
      <c r="E5" s="78"/>
      <c r="F5" s="78"/>
      <c r="G5" s="78"/>
      <c r="H5" s="78"/>
      <c r="I5" s="78"/>
      <c r="J5" s="78"/>
      <c r="K5" s="78"/>
    </row>
    <row r="6" spans="1:11" x14ac:dyDescent="0.3">
      <c r="A6" s="78"/>
      <c r="B6" s="78"/>
      <c r="C6" s="78"/>
      <c r="D6" s="78"/>
      <c r="E6" s="78"/>
      <c r="F6" s="78"/>
      <c r="G6" s="78"/>
      <c r="H6" s="78"/>
      <c r="I6" s="78"/>
      <c r="J6" s="78"/>
      <c r="K6" s="78"/>
    </row>
    <row r="7" spans="1:11" x14ac:dyDescent="0.3">
      <c r="A7" s="78"/>
      <c r="B7" s="78"/>
      <c r="C7" s="78"/>
      <c r="D7" s="78"/>
      <c r="E7" s="78"/>
      <c r="F7" s="78"/>
      <c r="G7" s="78"/>
      <c r="H7" s="78"/>
      <c r="I7" s="78"/>
      <c r="J7" s="78"/>
      <c r="K7" s="78"/>
    </row>
    <row r="8" spans="1:11" x14ac:dyDescent="0.3">
      <c r="A8" s="78"/>
      <c r="B8" s="78"/>
      <c r="C8" s="78"/>
      <c r="D8" s="78"/>
      <c r="E8" s="78"/>
      <c r="F8" s="78"/>
      <c r="G8" s="78"/>
      <c r="H8" s="78"/>
      <c r="I8" s="78"/>
      <c r="J8" s="78"/>
      <c r="K8" s="78"/>
    </row>
    <row r="9" spans="1:11" x14ac:dyDescent="0.3">
      <c r="A9" s="78"/>
      <c r="B9" s="78"/>
      <c r="C9" s="78"/>
      <c r="D9" s="78"/>
      <c r="E9" s="78"/>
      <c r="F9" s="78"/>
      <c r="G9" s="78"/>
      <c r="H9" s="78"/>
      <c r="I9" s="78"/>
      <c r="J9" s="78"/>
      <c r="K9" s="78"/>
    </row>
    <row r="10" spans="1:11" x14ac:dyDescent="0.3">
      <c r="A10" s="78"/>
      <c r="B10" s="78"/>
      <c r="C10" s="78"/>
      <c r="D10" s="78"/>
      <c r="E10" s="78"/>
      <c r="F10" s="78"/>
      <c r="G10" s="78"/>
      <c r="H10" s="78"/>
      <c r="I10" s="78"/>
      <c r="J10" s="78"/>
      <c r="K10" s="78"/>
    </row>
    <row r="11" spans="1:11" x14ac:dyDescent="0.3">
      <c r="A11" s="78"/>
      <c r="B11" s="78"/>
      <c r="C11" s="78"/>
      <c r="D11" s="78"/>
      <c r="E11" s="78"/>
      <c r="F11" s="78"/>
      <c r="G11" s="78"/>
      <c r="H11" s="78"/>
      <c r="I11" s="78"/>
      <c r="J11" s="78"/>
      <c r="K11" s="78"/>
    </row>
    <row r="12" spans="1:11" x14ac:dyDescent="0.3">
      <c r="A12" s="78"/>
      <c r="B12" s="78"/>
      <c r="C12" s="78"/>
      <c r="D12" s="78"/>
      <c r="E12" s="78"/>
      <c r="F12" s="78"/>
      <c r="G12" s="78"/>
      <c r="H12" s="78"/>
      <c r="I12" s="78"/>
      <c r="J12" s="78"/>
      <c r="K12" s="78"/>
    </row>
    <row r="13" spans="1:11" x14ac:dyDescent="0.3">
      <c r="A13" s="78"/>
      <c r="B13" s="78"/>
      <c r="C13" s="78"/>
      <c r="D13" s="78"/>
      <c r="E13" s="78"/>
      <c r="F13" s="78"/>
      <c r="G13" s="78"/>
      <c r="H13" s="78"/>
      <c r="I13" s="78"/>
      <c r="J13" s="78"/>
      <c r="K13" s="78"/>
    </row>
    <row r="14" spans="1:11" x14ac:dyDescent="0.3">
      <c r="A14" s="78"/>
      <c r="B14" s="78"/>
      <c r="C14" s="78"/>
      <c r="D14" s="78"/>
      <c r="E14" s="78"/>
      <c r="F14" s="78"/>
      <c r="G14" s="78"/>
      <c r="H14" s="78"/>
      <c r="I14" s="78"/>
      <c r="J14" s="78"/>
      <c r="K14" s="78"/>
    </row>
    <row r="15" spans="1:11" x14ac:dyDescent="0.3">
      <c r="A15" s="78"/>
      <c r="B15" s="78"/>
      <c r="C15" s="78"/>
      <c r="D15" s="78"/>
      <c r="E15" s="78"/>
      <c r="F15" s="78"/>
      <c r="G15" s="78"/>
      <c r="H15" s="78"/>
      <c r="I15" s="78"/>
      <c r="J15" s="78"/>
      <c r="K15" s="78"/>
    </row>
    <row r="16" spans="1:11" x14ac:dyDescent="0.3">
      <c r="A16" s="78"/>
      <c r="B16" s="78"/>
      <c r="C16" s="78"/>
      <c r="D16" s="78"/>
      <c r="E16" s="78"/>
      <c r="F16" s="78"/>
      <c r="G16" s="78"/>
      <c r="H16" s="78"/>
      <c r="I16" s="78"/>
      <c r="J16" s="78"/>
      <c r="K16" s="78"/>
    </row>
    <row r="17" spans="1:11" x14ac:dyDescent="0.3">
      <c r="A17" s="78"/>
      <c r="B17" s="78"/>
      <c r="C17" s="78"/>
      <c r="D17" s="78"/>
      <c r="E17" s="78"/>
      <c r="F17" s="78"/>
      <c r="G17" s="78"/>
      <c r="H17" s="78"/>
      <c r="I17" s="78"/>
      <c r="J17" s="78"/>
      <c r="K17" s="78"/>
    </row>
    <row r="18" spans="1:11" x14ac:dyDescent="0.3">
      <c r="A18" s="78"/>
      <c r="B18" s="78"/>
      <c r="C18" s="78"/>
      <c r="D18" s="78"/>
      <c r="E18" s="78"/>
      <c r="F18" s="78"/>
      <c r="G18" s="78"/>
      <c r="H18" s="78"/>
      <c r="I18" s="78"/>
      <c r="J18" s="78"/>
      <c r="K18" s="78"/>
    </row>
    <row r="19" spans="1:11" x14ac:dyDescent="0.3">
      <c r="A19" s="78"/>
      <c r="B19" s="78"/>
      <c r="C19" s="78"/>
      <c r="D19" s="78"/>
      <c r="E19" s="78"/>
      <c r="F19" s="78"/>
      <c r="G19" s="78"/>
      <c r="H19" s="78"/>
      <c r="I19" s="78"/>
      <c r="J19" s="78"/>
      <c r="K19" s="78"/>
    </row>
    <row r="20" spans="1:11" x14ac:dyDescent="0.3">
      <c r="A20" s="78"/>
      <c r="B20" s="78"/>
      <c r="C20" s="78"/>
      <c r="D20" s="78"/>
      <c r="E20" s="78"/>
      <c r="F20" s="78"/>
      <c r="G20" s="78"/>
      <c r="H20" s="78"/>
      <c r="I20" s="78"/>
      <c r="J20" s="78"/>
      <c r="K20" s="78"/>
    </row>
    <row r="21" spans="1:11" x14ac:dyDescent="0.3">
      <c r="A21" s="78"/>
      <c r="B21" s="78"/>
      <c r="C21" s="78"/>
      <c r="D21" s="78"/>
      <c r="E21" s="78"/>
      <c r="F21" s="78"/>
      <c r="G21" s="78"/>
      <c r="H21" s="78"/>
      <c r="I21" s="78"/>
      <c r="J21" s="78"/>
      <c r="K21" s="78"/>
    </row>
    <row r="22" spans="1:11" x14ac:dyDescent="0.3">
      <c r="A22" s="78"/>
      <c r="B22" s="78"/>
      <c r="C22" s="78"/>
      <c r="D22" s="78"/>
      <c r="E22" s="78"/>
      <c r="F22" s="78"/>
      <c r="G22" s="78"/>
      <c r="H22" s="78"/>
      <c r="I22" s="78"/>
      <c r="J22" s="78"/>
      <c r="K22" s="78"/>
    </row>
    <row r="23" spans="1:11" x14ac:dyDescent="0.3">
      <c r="A23" s="78"/>
      <c r="B23" s="78"/>
      <c r="C23" s="78"/>
      <c r="D23" s="78"/>
      <c r="E23" s="78"/>
      <c r="F23" s="78"/>
      <c r="G23" s="78"/>
      <c r="H23" s="78"/>
      <c r="I23" s="78"/>
      <c r="J23" s="78"/>
      <c r="K23" s="78"/>
    </row>
    <row r="24" spans="1:11" x14ac:dyDescent="0.3">
      <c r="A24" s="78"/>
      <c r="B24" s="78"/>
      <c r="C24" s="78"/>
      <c r="D24" s="78"/>
      <c r="E24" s="78"/>
      <c r="F24" s="78"/>
      <c r="G24" s="78"/>
      <c r="H24" s="78"/>
      <c r="I24" s="78"/>
      <c r="J24" s="78"/>
      <c r="K24" s="78"/>
    </row>
    <row r="25" spans="1:11" x14ac:dyDescent="0.3">
      <c r="A25" s="78"/>
      <c r="B25" s="78"/>
      <c r="C25" s="78"/>
      <c r="D25" s="78"/>
      <c r="E25" s="78"/>
      <c r="F25" s="78"/>
      <c r="G25" s="78"/>
      <c r="H25" s="78"/>
      <c r="I25" s="78"/>
      <c r="J25" s="78"/>
      <c r="K25" s="78"/>
    </row>
    <row r="27" spans="1:11" ht="15.6" x14ac:dyDescent="0.3">
      <c r="A27" s="196" t="s">
        <v>167</v>
      </c>
      <c r="B27" s="197"/>
      <c r="C27" s="197"/>
      <c r="D27" s="197"/>
      <c r="E27" s="197"/>
      <c r="F27" s="197"/>
      <c r="G27" s="197"/>
      <c r="H27" s="197"/>
      <c r="I27" s="197"/>
      <c r="J27" s="197"/>
      <c r="K27" s="198"/>
    </row>
    <row r="28" spans="1:11" x14ac:dyDescent="0.3">
      <c r="A28" s="61" t="s">
        <v>168</v>
      </c>
    </row>
  </sheetData>
  <mergeCells count="3">
    <mergeCell ref="A2:K2"/>
    <mergeCell ref="A27:K27"/>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94"/>
  <sheetViews>
    <sheetView workbookViewId="0">
      <selection activeCell="I50" sqref="I50"/>
    </sheetView>
  </sheetViews>
  <sheetFormatPr defaultColWidth="20.33203125" defaultRowHeight="43.5" customHeight="1" x14ac:dyDescent="0.3"/>
  <cols>
    <col min="1" max="1" width="11.33203125" customWidth="1"/>
    <col min="2" max="2" width="43.33203125" customWidth="1"/>
    <col min="3" max="3" width="8.6640625" customWidth="1"/>
    <col min="4" max="4" width="11.5546875" bestFit="1" customWidth="1"/>
    <col min="5" max="5" width="14.109375" customWidth="1"/>
    <col min="6" max="6" width="12.6640625" style="79" customWidth="1"/>
    <col min="7" max="7" width="15.33203125" customWidth="1"/>
    <col min="8" max="8" width="9.109375" customWidth="1"/>
    <col min="16383" max="16383" width="20.33203125" bestFit="1" customWidth="1"/>
  </cols>
  <sheetData>
    <row r="1" spans="1:8" ht="43.5" customHeight="1" x14ac:dyDescent="0.3">
      <c r="A1" s="70" t="s">
        <v>169</v>
      </c>
      <c r="B1" s="70" t="s">
        <v>170</v>
      </c>
      <c r="C1" s="70" t="s">
        <v>171</v>
      </c>
      <c r="D1" s="70" t="s">
        <v>172</v>
      </c>
      <c r="E1" s="70" t="s">
        <v>173</v>
      </c>
      <c r="F1" s="80" t="s">
        <v>174</v>
      </c>
      <c r="G1" s="38" t="s">
        <v>175</v>
      </c>
      <c r="H1" s="38" t="s">
        <v>176</v>
      </c>
    </row>
    <row r="2" spans="1:8" ht="14.4" x14ac:dyDescent="0.3">
      <c r="A2" s="71" t="s">
        <v>177</v>
      </c>
      <c r="B2" s="56" t="s">
        <v>178</v>
      </c>
      <c r="C2" s="42"/>
      <c r="D2" s="43"/>
      <c r="E2" s="49"/>
      <c r="F2" s="81"/>
      <c r="G2" s="62">
        <f>'Budžeta kopsavilkums'!J6</f>
        <v>0</v>
      </c>
      <c r="H2" s="41" t="e">
        <f t="shared" ref="H2:H33" si="0">G2*100/$G$94</f>
        <v>#DIV/0!</v>
      </c>
    </row>
    <row r="3" spans="1:8" ht="28.8" x14ac:dyDescent="0.3">
      <c r="A3" s="71" t="s">
        <v>179</v>
      </c>
      <c r="B3" s="56" t="s">
        <v>180</v>
      </c>
      <c r="C3" s="42"/>
      <c r="D3" s="43"/>
      <c r="E3" s="49"/>
      <c r="F3" s="81"/>
      <c r="G3" s="62">
        <f>'Budžeta kopsavilkums'!J7</f>
        <v>0</v>
      </c>
      <c r="H3" s="41" t="e">
        <f t="shared" si="0"/>
        <v>#DIV/0!</v>
      </c>
    </row>
    <row r="4" spans="1:8" ht="14.4" x14ac:dyDescent="0.3">
      <c r="A4" s="33" t="s">
        <v>21</v>
      </c>
      <c r="B4" s="33" t="s">
        <v>152</v>
      </c>
      <c r="C4" s="34"/>
      <c r="D4" s="35">
        <f>SUM(D5:D7)</f>
        <v>0</v>
      </c>
      <c r="E4" s="50"/>
      <c r="F4" s="35"/>
      <c r="G4" s="67">
        <f>SUM(G5:G7)</f>
        <v>0</v>
      </c>
      <c r="H4" s="73" t="e">
        <f t="shared" si="0"/>
        <v>#DIV/0!</v>
      </c>
    </row>
    <row r="5" spans="1:8" ht="14.4" x14ac:dyDescent="0.3">
      <c r="A5" s="64" t="s">
        <v>181</v>
      </c>
      <c r="B5" s="65" t="s">
        <v>149</v>
      </c>
      <c r="C5" s="28" t="s">
        <v>94</v>
      </c>
      <c r="D5" s="28" cm="1">
        <f t="array" ref="D5">SUMPRODUCT(('Budžeta kopsavilkums'!C$8:C$22=B4)*('Budžeta kopsavilkums'!D$8:D$22=B5)*('Budžeta kopsavilkums'!G$8:G$22))</f>
        <v>0</v>
      </c>
      <c r="E5" s="51" t="str" cm="1">
        <f t="array" ref="E5">IFERROR(
  _xlfn.TEXTJOIN(", ", TRUE,
    _xlfn._xlws.FILTER(
      'Budžeta kopsavilkums'!H$8:H$22,
      ('Budžeta kopsavilkums'!C$8:C$22 = B4) *
      ('Budžeta kopsavilkums'!D$8:D$22 = B5)
    )
  ),
  "nav atrasts"
)</f>
        <v>nav atrasts</v>
      </c>
      <c r="F5" s="29">
        <v>1</v>
      </c>
      <c r="G5" s="66" cm="1">
        <f t="array" ref="G5">SUMPRODUCT(
  ('Budžeta kopsavilkums'!C$8:C$22 = B4) *
  ('Budžeta kopsavilkums'!D$8:D$22 = B5) *
  ('Budžeta kopsavilkums'!J$8:J$22)
)</f>
        <v>0</v>
      </c>
      <c r="H5" s="73" t="e">
        <f t="shared" si="0"/>
        <v>#DIV/0!</v>
      </c>
    </row>
    <row r="6" spans="1:8" ht="14.4" x14ac:dyDescent="0.3">
      <c r="A6" s="64" t="s">
        <v>182</v>
      </c>
      <c r="B6" s="65" t="s">
        <v>183</v>
      </c>
      <c r="C6" s="28" t="s">
        <v>94</v>
      </c>
      <c r="D6" s="28" cm="1">
        <f t="array" ref="D6">SUMPRODUCT(('Budžeta kopsavilkums'!C$8:C$22=B4)*('Budžeta kopsavilkums'!D$8:D$22=B6)*('Budžeta kopsavilkums'!G$8:G$22))</f>
        <v>0</v>
      </c>
      <c r="E6" s="51" t="str" cm="1">
        <f t="array" ref="E6">IFERROR(
  _xlfn.TEXTJOIN(", ", TRUE,
    _xlfn._xlws.FILTER(
      'Budžeta kopsavilkums'!H$8:H$22,
      ('Budžeta kopsavilkums'!C$8:C$22 = B4) *
      ('Budžeta kopsavilkums'!D$8:D$22 = B6)
    )
  ),
  "nav atrasts"
)</f>
        <v>nav atrasts</v>
      </c>
      <c r="F6" s="29">
        <v>1</v>
      </c>
      <c r="G6" s="66" cm="1">
        <f t="array" ref="G6">SUMPRODUCT(
  ('Budžeta kopsavilkums'!C$8:C$22 = B4) *
  ('Budžeta kopsavilkums'!D$8:D$22 = B6) *
  ('Budžeta kopsavilkums'!J$8:J$22)
)</f>
        <v>0</v>
      </c>
      <c r="H6" s="73" t="e">
        <f t="shared" si="0"/>
        <v>#DIV/0!</v>
      </c>
    </row>
    <row r="7" spans="1:8" ht="14.4" x14ac:dyDescent="0.3">
      <c r="A7" s="64" t="s">
        <v>184</v>
      </c>
      <c r="B7" s="65" t="s">
        <v>185</v>
      </c>
      <c r="C7" s="28" t="s">
        <v>94</v>
      </c>
      <c r="D7" s="28" cm="1">
        <f t="array" ref="D7">SUMPRODUCT(('Budžeta kopsavilkums'!C$8:C$22=B4)*('Budžeta kopsavilkums'!D$8:D$22=B7)*('Budžeta kopsavilkums'!G$8:G$22))</f>
        <v>0</v>
      </c>
      <c r="E7" s="51" t="str" cm="1">
        <f t="array" ref="E7">IFERROR(
  _xlfn.TEXTJOIN(", ", TRUE,
    _xlfn._xlws.FILTER(
      'Budžeta kopsavilkums'!H$8:H$22,
      ('Budžeta kopsavilkums'!C$8:C$22 = B4) *
      ('Budžeta kopsavilkums'!D$8:D$22 = B7)
    )
  ),
  "nav atrasts"
)</f>
        <v>nav atrasts</v>
      </c>
      <c r="F7" s="29">
        <v>1</v>
      </c>
      <c r="G7" s="66" cm="1">
        <f t="array" ref="G7">SUMPRODUCT(
  ('Budžeta kopsavilkums'!C$8:C$22 = B4) *
  ('Budžeta kopsavilkums'!D$8:D$22 = B7) *
  ('Budžeta kopsavilkums'!J$8:J$22)
)</f>
        <v>0</v>
      </c>
      <c r="H7" s="73" t="e">
        <f t="shared" si="0"/>
        <v>#DIV/0!</v>
      </c>
    </row>
    <row r="8" spans="1:8" ht="14.4" x14ac:dyDescent="0.3">
      <c r="A8" s="32" t="s">
        <v>24</v>
      </c>
      <c r="B8" s="32" t="s">
        <v>153</v>
      </c>
      <c r="C8" s="34"/>
      <c r="D8" s="35">
        <f>SUM(D9:D11)</f>
        <v>0</v>
      </c>
      <c r="E8" s="50"/>
      <c r="F8" s="35"/>
      <c r="G8" s="36">
        <f>SUM(G9:G11)</f>
        <v>0</v>
      </c>
      <c r="H8" s="44" t="e">
        <f t="shared" si="0"/>
        <v>#DIV/0!</v>
      </c>
    </row>
    <row r="9" spans="1:8" ht="14.4" x14ac:dyDescent="0.3">
      <c r="A9" s="26" t="s">
        <v>186</v>
      </c>
      <c r="B9" s="27" t="s">
        <v>149</v>
      </c>
      <c r="C9" s="28" t="s">
        <v>94</v>
      </c>
      <c r="D9" s="28" cm="1">
        <f t="array" ref="D9">SUMPRODUCT(('Budžeta kopsavilkums'!C$8:C$22=B8)*('Budžeta kopsavilkums'!D$8:D$22=B9)*('Budžeta kopsavilkums'!G$8:G$22))</f>
        <v>0</v>
      </c>
      <c r="E9" s="51" t="str" cm="1">
        <f t="array" ref="E9">IFERROR(
  _xlfn.TEXTJOIN(", ", TRUE,
    _xlfn._xlws.FILTER(
      'Budžeta kopsavilkums'!H$8:H$22,
      ('Budžeta kopsavilkums'!C$8:C$22 = B8) *
      ('Budžeta kopsavilkums'!D$8:D$22 = B9)
    )
  ),
  "nav atrasts"
)</f>
        <v>nav atrasts</v>
      </c>
      <c r="F9" s="29">
        <v>2</v>
      </c>
      <c r="G9" s="31" cm="1">
        <f t="array" ref="G9">SUMPRODUCT(
  ('Budžeta kopsavilkums'!C$8:C$22 = B8) *
  ('Budžeta kopsavilkums'!D$8:D$22 = B9) *
  ('Budžeta kopsavilkums'!J$8:J$22)
)</f>
        <v>0</v>
      </c>
      <c r="H9" s="44" t="e">
        <f t="shared" si="0"/>
        <v>#DIV/0!</v>
      </c>
    </row>
    <row r="10" spans="1:8" ht="14.4" x14ac:dyDescent="0.3">
      <c r="A10" s="26" t="s">
        <v>187</v>
      </c>
      <c r="B10" s="27" t="s">
        <v>183</v>
      </c>
      <c r="C10" s="28" t="s">
        <v>94</v>
      </c>
      <c r="D10" s="28" cm="1">
        <f t="array" ref="D10">SUMPRODUCT(('Budžeta kopsavilkums'!C$8:C$22=B8)*('Budžeta kopsavilkums'!D$8:D$22=B10)*('Budžeta kopsavilkums'!G$8:G$22))</f>
        <v>0</v>
      </c>
      <c r="E10" s="51" t="str" cm="1">
        <f t="array" ref="E10">IFERROR(
  _xlfn.TEXTJOIN(", ", TRUE,
    _xlfn._xlws.FILTER(
      'Budžeta kopsavilkums'!H$8:H$22,
      ('Budžeta kopsavilkums'!C$8:C$22 = B8) *
      ('Budžeta kopsavilkums'!D$8:D$22 = B10)
    )
  ),
  "nav atrasts"
)</f>
        <v>nav atrasts</v>
      </c>
      <c r="F10" s="29">
        <v>2</v>
      </c>
      <c r="G10" s="31" cm="1">
        <f t="array" ref="G10">SUMPRODUCT(
  ('Budžeta kopsavilkums'!C$8:C$22 = B8) *
  ('Budžeta kopsavilkums'!D$8:D$22 = B10) *
  ('Budžeta kopsavilkums'!J$8:J$22)
)</f>
        <v>0</v>
      </c>
      <c r="H10" s="44" t="e">
        <f t="shared" si="0"/>
        <v>#DIV/0!</v>
      </c>
    </row>
    <row r="11" spans="1:8" ht="14.4" x14ac:dyDescent="0.3">
      <c r="A11" s="26" t="s">
        <v>188</v>
      </c>
      <c r="B11" s="27" t="s">
        <v>185</v>
      </c>
      <c r="C11" s="28" t="s">
        <v>94</v>
      </c>
      <c r="D11" s="28" cm="1">
        <f t="array" ref="D11">SUMPRODUCT(('Budžeta kopsavilkums'!C$8:C$22=B8)*('Budžeta kopsavilkums'!D$8:D$22=B11)*('Budžeta kopsavilkums'!G$8:G$22))</f>
        <v>0</v>
      </c>
      <c r="E11" s="51" t="str" cm="1">
        <f t="array" ref="E11">IFERROR(
  _xlfn.TEXTJOIN(", ", TRUE,
    _xlfn._xlws.FILTER(
      'Budžeta kopsavilkums'!H$8:H$22,
      ('Budžeta kopsavilkums'!C$8:C$22 = B8) *
      ('Budžeta kopsavilkums'!D$8:D$22 = B11)
    )
  ),
  "nav atrasts"
)</f>
        <v>nav atrasts</v>
      </c>
      <c r="F11" s="29">
        <v>2</v>
      </c>
      <c r="G11" s="31" cm="1">
        <f t="array" ref="G11">SUMPRODUCT(
  ('Budžeta kopsavilkums'!C$8:C$22 = B8) *
  ('Budžeta kopsavilkums'!D$8:D$22 = B11) *
  ('Budžeta kopsavilkums'!J$8:J$22)
)</f>
        <v>0</v>
      </c>
      <c r="H11" s="44" t="e">
        <f t="shared" si="0"/>
        <v>#DIV/0!</v>
      </c>
    </row>
    <row r="12" spans="1:8" ht="14.4" x14ac:dyDescent="0.3">
      <c r="A12" s="32" t="s">
        <v>25</v>
      </c>
      <c r="B12" s="32" t="s">
        <v>154</v>
      </c>
      <c r="C12" s="34"/>
      <c r="D12" s="35">
        <f>SUM(D13:D15)</f>
        <v>0</v>
      </c>
      <c r="E12" s="50"/>
      <c r="F12" s="35"/>
      <c r="G12" s="36">
        <f>SUM(G13:G15)</f>
        <v>0</v>
      </c>
      <c r="H12" s="44" t="e">
        <f t="shared" si="0"/>
        <v>#DIV/0!</v>
      </c>
    </row>
    <row r="13" spans="1:8" ht="14.4" x14ac:dyDescent="0.3">
      <c r="A13" s="26" t="s">
        <v>189</v>
      </c>
      <c r="B13" s="27" t="s">
        <v>149</v>
      </c>
      <c r="C13" s="28" t="s">
        <v>94</v>
      </c>
      <c r="D13" s="28" cm="1">
        <f t="array" ref="D13">SUMPRODUCT(('Budžeta kopsavilkums'!C$8:C$22=B12)*('Budžeta kopsavilkums'!D$8:D$22=B13)*('Budžeta kopsavilkums'!G$8:G$22))</f>
        <v>0</v>
      </c>
      <c r="E13" s="51" t="str" cm="1">
        <f t="array" ref="E13">IFERROR(
  _xlfn.TEXTJOIN(", ", TRUE,
    _xlfn._xlws.FILTER(
      'Budžeta kopsavilkums'!H$8:H$22,
      ('Budžeta kopsavilkums'!C$8:C$22 = B12) *
      ('Budžeta kopsavilkums'!D$8:D$22 = B13)
    )
  ),
  "nav atrasts"
)</f>
        <v>nav atrasts</v>
      </c>
      <c r="F13" s="29">
        <v>2</v>
      </c>
      <c r="G13" s="31" cm="1">
        <f t="array" ref="G13">SUMPRODUCT(
  ('Budžeta kopsavilkums'!C$8:C$22 = B12) *
  ('Budžeta kopsavilkums'!D$8:D$22 = B13) *
  ('Budžeta kopsavilkums'!J$8:J$22)
)</f>
        <v>0</v>
      </c>
      <c r="H13" s="44" t="e">
        <f t="shared" si="0"/>
        <v>#DIV/0!</v>
      </c>
    </row>
    <row r="14" spans="1:8" ht="14.4" x14ac:dyDescent="0.3">
      <c r="A14" s="26" t="s">
        <v>190</v>
      </c>
      <c r="B14" s="27" t="s">
        <v>183</v>
      </c>
      <c r="C14" s="28" t="s">
        <v>94</v>
      </c>
      <c r="D14" s="28" cm="1">
        <f t="array" ref="D14">SUMPRODUCT(('Budžeta kopsavilkums'!C$8:C$22=B12)*('Budžeta kopsavilkums'!D$8:D$22=B14)*('Budžeta kopsavilkums'!G$8:G$22))</f>
        <v>0</v>
      </c>
      <c r="E14" s="51" t="str" cm="1">
        <f t="array" ref="E14">IFERROR(
  _xlfn.TEXTJOIN(", ", TRUE,
    _xlfn._xlws.FILTER(
      'Budžeta kopsavilkums'!H$8:H$22,
      ('Budžeta kopsavilkums'!C$8:C$22 = B12) *
      ('Budžeta kopsavilkums'!D$8:D$22 = B14)
    )
  ),
  "nav atrasts"
)</f>
        <v>nav atrasts</v>
      </c>
      <c r="F14" s="29">
        <v>2</v>
      </c>
      <c r="G14" s="31" cm="1">
        <f t="array" ref="G14">SUMPRODUCT(
  ('Budžeta kopsavilkums'!C$8:C$22 = B12) *
  ('Budžeta kopsavilkums'!D$8:D$22 = B14) *
  ('Budžeta kopsavilkums'!J$8:J$22)
)</f>
        <v>0</v>
      </c>
      <c r="H14" s="44" t="e">
        <f t="shared" si="0"/>
        <v>#DIV/0!</v>
      </c>
    </row>
    <row r="15" spans="1:8" ht="14.4" x14ac:dyDescent="0.3">
      <c r="A15" s="26" t="s">
        <v>191</v>
      </c>
      <c r="B15" s="27" t="s">
        <v>185</v>
      </c>
      <c r="C15" s="28" t="s">
        <v>94</v>
      </c>
      <c r="D15" s="28" cm="1">
        <f t="array" ref="D15">SUMPRODUCT(('Budžeta kopsavilkums'!C$8:C$22=B12)*('Budžeta kopsavilkums'!D$8:D$22=B15)*('Budžeta kopsavilkums'!G$8:G$22))</f>
        <v>0</v>
      </c>
      <c r="E15" s="51" t="str" cm="1">
        <f t="array" ref="E15">IFERROR(
  _xlfn.TEXTJOIN(", ", TRUE,
    _xlfn._xlws.FILTER(
      'Budžeta kopsavilkums'!H$8:H$22,
      ('Budžeta kopsavilkums'!C$8:C$22 = B12) *
      ('Budžeta kopsavilkums'!D$8:D$22 = B15)
    )
  ),
  "nav atrasts"
)</f>
        <v>nav atrasts</v>
      </c>
      <c r="F15" s="29">
        <v>2</v>
      </c>
      <c r="G15" s="31" cm="1">
        <f t="array" ref="G15">SUMPRODUCT(
  ('Budžeta kopsavilkums'!C$8:C$22 = B12) *
  ('Budžeta kopsavilkums'!D$8:D$22 = B15) *
  ('Budžeta kopsavilkums'!J$8:J$22)
)</f>
        <v>0</v>
      </c>
      <c r="H15" s="44" t="e">
        <f t="shared" si="0"/>
        <v>#DIV/0!</v>
      </c>
    </row>
    <row r="16" spans="1:8" ht="28.8" x14ac:dyDescent="0.3">
      <c r="A16" s="71" t="s">
        <v>192</v>
      </c>
      <c r="B16" s="56" t="s">
        <v>39</v>
      </c>
      <c r="C16" s="42"/>
      <c r="D16" s="43"/>
      <c r="E16" s="49"/>
      <c r="F16" s="81"/>
      <c r="G16" s="62">
        <f>'Budžeta kopsavilkums'!J23</f>
        <v>0</v>
      </c>
      <c r="H16" s="41" t="e">
        <f t="shared" si="0"/>
        <v>#DIV/0!</v>
      </c>
    </row>
    <row r="17" spans="1:8" ht="14.4" x14ac:dyDescent="0.3">
      <c r="A17" s="71" t="s">
        <v>193</v>
      </c>
      <c r="B17" s="56" t="s">
        <v>42</v>
      </c>
      <c r="C17" s="42"/>
      <c r="D17" s="43"/>
      <c r="E17" s="49"/>
      <c r="F17" s="81"/>
      <c r="G17" s="62">
        <f>'Budžeta kopsavilkums'!J24</f>
        <v>0</v>
      </c>
      <c r="H17" s="41" t="e">
        <f t="shared" si="0"/>
        <v>#DIV/0!</v>
      </c>
    </row>
    <row r="18" spans="1:8" ht="14.4" x14ac:dyDescent="0.3">
      <c r="A18" s="32" t="s">
        <v>41</v>
      </c>
      <c r="B18" s="32" t="s">
        <v>153</v>
      </c>
      <c r="C18" s="34"/>
      <c r="D18" s="35">
        <f>SUM(D19:D21)</f>
        <v>0</v>
      </c>
      <c r="E18" s="50"/>
      <c r="F18" s="35"/>
      <c r="G18" s="36">
        <f>SUM(G19:G21)</f>
        <v>0</v>
      </c>
      <c r="H18" s="44" t="e">
        <f t="shared" si="0"/>
        <v>#DIV/0!</v>
      </c>
    </row>
    <row r="19" spans="1:8" ht="14.4" x14ac:dyDescent="0.3">
      <c r="A19" s="26" t="s">
        <v>43</v>
      </c>
      <c r="B19" s="27" t="s">
        <v>149</v>
      </c>
      <c r="C19" s="28" t="s">
        <v>94</v>
      </c>
      <c r="D19" s="28" cm="1">
        <f t="array" ref="D19">SUMPRODUCT(('Budžeta kopsavilkums'!C$25:C$34=B18)*('Budžeta kopsavilkums'!D$25:D$34=B19)*('Budžeta kopsavilkums'!G$25:G$34))</f>
        <v>0</v>
      </c>
      <c r="E19" s="52" t="str" cm="1">
        <f t="array" ref="E19">IFERROR(
  _xlfn.TEXTJOIN(", ", TRUE,
    _xlfn._xlws.FILTER(
      'Budžeta kopsavilkums'!H$25:H$34,
      ('Budžeta kopsavilkums'!C$25:C$34 = B18) *
      ('Budžeta kopsavilkums'!D$25:D$34 = B19)
    )
  ),
  "nav atrasts"
)</f>
        <v>nav atrasts</v>
      </c>
      <c r="F19" s="29">
        <v>2</v>
      </c>
      <c r="G19" s="31" cm="1">
        <f t="array" ref="G19">SUMPRODUCT(
  ('Budžeta kopsavilkums'!C$25:C$34 = B18) *
  ('Budžeta kopsavilkums'!D$25:D$34 = B19) *
  ('Budžeta kopsavilkums'!J$25:J$34)
)</f>
        <v>0</v>
      </c>
      <c r="H19" s="44" t="e">
        <f t="shared" si="0"/>
        <v>#DIV/0!</v>
      </c>
    </row>
    <row r="20" spans="1:8" ht="14.4" x14ac:dyDescent="0.3">
      <c r="A20" s="26" t="s">
        <v>46</v>
      </c>
      <c r="B20" s="27" t="s">
        <v>183</v>
      </c>
      <c r="C20" s="28" t="s">
        <v>94</v>
      </c>
      <c r="D20" s="28" cm="1">
        <f t="array" ref="D20">SUMPRODUCT(('Budžeta kopsavilkums'!C$25:C$34=B18)*('Budžeta kopsavilkums'!D$25:D$34=B20)*('Budžeta kopsavilkums'!G$25:G$34))</f>
        <v>0</v>
      </c>
      <c r="E20" s="52" t="str" cm="1">
        <f t="array" ref="E20">IFERROR(
  _xlfn.TEXTJOIN(", ", TRUE,
    _xlfn._xlws.FILTER(
      'Budžeta kopsavilkums'!H$25:H$34,
      ('Budžeta kopsavilkums'!C$25:C$34 = B18) *
      ('Budžeta kopsavilkums'!D$25:D$34 = B20)
    )
  ),
  "nav atrasts"
)</f>
        <v>nav atrasts</v>
      </c>
      <c r="F20" s="29">
        <v>2</v>
      </c>
      <c r="G20" s="31" cm="1">
        <f t="array" ref="G20">SUMPRODUCT(
  ('Budžeta kopsavilkums'!C$25:C$34 = B18) *
  ('Budžeta kopsavilkums'!D$25:D$34 = B20) *
  ('Budžeta kopsavilkums'!J$25:J$34)
)</f>
        <v>0</v>
      </c>
      <c r="H20" s="44" t="e">
        <f t="shared" si="0"/>
        <v>#DIV/0!</v>
      </c>
    </row>
    <row r="21" spans="1:8" ht="14.4" x14ac:dyDescent="0.3">
      <c r="A21" s="26" t="s">
        <v>47</v>
      </c>
      <c r="B21" s="27" t="s">
        <v>185</v>
      </c>
      <c r="C21" s="28" t="s">
        <v>94</v>
      </c>
      <c r="D21" s="28" cm="1">
        <f t="array" ref="D21">SUMPRODUCT(('Budžeta kopsavilkums'!C$25:C$34=B18)*('Budžeta kopsavilkums'!D$25:D$34=B21)*('Budžeta kopsavilkums'!G$25:G$34))</f>
        <v>0</v>
      </c>
      <c r="E21" s="52" t="str" cm="1">
        <f t="array" ref="E21">IFERROR(
  _xlfn.TEXTJOIN(", ", TRUE,
    _xlfn._xlws.FILTER(
      'Budžeta kopsavilkums'!H$25:H$34,
      ('Budžeta kopsavilkums'!C$25:C$34 = B18) *
      ('Budžeta kopsavilkums'!D$25:D$34 = B21)
    )
  ),
  "nav atrasts"
)</f>
        <v>nav atrasts</v>
      </c>
      <c r="F21" s="29">
        <v>2</v>
      </c>
      <c r="G21" s="31" cm="1">
        <f t="array" ref="G21">SUMPRODUCT(
  ('Budžeta kopsavilkums'!C$25:C$34 = B18) *
  ('Budžeta kopsavilkums'!D$25:D$34 = B21) *
  ('Budžeta kopsavilkums'!J$25:J$34)
)</f>
        <v>0</v>
      </c>
      <c r="H21" s="44" t="e">
        <f t="shared" si="0"/>
        <v>#DIV/0!</v>
      </c>
    </row>
    <row r="22" spans="1:8" ht="14.4" x14ac:dyDescent="0.3">
      <c r="A22" s="32" t="s">
        <v>194</v>
      </c>
      <c r="B22" s="32" t="s">
        <v>154</v>
      </c>
      <c r="C22" s="34"/>
      <c r="D22" s="35">
        <f>SUM(D23:D25)</f>
        <v>0</v>
      </c>
      <c r="E22" s="50"/>
      <c r="F22" s="35"/>
      <c r="G22" s="36">
        <f>SUM(G23:G25)</f>
        <v>0</v>
      </c>
      <c r="H22" s="44" t="e">
        <f t="shared" si="0"/>
        <v>#DIV/0!</v>
      </c>
    </row>
    <row r="23" spans="1:8" ht="14.4" x14ac:dyDescent="0.3">
      <c r="A23" s="26" t="s">
        <v>195</v>
      </c>
      <c r="B23" s="27" t="s">
        <v>149</v>
      </c>
      <c r="C23" s="28" t="s">
        <v>94</v>
      </c>
      <c r="D23" s="28" cm="1">
        <f t="array" ref="D23">SUMPRODUCT(('Budžeta kopsavilkums'!C$25:C$34=B22)*('Budžeta kopsavilkums'!D$25:D$34=B23)*('Budžeta kopsavilkums'!G$25:G$34))</f>
        <v>0</v>
      </c>
      <c r="E23" s="52" t="str" cm="1">
        <f t="array" ref="E23">IFERROR(
  _xlfn.TEXTJOIN(", ", TRUE,
    _xlfn._xlws.FILTER(
      'Budžeta kopsavilkums'!H$25:H$34,
      ('Budžeta kopsavilkums'!C$25:C$34 = B22) *
      ('Budžeta kopsavilkums'!D$25:D$34 = B23)
    )
  ),
  "nav atrasts"
)</f>
        <v>nav atrasts</v>
      </c>
      <c r="F23" s="29">
        <v>2</v>
      </c>
      <c r="G23" s="31" cm="1">
        <f t="array" ref="G23">SUMPRODUCT(
  ('Budžeta kopsavilkums'!C$25:C$34 = B22) *
  ('Budžeta kopsavilkums'!D$25:D$34 = B23) *
  ('Budžeta kopsavilkums'!J$25:J$34)
)</f>
        <v>0</v>
      </c>
      <c r="H23" s="44" t="e">
        <f t="shared" si="0"/>
        <v>#DIV/0!</v>
      </c>
    </row>
    <row r="24" spans="1:8" ht="14.4" x14ac:dyDescent="0.3">
      <c r="A24" s="26" t="s">
        <v>196</v>
      </c>
      <c r="B24" s="27" t="s">
        <v>183</v>
      </c>
      <c r="C24" s="28" t="s">
        <v>94</v>
      </c>
      <c r="D24" s="28" cm="1">
        <f t="array" ref="D24">SUMPRODUCT(('Budžeta kopsavilkums'!C$25:C$34=B22)*('Budžeta kopsavilkums'!D$25:D$34=B24)*('Budžeta kopsavilkums'!G$25:G$34))</f>
        <v>0</v>
      </c>
      <c r="E24" s="52" t="str" cm="1">
        <f t="array" ref="E24">IFERROR(
  _xlfn.TEXTJOIN(", ", TRUE,
    _xlfn._xlws.FILTER(
      'Budžeta kopsavilkums'!H$25:H$34,
      ('Budžeta kopsavilkums'!C$25:C$34 = B22) *
      ('Budžeta kopsavilkums'!D$25:D$34 = B24)
    )
  ),
  "nav atrasts"
)</f>
        <v>nav atrasts</v>
      </c>
      <c r="F24" s="29">
        <v>2</v>
      </c>
      <c r="G24" s="31" cm="1">
        <f t="array" ref="G24">SUMPRODUCT(
  ('Budžeta kopsavilkums'!C$25:C$34 = B22) *
  ('Budžeta kopsavilkums'!D$25:D$34 = B24) *
  ('Budžeta kopsavilkums'!J$25:J$34)
)</f>
        <v>0</v>
      </c>
      <c r="H24" s="44" t="e">
        <f t="shared" si="0"/>
        <v>#DIV/0!</v>
      </c>
    </row>
    <row r="25" spans="1:8" ht="14.4" x14ac:dyDescent="0.3">
      <c r="A25" s="26" t="s">
        <v>197</v>
      </c>
      <c r="B25" s="27" t="s">
        <v>185</v>
      </c>
      <c r="C25" s="28" t="s">
        <v>94</v>
      </c>
      <c r="D25" s="28" cm="1">
        <f t="array" ref="D25">SUMPRODUCT(('Budžeta kopsavilkums'!C$25:C$34=B23)*('Budžeta kopsavilkums'!D$25:D$34=B25)*('Budžeta kopsavilkums'!G$25:G$34))</f>
        <v>0</v>
      </c>
      <c r="E25" s="52" t="str" cm="1">
        <f t="array" ref="E25">IFERROR(
  _xlfn.TEXTJOIN(", ", TRUE,
    _xlfn._xlws.FILTER(
      'Budžeta kopsavilkums'!H$25:H$34,
      ('Budžeta kopsavilkums'!C$25:C$34 = B22) *
      ('Budžeta kopsavilkums'!D$25:D$34 = B25)
    )
  ),
  "nav atrasts"
)</f>
        <v>nav atrasts</v>
      </c>
      <c r="F25" s="29">
        <v>2</v>
      </c>
      <c r="G25" s="31" cm="1">
        <f t="array" ref="G25">SUMPRODUCT(
  ('Budžeta kopsavilkums'!C$25:C$34 = B22) *
  ('Budžeta kopsavilkums'!D$25:D$34 = B25) *
  ('Budžeta kopsavilkums'!J$25:J$34)
)</f>
        <v>0</v>
      </c>
      <c r="H25" s="44" t="e">
        <f t="shared" si="0"/>
        <v>#DIV/0!</v>
      </c>
    </row>
    <row r="26" spans="1:8" ht="14.4" x14ac:dyDescent="0.3">
      <c r="A26" s="71" t="s">
        <v>198</v>
      </c>
      <c r="B26" s="56" t="s">
        <v>199</v>
      </c>
      <c r="C26" s="43"/>
      <c r="D26" s="43"/>
      <c r="E26" s="49"/>
      <c r="F26" s="81"/>
      <c r="G26" s="62">
        <f>'Budžeta kopsavilkums'!J35</f>
        <v>0</v>
      </c>
      <c r="H26" s="41" t="e">
        <f t="shared" si="0"/>
        <v>#DIV/0!</v>
      </c>
    </row>
    <row r="27" spans="1:8" ht="14.4" x14ac:dyDescent="0.3">
      <c r="A27" s="71" t="s">
        <v>200</v>
      </c>
      <c r="B27" s="56" t="s">
        <v>201</v>
      </c>
      <c r="C27" s="43"/>
      <c r="D27" s="43"/>
      <c r="E27" s="49"/>
      <c r="F27" s="81"/>
      <c r="G27" s="47">
        <f>'Budžeta kopsavilkums'!J36</f>
        <v>0</v>
      </c>
      <c r="H27" s="41" t="e">
        <f t="shared" si="0"/>
        <v>#DIV/0!</v>
      </c>
    </row>
    <row r="28" spans="1:8" ht="14.4" x14ac:dyDescent="0.3">
      <c r="A28" s="32" t="s">
        <v>59</v>
      </c>
      <c r="B28" s="32" t="s">
        <v>153</v>
      </c>
      <c r="C28" s="37"/>
      <c r="D28" s="35">
        <f>SUM(D29:D31)</f>
        <v>0</v>
      </c>
      <c r="E28" s="50"/>
      <c r="F28" s="35"/>
      <c r="G28" s="36">
        <f>SUM(G29:G31)</f>
        <v>0</v>
      </c>
      <c r="H28" s="44" t="e">
        <f t="shared" si="0"/>
        <v>#DIV/0!</v>
      </c>
    </row>
    <row r="29" spans="1:8" ht="14.4" x14ac:dyDescent="0.3">
      <c r="A29" s="26" t="s">
        <v>202</v>
      </c>
      <c r="B29" s="27" t="s">
        <v>149</v>
      </c>
      <c r="C29" s="28" t="s">
        <v>94</v>
      </c>
      <c r="D29" s="29" cm="1">
        <f t="array" ref="D29">SUMPRODUCT(('Budžeta kopsavilkums'!C$37:C$46=B28)*('Budžeta kopsavilkums'!D$37:D$46=B29)*('Budžeta kopsavilkums'!G$37:G$46))</f>
        <v>0</v>
      </c>
      <c r="E29" s="52" t="str" cm="1">
        <f t="array" ref="E29">IFERROR(
  _xlfn.TEXTJOIN(", ", TRUE,
    _xlfn._xlws.FILTER(
      'Budžeta kopsavilkums'!H$37:H$46,
      ('Budžeta kopsavilkums'!C$37:C$46 = B28) *
      ('Budžeta kopsavilkums'!D$37:D$46 = B29)
    )
  ),
  "nav atrasts"
)</f>
        <v>nav atrasts</v>
      </c>
      <c r="F29" s="29">
        <v>2</v>
      </c>
      <c r="G29" s="30" cm="1">
        <f t="array" ref="G29">SUMPRODUCT(
  ('Budžeta kopsavilkums'!C$37:C$46 = B28) *
  ('Budžeta kopsavilkums'!D$37:D$46 = B29) *
  ('Budžeta kopsavilkums'!J$37:J$46)
)</f>
        <v>0</v>
      </c>
      <c r="H29" s="44" t="e">
        <f t="shared" si="0"/>
        <v>#DIV/0!</v>
      </c>
    </row>
    <row r="30" spans="1:8" ht="14.4" x14ac:dyDescent="0.3">
      <c r="A30" s="26" t="s">
        <v>203</v>
      </c>
      <c r="B30" s="27" t="s">
        <v>183</v>
      </c>
      <c r="C30" s="28" t="s">
        <v>94</v>
      </c>
      <c r="D30" s="29" cm="1">
        <f t="array" ref="D30">SUMPRODUCT(('Budžeta kopsavilkums'!C$37:C$46=B28)*('Budžeta kopsavilkums'!D$37:D$46=B30)*('Budžeta kopsavilkums'!G$37:G$46))</f>
        <v>0</v>
      </c>
      <c r="E30" s="52" t="str" cm="1">
        <f t="array" ref="E30">IFERROR(
  _xlfn.TEXTJOIN(", ", TRUE,
    _xlfn._xlws.FILTER(
      'Budžeta kopsavilkums'!H$37:H$46,
      ('Budžeta kopsavilkums'!C$37:C$46 = B28) *
      ('Budžeta kopsavilkums'!D$37:D$46 = B30)
    )
  ),
  "nav atrasts"
)</f>
        <v>nav atrasts</v>
      </c>
      <c r="F30" s="29">
        <v>2</v>
      </c>
      <c r="G30" s="30" cm="1">
        <f t="array" ref="G30">SUMPRODUCT(
  ('Budžeta kopsavilkums'!C$37:C$46 = B28) *
  ('Budžeta kopsavilkums'!D$37:D$46 = B30) *
  ('Budžeta kopsavilkums'!J$37:J$46)
)</f>
        <v>0</v>
      </c>
      <c r="H30" s="44" t="e">
        <f t="shared" si="0"/>
        <v>#DIV/0!</v>
      </c>
    </row>
    <row r="31" spans="1:8" ht="14.4" x14ac:dyDescent="0.3">
      <c r="A31" s="26" t="s">
        <v>204</v>
      </c>
      <c r="B31" s="27" t="s">
        <v>185</v>
      </c>
      <c r="C31" s="28" t="s">
        <v>94</v>
      </c>
      <c r="D31" s="29" cm="1">
        <f t="array" ref="D31">SUMPRODUCT(('Budžeta kopsavilkums'!C$37:C$46=B28)*('Budžeta kopsavilkums'!D$37:D$46=B31)*('Budžeta kopsavilkums'!G$37:G$46))</f>
        <v>0</v>
      </c>
      <c r="E31" s="52" t="str" cm="1">
        <f t="array" ref="E31">IFERROR(
  _xlfn.TEXTJOIN(", ", TRUE,
    _xlfn._xlws.FILTER(
      'Budžeta kopsavilkums'!H$37:H$46,
      ('Budžeta kopsavilkums'!C$37:C$46 = B28) *
      ('Budžeta kopsavilkums'!D$37:D$46 = B31)
    )
  ),
  "nav atrasts"
)</f>
        <v>nav atrasts</v>
      </c>
      <c r="F31" s="29">
        <v>2</v>
      </c>
      <c r="G31" s="30" cm="1">
        <f t="array" ref="G31">SUMPRODUCT(
  ('Budžeta kopsavilkums'!C$37:C$46 = B28) *
  ('Budžeta kopsavilkums'!D$37:D$46 = B31) *
  ('Budžeta kopsavilkums'!J$37:J$46)
)</f>
        <v>0</v>
      </c>
      <c r="H31" s="44" t="e">
        <f t="shared" si="0"/>
        <v>#DIV/0!</v>
      </c>
    </row>
    <row r="32" spans="1:8" ht="14.4" x14ac:dyDescent="0.3">
      <c r="A32" s="32" t="s">
        <v>61</v>
      </c>
      <c r="B32" s="32" t="s">
        <v>154</v>
      </c>
      <c r="C32" s="37"/>
      <c r="D32" s="35">
        <f>SUM(D33:D35)</f>
        <v>0</v>
      </c>
      <c r="E32" s="50"/>
      <c r="F32" s="35"/>
      <c r="G32" s="36">
        <f>SUM(G33:G35)</f>
        <v>0</v>
      </c>
      <c r="H32" s="44" t="e">
        <f t="shared" si="0"/>
        <v>#DIV/0!</v>
      </c>
    </row>
    <row r="33" spans="1:8" ht="14.4" x14ac:dyDescent="0.3">
      <c r="A33" s="26" t="s">
        <v>205</v>
      </c>
      <c r="B33" s="27" t="s">
        <v>149</v>
      </c>
      <c r="C33" s="28" t="s">
        <v>94</v>
      </c>
      <c r="D33" s="29" cm="1">
        <f t="array" ref="D33">SUMPRODUCT(('Budžeta kopsavilkums'!C$37:C$46=B32)*('Budžeta kopsavilkums'!D$37:D$46=B33)*('Budžeta kopsavilkums'!G$37:G$46))</f>
        <v>0</v>
      </c>
      <c r="E33" s="52" t="str" cm="1">
        <f t="array" ref="E33">IFERROR(
  _xlfn.TEXTJOIN(", ", TRUE,
    _xlfn._xlws.FILTER(
      'Budžeta kopsavilkums'!H$37:H$46,
      ('Budžeta kopsavilkums'!C$37:C$46 = B32) *
      ('Budžeta kopsavilkums'!D$37:D$46 = B33)
    )
  ),
  "nav atrasts"
)</f>
        <v>nav atrasts</v>
      </c>
      <c r="F33" s="29">
        <v>2</v>
      </c>
      <c r="G33" s="30" cm="1">
        <f t="array" ref="G33">SUMPRODUCT(
  ('Budžeta kopsavilkums'!C$37:C$46 = B32) *
  ('Budžeta kopsavilkums'!D$37:D$46 = B33) *
  ('Budžeta kopsavilkums'!J$37:J$46)
)</f>
        <v>0</v>
      </c>
      <c r="H33" s="44" t="e">
        <f t="shared" si="0"/>
        <v>#DIV/0!</v>
      </c>
    </row>
    <row r="34" spans="1:8" ht="14.4" x14ac:dyDescent="0.3">
      <c r="A34" s="26" t="s">
        <v>206</v>
      </c>
      <c r="B34" s="27" t="s">
        <v>183</v>
      </c>
      <c r="C34" s="28" t="s">
        <v>94</v>
      </c>
      <c r="D34" s="29" cm="1">
        <f t="array" ref="D34">SUMPRODUCT(('Budžeta kopsavilkums'!C$37:C$46=B32)*('Budžeta kopsavilkums'!D$37:D$46=B34)*('Budžeta kopsavilkums'!G$37:G$46))</f>
        <v>0</v>
      </c>
      <c r="E34" s="52" t="str" cm="1">
        <f t="array" ref="E34">IFERROR(
  _xlfn.TEXTJOIN(", ", TRUE,
    _xlfn._xlws.FILTER(
      'Budžeta kopsavilkums'!H$37:H$46,
      ('Budžeta kopsavilkums'!C$37:C$46 = B32) *
      ('Budžeta kopsavilkums'!D$37:D$46 = B34)
    )
  ),
  "nav atrasts"
)</f>
        <v>nav atrasts</v>
      </c>
      <c r="F34" s="29">
        <v>2</v>
      </c>
      <c r="G34" s="30" cm="1">
        <f t="array" ref="G34">SUMPRODUCT(
  ('Budžeta kopsavilkums'!C$37:C$46 = B32) *
  ('Budžeta kopsavilkums'!D$37:D$46 = B34) *
  ('Budžeta kopsavilkums'!J$37:J$46)
)</f>
        <v>0</v>
      </c>
      <c r="H34" s="44" t="e">
        <f t="shared" ref="H34:H65" si="1">G34*100/$G$94</f>
        <v>#DIV/0!</v>
      </c>
    </row>
    <row r="35" spans="1:8" ht="14.4" x14ac:dyDescent="0.3">
      <c r="A35" s="26" t="s">
        <v>207</v>
      </c>
      <c r="B35" s="27" t="s">
        <v>185</v>
      </c>
      <c r="C35" s="28" t="s">
        <v>94</v>
      </c>
      <c r="D35" s="29" cm="1">
        <f t="array" ref="D35">SUMPRODUCT(('Budžeta kopsavilkums'!C$37:C$46=B32)*('Budžeta kopsavilkums'!D$37:D$46=B35)*('Budžeta kopsavilkums'!G$37:G$46))</f>
        <v>0</v>
      </c>
      <c r="E35" s="52" t="str" cm="1">
        <f t="array" ref="E35">IFERROR(
  _xlfn.TEXTJOIN(", ", TRUE,
    _xlfn._xlws.FILTER(
      'Budžeta kopsavilkums'!H$37:H$46,
      ('Budžeta kopsavilkums'!C$37:C$46 = B32) *
      ('Budžeta kopsavilkums'!D$37:D$46 = B35)
    )
  ),
  "nav atrasts"
)</f>
        <v>nav atrasts</v>
      </c>
      <c r="F35" s="29">
        <v>2</v>
      </c>
      <c r="G35" s="30" cm="1">
        <f t="array" ref="G35">SUMPRODUCT(
  ('Budžeta kopsavilkums'!C$37:C$46 = B32) *
  ('Budžeta kopsavilkums'!D$37:D$46 = B35) *
  ('Budžeta kopsavilkums'!J$37:J$46)
)</f>
        <v>0</v>
      </c>
      <c r="H35" s="44" t="e">
        <f t="shared" si="1"/>
        <v>#DIV/0!</v>
      </c>
    </row>
    <row r="36" spans="1:8" ht="14.4" x14ac:dyDescent="0.3">
      <c r="A36" s="71" t="s">
        <v>208</v>
      </c>
      <c r="B36" s="56" t="s">
        <v>72</v>
      </c>
      <c r="C36" s="43"/>
      <c r="D36" s="43"/>
      <c r="E36" s="49"/>
      <c r="F36" s="81"/>
      <c r="G36" s="47">
        <f>'Budžeta kopsavilkums'!J47</f>
        <v>0</v>
      </c>
      <c r="H36" s="41" t="e">
        <f t="shared" si="1"/>
        <v>#DIV/0!</v>
      </c>
    </row>
    <row r="37" spans="1:8" ht="14.4" x14ac:dyDescent="0.3">
      <c r="A37" s="32" t="s">
        <v>74</v>
      </c>
      <c r="B37" s="32" t="s">
        <v>153</v>
      </c>
      <c r="C37" s="37"/>
      <c r="D37" s="35">
        <f>SUM(D38:D40)</f>
        <v>0</v>
      </c>
      <c r="E37" s="50"/>
      <c r="F37" s="35"/>
      <c r="G37" s="36">
        <f>SUM(G38:G40)</f>
        <v>0</v>
      </c>
      <c r="H37" s="44" t="e">
        <f t="shared" si="1"/>
        <v>#DIV/0!</v>
      </c>
    </row>
    <row r="38" spans="1:8" ht="14.4" x14ac:dyDescent="0.3">
      <c r="A38" s="26" t="s">
        <v>209</v>
      </c>
      <c r="B38" s="27" t="s">
        <v>149</v>
      </c>
      <c r="C38" s="28" t="s">
        <v>94</v>
      </c>
      <c r="D38" s="29" cm="1">
        <f t="array" ref="D38">SUMPRODUCT(('Budžeta kopsavilkums'!C$48:C$62=B37)*('Budžeta kopsavilkums'!D$48:D$62=B38)*('Budžeta kopsavilkums'!G$48:G$62))</f>
        <v>0</v>
      </c>
      <c r="E38" s="52" t="str" cm="1">
        <f t="array" ref="E38">IFERROR(
  INDEX(
    _xlfn._xlws.FILTER(
      'Budžeta kopsavilkums'!H$48:H$62,
      ('Budžeta kopsavilkums'!C$48:C$62 = B37) *
      ('Budžeta kopsavilkums'!D$48:D$62 = B38)
    ),
    1
  ),
  "nav atrasts"
)</f>
        <v>nav atrasts</v>
      </c>
      <c r="F38" s="29">
        <v>2</v>
      </c>
      <c r="G38" s="30" cm="1">
        <f t="array" ref="G38">SUMPRODUCT(
  ('Budžeta kopsavilkums'!C$48:C$62 = B37) *
  ('Budžeta kopsavilkums'!D$48:D$62 = B38) *
  ('Budžeta kopsavilkums'!J$48:J$62)
)</f>
        <v>0</v>
      </c>
      <c r="H38" s="44" t="e">
        <f t="shared" si="1"/>
        <v>#DIV/0!</v>
      </c>
    </row>
    <row r="39" spans="1:8" ht="14.4" x14ac:dyDescent="0.3">
      <c r="A39" s="26" t="s">
        <v>210</v>
      </c>
      <c r="B39" s="27" t="s">
        <v>183</v>
      </c>
      <c r="C39" s="28" t="s">
        <v>94</v>
      </c>
      <c r="D39" s="29" cm="1">
        <f t="array" ref="D39">SUMPRODUCT(('Budžeta kopsavilkums'!C$48:C$62=B37)*('Budžeta kopsavilkums'!D$48:D$62=B39)*('Budžeta kopsavilkums'!G$48:G$62))</f>
        <v>0</v>
      </c>
      <c r="E39" s="52" t="str" cm="1">
        <f t="array" ref="E39">IFERROR(
  INDEX(
    _xlfn._xlws.FILTER(
      'Budžeta kopsavilkums'!H$48:H$62,
      ('Budžeta kopsavilkums'!C$48:C$62 = B37) *
      ('Budžeta kopsavilkums'!D$48:D$62 = B39)
    ),
    1
  ),
  "nav atrasts"
)</f>
        <v>nav atrasts</v>
      </c>
      <c r="F39" s="29">
        <v>2</v>
      </c>
      <c r="G39" s="30" cm="1">
        <f t="array" ref="G39">SUMPRODUCT(
  ('Budžeta kopsavilkums'!C$48:C$62 = B37) *
  ('Budžeta kopsavilkums'!D$48:D$62 = B39) *
  ('Budžeta kopsavilkums'!J$48:J$62)
)</f>
        <v>0</v>
      </c>
      <c r="H39" s="44" t="e">
        <f t="shared" si="1"/>
        <v>#DIV/0!</v>
      </c>
    </row>
    <row r="40" spans="1:8" ht="14.4" x14ac:dyDescent="0.3">
      <c r="A40" s="26" t="s">
        <v>211</v>
      </c>
      <c r="B40" s="27" t="s">
        <v>185</v>
      </c>
      <c r="C40" s="28" t="s">
        <v>94</v>
      </c>
      <c r="D40" s="29" cm="1">
        <f t="array" ref="D40">SUMPRODUCT(('Budžeta kopsavilkums'!C$48:C$62=B37)*('Budžeta kopsavilkums'!D$48:D$62=B40)*('Budžeta kopsavilkums'!G$48:G$62))</f>
        <v>0</v>
      </c>
      <c r="E40" s="52" t="str" cm="1">
        <f t="array" ref="E40">IFERROR(
  INDEX(
    _xlfn._xlws.FILTER(
      'Budžeta kopsavilkums'!H$48:H$62,
      ('Budžeta kopsavilkums'!C$48:C$62 = B37) *
      ('Budžeta kopsavilkums'!D$48:D$62 = B40)
    ),
    1
  ),
  "nav atrasts"
)</f>
        <v>nav atrasts</v>
      </c>
      <c r="F40" s="29">
        <v>2</v>
      </c>
      <c r="G40" s="30" cm="1">
        <f t="array" ref="G40">SUMPRODUCT(
  ('Budžeta kopsavilkums'!C$48:C$62 = B37) *
  ('Budžeta kopsavilkums'!D$48:D$62 = B40) *
  ('Budžeta kopsavilkums'!J$48:J$62)
)</f>
        <v>0</v>
      </c>
      <c r="H40" s="44" t="e">
        <f t="shared" si="1"/>
        <v>#DIV/0!</v>
      </c>
    </row>
    <row r="41" spans="1:8" ht="14.4" x14ac:dyDescent="0.3">
      <c r="A41" s="32" t="s">
        <v>75</v>
      </c>
      <c r="B41" s="32" t="s">
        <v>154</v>
      </c>
      <c r="C41" s="37"/>
      <c r="D41" s="35">
        <f>SUM(D42:D44)</f>
        <v>0</v>
      </c>
      <c r="E41" s="50"/>
      <c r="F41" s="35"/>
      <c r="G41" s="36">
        <f>SUM(G42:G44)</f>
        <v>0</v>
      </c>
      <c r="H41" s="44" t="e">
        <f t="shared" si="1"/>
        <v>#DIV/0!</v>
      </c>
    </row>
    <row r="42" spans="1:8" ht="14.4" x14ac:dyDescent="0.3">
      <c r="A42" s="26" t="s">
        <v>212</v>
      </c>
      <c r="B42" s="27" t="s">
        <v>149</v>
      </c>
      <c r="C42" s="28" t="s">
        <v>94</v>
      </c>
      <c r="D42" s="29" cm="1">
        <f t="array" ref="D42">SUMPRODUCT(('Budžeta kopsavilkums'!C$48:C$62=B41)*('Budžeta kopsavilkums'!D$48:D$62=B42)*('Budžeta kopsavilkums'!G$48:G$62))</f>
        <v>0</v>
      </c>
      <c r="E42" s="52" t="str" cm="1">
        <f t="array" ref="E42">IFERROR(
  INDEX(
    _xlfn._xlws.FILTER(
      'Budžeta kopsavilkums'!H$48:H$62,
      ('Budžeta kopsavilkums'!C$48:C$62 = B41) *
      ('Budžeta kopsavilkums'!D$48:D$62 = B42)
    ),
    1
  ),
  "nav atrasts"
)</f>
        <v>nav atrasts</v>
      </c>
      <c r="F42" s="29">
        <v>2</v>
      </c>
      <c r="G42" s="30" cm="1">
        <f t="array" ref="G42">SUMPRODUCT(
  ('Budžeta kopsavilkums'!C$48:C$62 = B41) *
  ('Budžeta kopsavilkums'!D$48:D$62 = B42) *
  ('Budžeta kopsavilkums'!J$48:J$62)
)</f>
        <v>0</v>
      </c>
      <c r="H42" s="44" t="e">
        <f t="shared" si="1"/>
        <v>#DIV/0!</v>
      </c>
    </row>
    <row r="43" spans="1:8" ht="14.4" x14ac:dyDescent="0.3">
      <c r="A43" s="26" t="s">
        <v>213</v>
      </c>
      <c r="B43" s="27" t="s">
        <v>183</v>
      </c>
      <c r="C43" s="28" t="s">
        <v>94</v>
      </c>
      <c r="D43" s="29" cm="1">
        <f t="array" ref="D43">SUMPRODUCT(('Budžeta kopsavilkums'!C$48:C$62=B41)*('Budžeta kopsavilkums'!D$48:D$62=B43)*('Budžeta kopsavilkums'!G$48:G$62))</f>
        <v>0</v>
      </c>
      <c r="E43" s="52" t="str" cm="1">
        <f t="array" ref="E43">IFERROR(
  INDEX(
    _xlfn._xlws.FILTER(
      'Budžeta kopsavilkums'!H$48:H$62,
      ('Budžeta kopsavilkums'!C$48:C$62 = B41) *
      ('Budžeta kopsavilkums'!D$48:D$62 = B43)
    ),
    1
  ),
  "nav atrasts"
)</f>
        <v>nav atrasts</v>
      </c>
      <c r="F43" s="29">
        <v>2</v>
      </c>
      <c r="G43" s="30" cm="1">
        <f t="array" ref="G43">SUMPRODUCT(
  ('Budžeta kopsavilkums'!C$48:C$62 = B41) *
  ('Budžeta kopsavilkums'!D$48:D$62 = B43) *
  ('Budžeta kopsavilkums'!J$48:J$62)
)</f>
        <v>0</v>
      </c>
      <c r="H43" s="44" t="e">
        <f t="shared" si="1"/>
        <v>#DIV/0!</v>
      </c>
    </row>
    <row r="44" spans="1:8" ht="14.4" x14ac:dyDescent="0.3">
      <c r="A44" s="26" t="s">
        <v>214</v>
      </c>
      <c r="B44" s="27" t="s">
        <v>185</v>
      </c>
      <c r="C44" s="28" t="s">
        <v>94</v>
      </c>
      <c r="D44" s="29" cm="1">
        <f t="array" ref="D44">SUMPRODUCT(('Budžeta kopsavilkums'!C$48:C$62=B41)*('Budžeta kopsavilkums'!D$48:D$62=B44)*('Budžeta kopsavilkums'!G$48:G$62))</f>
        <v>0</v>
      </c>
      <c r="E44" s="52" t="str" cm="1">
        <f t="array" ref="E44">IFERROR(
  INDEX(
    _xlfn._xlws.FILTER(
      'Budžeta kopsavilkums'!H$48:H$62,
      ('Budžeta kopsavilkums'!C$48:C$62 = B41) *
      ('Budžeta kopsavilkums'!D$48:D$62 = B44)
    ),
    1
  ),
  "nav atrasts"
)</f>
        <v>nav atrasts</v>
      </c>
      <c r="F44" s="29">
        <v>2</v>
      </c>
      <c r="G44" s="30" cm="1">
        <f t="array" ref="G44">SUMPRODUCT(
  ('Budžeta kopsavilkums'!C$48:C$62 = B41) *
  ('Budžeta kopsavilkums'!D$48:D$62 = B44) *
  ('Budžeta kopsavilkums'!J$48:J$62)
)</f>
        <v>0</v>
      </c>
      <c r="H44" s="44" t="e">
        <f t="shared" si="1"/>
        <v>#DIV/0!</v>
      </c>
    </row>
    <row r="45" spans="1:8" ht="14.4" x14ac:dyDescent="0.3">
      <c r="A45" s="71" t="s">
        <v>215</v>
      </c>
      <c r="B45" s="56" t="s">
        <v>216</v>
      </c>
      <c r="C45" s="43"/>
      <c r="D45" s="43"/>
      <c r="E45" s="49"/>
      <c r="F45" s="81"/>
      <c r="G45" s="47">
        <f>'Budžeta kopsavilkums'!J63</f>
        <v>0</v>
      </c>
      <c r="H45" s="41" t="e">
        <f t="shared" si="1"/>
        <v>#DIV/0!</v>
      </c>
    </row>
    <row r="46" spans="1:8" ht="14.4" x14ac:dyDescent="0.3">
      <c r="A46" s="32" t="s">
        <v>91</v>
      </c>
      <c r="B46" s="32" t="s">
        <v>153</v>
      </c>
      <c r="C46" s="35"/>
      <c r="D46" s="35">
        <f>SUM(D47:D49)</f>
        <v>0</v>
      </c>
      <c r="E46" s="50"/>
      <c r="F46" s="35"/>
      <c r="G46" s="36">
        <f>SUM(G47:G49)</f>
        <v>0</v>
      </c>
      <c r="H46" s="44" t="e">
        <f t="shared" si="1"/>
        <v>#DIV/0!</v>
      </c>
    </row>
    <row r="47" spans="1:8" ht="14.4" x14ac:dyDescent="0.3">
      <c r="A47" s="26" t="s">
        <v>217</v>
      </c>
      <c r="B47" s="27" t="s">
        <v>149</v>
      </c>
      <c r="C47" s="28" t="s">
        <v>94</v>
      </c>
      <c r="D47" s="28" cm="1">
        <f t="array" ref="D47">SUMPRODUCT(('Budžeta kopsavilkums'!C$64:C$73=B46)*('Budžeta kopsavilkums'!D$64:D$73=B47)*('Budžeta kopsavilkums'!G$64:G$73))</f>
        <v>0</v>
      </c>
      <c r="E47" s="51" t="str" cm="1">
        <f t="array" ref="E47">IFERROR(
  _xlfn.TEXTJOIN(", ", TRUE,
    _xlfn._xlws.FILTER(
      'Budžeta kopsavilkums'!H$64:H$73,
      ('Budžeta kopsavilkums'!C$64:C$73 = B46) *
      ('Budžeta kopsavilkums'!D$64:D$73 = B47)
    )
  ),
  "nav atrasts"
)</f>
        <v>nav atrasts</v>
      </c>
      <c r="F47" s="29">
        <v>2</v>
      </c>
      <c r="G47" s="31" cm="1">
        <f t="array" ref="G47">SUMPRODUCT(
  ('Budžeta kopsavilkums'!C$64:C$73 = B46) *
  ('Budžeta kopsavilkums'!D$64:D$73 = B47) *
  ('Budžeta kopsavilkums'!J$64:J$73)
)</f>
        <v>0</v>
      </c>
      <c r="H47" s="44" t="e">
        <f t="shared" si="1"/>
        <v>#DIV/0!</v>
      </c>
    </row>
    <row r="48" spans="1:8" ht="14.4" x14ac:dyDescent="0.3">
      <c r="A48" s="26" t="s">
        <v>218</v>
      </c>
      <c r="B48" s="27" t="s">
        <v>183</v>
      </c>
      <c r="C48" s="28" t="s">
        <v>94</v>
      </c>
      <c r="D48" s="28" cm="1">
        <f t="array" ref="D48">SUMPRODUCT(('Budžeta kopsavilkums'!C$64:C$73=B46)*('Budžeta kopsavilkums'!D$64:D$73=B48)*('Budžeta kopsavilkums'!G$64:G$73))</f>
        <v>0</v>
      </c>
      <c r="E48" s="51" t="str" cm="1">
        <f t="array" ref="E48">IFERROR(
  _xlfn.TEXTJOIN(", ", TRUE,
    _xlfn._xlws.FILTER(
      'Budžeta kopsavilkums'!H$64:H$73,
      ('Budžeta kopsavilkums'!C$64:C$73 = B46) *
      ('Budžeta kopsavilkums'!D$64:D$73 = B48)
    )
  ),
  "nav atrasts"
)</f>
        <v>nav atrasts</v>
      </c>
      <c r="F48" s="29">
        <v>2</v>
      </c>
      <c r="G48" s="31" cm="1">
        <f t="array" ref="G48">SUMPRODUCT(
  ('Budžeta kopsavilkums'!C$64:C$73 = B46) *
  ('Budžeta kopsavilkums'!D$64:D$73 = B48) *
  ('Budžeta kopsavilkums'!J$64:J$73)
)</f>
        <v>0</v>
      </c>
      <c r="H48" s="44" t="e">
        <f t="shared" si="1"/>
        <v>#DIV/0!</v>
      </c>
    </row>
    <row r="49" spans="1:8" ht="14.4" x14ac:dyDescent="0.3">
      <c r="A49" s="26" t="s">
        <v>219</v>
      </c>
      <c r="B49" s="27" t="s">
        <v>185</v>
      </c>
      <c r="C49" s="28" t="s">
        <v>94</v>
      </c>
      <c r="D49" s="28" cm="1">
        <f t="array" ref="D49">SUMPRODUCT(('Budžeta kopsavilkums'!C$64:C$73=B46)*('Budžeta kopsavilkums'!D$64:D$73=B49)*('Budžeta kopsavilkums'!G$64:G$73))</f>
        <v>0</v>
      </c>
      <c r="E49" s="51" t="str" cm="1">
        <f t="array" ref="E49">IFERROR(
  _xlfn.TEXTJOIN(", ", TRUE,
    _xlfn._xlws.FILTER(
      'Budžeta kopsavilkums'!H$64:H$73,
      ('Budžeta kopsavilkums'!C$64:C$73 = B46) *
      ('Budžeta kopsavilkums'!D$64:D$73 = B49)
    )
  ),
  "nav atrasts"
)</f>
        <v>nav atrasts</v>
      </c>
      <c r="F49" s="29">
        <v>2</v>
      </c>
      <c r="G49" s="31" cm="1">
        <f t="array" ref="G49">SUMPRODUCT(
  ('Budžeta kopsavilkums'!C$64:C$73 = B46) *
  ('Budžeta kopsavilkums'!D$64:D$73 = B49) *
  ('Budžeta kopsavilkums'!J$64:J$73)
)</f>
        <v>0</v>
      </c>
      <c r="H49" s="44" t="e">
        <f t="shared" si="1"/>
        <v>#DIV/0!</v>
      </c>
    </row>
    <row r="50" spans="1:8" ht="14.4" x14ac:dyDescent="0.3">
      <c r="A50" s="33" t="s">
        <v>92</v>
      </c>
      <c r="B50" s="33" t="s">
        <v>154</v>
      </c>
      <c r="C50" s="35"/>
      <c r="D50" s="35">
        <f>SUM(D51:D53)</f>
        <v>0</v>
      </c>
      <c r="E50" s="50"/>
      <c r="F50" s="35"/>
      <c r="G50" s="67">
        <f>SUM(G51:G53)</f>
        <v>0</v>
      </c>
      <c r="H50" s="44" t="e">
        <f t="shared" si="1"/>
        <v>#DIV/0!</v>
      </c>
    </row>
    <row r="51" spans="1:8" ht="14.4" x14ac:dyDescent="0.3">
      <c r="A51" s="64" t="s">
        <v>220</v>
      </c>
      <c r="B51" s="65" t="s">
        <v>149</v>
      </c>
      <c r="C51" s="28" t="s">
        <v>94</v>
      </c>
      <c r="D51" s="28" cm="1">
        <f t="array" ref="D51">SUMPRODUCT(('Budžeta kopsavilkums'!C$64:C$73=B50)*('Budžeta kopsavilkums'!D$64:D$73=B51)*('Budžeta kopsavilkums'!G$64:G$73))</f>
        <v>0</v>
      </c>
      <c r="E51" s="51" t="str" cm="1">
        <f t="array" ref="E51">IFERROR(
  _xlfn.TEXTJOIN(", ", TRUE,
    _xlfn._xlws.FILTER(
      'Budžeta kopsavilkums'!H$64:H$73,
      ('Budžeta kopsavilkums'!C$64:C$73 = B50) *
      ('Budžeta kopsavilkums'!D$64:D$73 = B51)
    )
  ),
  "nav atrasts"
)</f>
        <v>nav atrasts</v>
      </c>
      <c r="F51" s="29">
        <v>2</v>
      </c>
      <c r="G51" s="66" cm="1">
        <f t="array" ref="G51">SUMPRODUCT(
  ('Budžeta kopsavilkums'!C$64:C$73 = B50) *
  ('Budžeta kopsavilkums'!D$64:D$73 = B51) *
  ('Budžeta kopsavilkums'!J$64:J$73)
)</f>
        <v>0</v>
      </c>
      <c r="H51" s="44" t="e">
        <f t="shared" si="1"/>
        <v>#DIV/0!</v>
      </c>
    </row>
    <row r="52" spans="1:8" ht="14.4" x14ac:dyDescent="0.3">
      <c r="A52" s="64" t="s">
        <v>221</v>
      </c>
      <c r="B52" s="65" t="s">
        <v>183</v>
      </c>
      <c r="C52" s="28" t="s">
        <v>94</v>
      </c>
      <c r="D52" s="28" cm="1">
        <f t="array" ref="D52">SUMPRODUCT(('Budžeta kopsavilkums'!C$64:C$73=B50)*('Budžeta kopsavilkums'!D$64:D$73=B52)*('Budžeta kopsavilkums'!G$64:G$73))</f>
        <v>0</v>
      </c>
      <c r="E52" s="51" t="str" cm="1">
        <f t="array" ref="E52">IFERROR(
  _xlfn.TEXTJOIN(", ", TRUE,
    _xlfn._xlws.FILTER(
      'Budžeta kopsavilkums'!H$64:H$73,
      ('Budžeta kopsavilkums'!C$64:C$73 = B50) *
      ('Budžeta kopsavilkums'!D$64:D$73 = B52)
    )
  ),
  "nav atrasts"
)</f>
        <v>nav atrasts</v>
      </c>
      <c r="F52" s="29">
        <v>2</v>
      </c>
      <c r="G52" s="66" cm="1">
        <f t="array" ref="G52">SUMPRODUCT(
  ('Budžeta kopsavilkums'!C$64:C$73 = B50) *
  ('Budžeta kopsavilkums'!D$64:D$73 = B52) *
  ('Budžeta kopsavilkums'!J$64:J$73)
)</f>
        <v>0</v>
      </c>
      <c r="H52" s="44" t="e">
        <f t="shared" si="1"/>
        <v>#DIV/0!</v>
      </c>
    </row>
    <row r="53" spans="1:8" ht="14.4" x14ac:dyDescent="0.3">
      <c r="A53" s="64" t="s">
        <v>222</v>
      </c>
      <c r="B53" s="65" t="s">
        <v>185</v>
      </c>
      <c r="C53" s="28" t="s">
        <v>94</v>
      </c>
      <c r="D53" s="29" cm="1">
        <f t="array" ref="D53">SUMPRODUCT(('Budžeta kopsavilkums'!C$64:C$73=B50)*('Budžeta kopsavilkums'!D$64:D$73=B53)*('Budžeta kopsavilkums'!G$64:G$73))</f>
        <v>0</v>
      </c>
      <c r="E53" s="52" t="str" cm="1">
        <f t="array" ref="E53">IFERROR(
  _xlfn.TEXTJOIN(", ", TRUE,
    _xlfn._xlws.FILTER(
      'Budžeta kopsavilkums'!H$64:H$73,
      ('Budžeta kopsavilkums'!C$64:C$73 = B50) *
      ('Budžeta kopsavilkums'!D$64:D$73 = B53)
    )
  ),
  "nav atrasts"
)</f>
        <v>nav atrasts</v>
      </c>
      <c r="F53" s="29">
        <v>2</v>
      </c>
      <c r="G53" s="66" cm="1">
        <f t="array" ref="G53">SUMPRODUCT(
  ('Budžeta kopsavilkums'!C$64:C$73 = B50) *
  ('Budžeta kopsavilkums'!D$64:D$73 = B53) *
  ('Budžeta kopsavilkums'!J$64:J$73)
)</f>
        <v>0</v>
      </c>
      <c r="H53" s="44" t="e">
        <f t="shared" si="1"/>
        <v>#DIV/0!</v>
      </c>
    </row>
    <row r="54" spans="1:8" ht="26.4" customHeight="1" x14ac:dyDescent="0.3">
      <c r="A54" s="32" t="s">
        <v>93</v>
      </c>
      <c r="B54" s="32" t="s">
        <v>155</v>
      </c>
      <c r="C54" s="34"/>
      <c r="D54" s="35">
        <f>SUM(D55:D55)</f>
        <v>0</v>
      </c>
      <c r="E54" s="50"/>
      <c r="F54" s="35"/>
      <c r="G54" s="36">
        <f>SUM(G55:G55)</f>
        <v>0</v>
      </c>
      <c r="H54" s="44" t="e">
        <f t="shared" si="1"/>
        <v>#DIV/0!</v>
      </c>
    </row>
    <row r="55" spans="1:8" ht="14.4" x14ac:dyDescent="0.3">
      <c r="A55" s="26" t="s">
        <v>223</v>
      </c>
      <c r="B55" s="27" t="s">
        <v>149</v>
      </c>
      <c r="C55" s="28" t="s">
        <v>94</v>
      </c>
      <c r="D55" s="28" cm="1">
        <f t="array" ref="D55">SUMPRODUCT(('Budžeta kopsavilkums'!C$64:C$73=B54)*('Budžeta kopsavilkums'!D$64:D$73=B55)*('Budžeta kopsavilkums'!G$64:G$73))</f>
        <v>0</v>
      </c>
      <c r="E55" s="51" t="str" cm="1">
        <f t="array" ref="E55">IFERROR(
  _xlfn.TEXTJOIN(", ", TRUE,
    _xlfn._xlws.FILTER(
      'Budžeta kopsavilkums'!H$64:H$73,
      ('Budžeta kopsavilkums'!C$64:C$73 = B54) *
      ('Budžeta kopsavilkums'!D$64:D$73 = B55)
    )
  ),
  "nav atrasts"
)</f>
        <v>nav atrasts</v>
      </c>
      <c r="F55" s="29">
        <v>3</v>
      </c>
      <c r="G55" s="31" cm="1">
        <f t="array" ref="G55">SUMPRODUCT(
  ('Budžeta kopsavilkums'!C$64:C$73 = B54) *
  ('Budžeta kopsavilkums'!D$64:D$73 = B55) *
  ('Budžeta kopsavilkums'!J$64:J$73)
)</f>
        <v>0</v>
      </c>
      <c r="H55" s="44" t="e">
        <f t="shared" si="1"/>
        <v>#DIV/0!</v>
      </c>
    </row>
    <row r="56" spans="1:8" ht="14.4" x14ac:dyDescent="0.3">
      <c r="A56" s="71" t="s">
        <v>224</v>
      </c>
      <c r="B56" s="56" t="s">
        <v>225</v>
      </c>
      <c r="C56" s="39"/>
      <c r="D56" s="39"/>
      <c r="E56" s="43"/>
      <c r="F56" s="81"/>
      <c r="G56" s="62">
        <f>'Budžeta kopsavilkums'!J74</f>
        <v>0</v>
      </c>
      <c r="H56" s="41" t="e">
        <f t="shared" si="1"/>
        <v>#DIV/0!</v>
      </c>
    </row>
    <row r="57" spans="1:8" ht="14.4" x14ac:dyDescent="0.3">
      <c r="A57" s="32" t="s">
        <v>226</v>
      </c>
      <c r="B57" s="32" t="s">
        <v>153</v>
      </c>
      <c r="C57" s="37"/>
      <c r="D57" s="35">
        <f>SUM(D58:D60)</f>
        <v>0</v>
      </c>
      <c r="E57" s="35"/>
      <c r="F57" s="35"/>
      <c r="G57" s="36">
        <f>SUM(G58:G60)</f>
        <v>0</v>
      </c>
      <c r="H57" s="44" t="e">
        <f t="shared" si="1"/>
        <v>#DIV/0!</v>
      </c>
    </row>
    <row r="58" spans="1:8" ht="14.4" x14ac:dyDescent="0.3">
      <c r="A58" s="26" t="s">
        <v>227</v>
      </c>
      <c r="B58" s="27" t="s">
        <v>149</v>
      </c>
      <c r="C58" s="28" t="s">
        <v>94</v>
      </c>
      <c r="D58" s="28" cm="1">
        <f t="array" ref="D58">SUMPRODUCT(
  ('Budžeta kopsavilkums'!C$75:C$84 = B57) *
  ('Budžeta kopsavilkums'!D$75:D$84 = B58) *
  ('Budžeta kopsavilkums'!G$75:G$84)
)</f>
        <v>0</v>
      </c>
      <c r="E58" s="28" t="str" cm="1">
        <f t="array" ref="E58">IFERROR(
  _xlfn.TEXTJOIN(", ", TRUE,
    _xlfn._xlws.FILTER(
      'Budžeta kopsavilkums'!H$75:H$84,
      ('Budžeta kopsavilkums'!C$75:C$84 = B57) *
      ('Budžeta kopsavilkums'!D$75:D$84 = B58)
    )
  ),
  "nav atrasts"
)</f>
        <v>nav atrasts</v>
      </c>
      <c r="F58" s="29">
        <v>2</v>
      </c>
      <c r="G58" s="31" cm="1">
        <f t="array" ref="G58">SUMPRODUCT(
  ('Budžeta kopsavilkums'!C$75:C$84 = B57) *
  ('Budžeta kopsavilkums'!D$75:D$84 = B58) *
  ('Budžeta kopsavilkums'!J$75:J$84)
)</f>
        <v>0</v>
      </c>
      <c r="H58" s="44" t="e">
        <f t="shared" si="1"/>
        <v>#DIV/0!</v>
      </c>
    </row>
    <row r="59" spans="1:8" ht="14.4" x14ac:dyDescent="0.3">
      <c r="A59" s="26" t="s">
        <v>228</v>
      </c>
      <c r="B59" s="27" t="s">
        <v>183</v>
      </c>
      <c r="C59" s="28" t="s">
        <v>94</v>
      </c>
      <c r="D59" s="28" cm="1">
        <f t="array" ref="D59">SUMPRODUCT(
  ('Budžeta kopsavilkums'!C$75:C$84 = B57) *
  ('Budžeta kopsavilkums'!D$75:D$84 = B59) *
  ('Budžeta kopsavilkums'!G$75:G$84)
)</f>
        <v>0</v>
      </c>
      <c r="E59" s="28" t="str" cm="1">
        <f t="array" ref="E59">IFERROR(
  _xlfn.TEXTJOIN(", ", TRUE,
    _xlfn._xlws.FILTER(
      'Budžeta kopsavilkums'!H$75:H$84,
      ('Budžeta kopsavilkums'!C$75:C$84 = B57) *
      ('Budžeta kopsavilkums'!D$75:D$84 = B59)
    )
  ),
  "nav atrasts"
)</f>
        <v>nav atrasts</v>
      </c>
      <c r="F59" s="29">
        <v>2</v>
      </c>
      <c r="G59" s="31" cm="1">
        <f t="array" ref="G59">SUMPRODUCT(
  ('Budžeta kopsavilkums'!C$75:C$84 = B57) *
  ('Budžeta kopsavilkums'!D$75:D$84 = B59) *
  ('Budžeta kopsavilkums'!J$75:J$84)
)</f>
        <v>0</v>
      </c>
      <c r="H59" s="44" t="e">
        <f t="shared" si="1"/>
        <v>#DIV/0!</v>
      </c>
    </row>
    <row r="60" spans="1:8" ht="14.4" x14ac:dyDescent="0.3">
      <c r="A60" s="26" t="s">
        <v>229</v>
      </c>
      <c r="B60" s="27" t="s">
        <v>185</v>
      </c>
      <c r="C60" s="28" t="s">
        <v>94</v>
      </c>
      <c r="D60" s="28" cm="1">
        <f t="array" ref="D60">SUMPRODUCT(
  ('Budžeta kopsavilkums'!C$75:C$84 = B57) *
  ('Budžeta kopsavilkums'!D$75:D$84 = B60) *
  ('Budžeta kopsavilkums'!G$75:G$84)
)</f>
        <v>0</v>
      </c>
      <c r="E60" s="28" t="str" cm="1">
        <f t="array" ref="E60">IFERROR(
  _xlfn.TEXTJOIN(", ", TRUE,
    _xlfn._xlws.FILTER(
      'Budžeta kopsavilkums'!H$75:H$84,
      ('Budžeta kopsavilkums'!C$75:C$84 = B57) *
      ('Budžeta kopsavilkums'!D$75:D$84 = B60)
    )
  ),
  "nav atrasts"
)</f>
        <v>nav atrasts</v>
      </c>
      <c r="F60" s="29">
        <v>2</v>
      </c>
      <c r="G60" s="31" cm="1">
        <f t="array" ref="G60">SUMPRODUCT(
  ('Budžeta kopsavilkums'!C$75:C$84 = B57) *
  ('Budžeta kopsavilkums'!D$75:D$84 = B60) *
  ('Budžeta kopsavilkums'!J$75:J$84)
)</f>
        <v>0</v>
      </c>
      <c r="H60" s="44" t="e">
        <f t="shared" si="1"/>
        <v>#DIV/0!</v>
      </c>
    </row>
    <row r="61" spans="1:8" ht="14.4" x14ac:dyDescent="0.3">
      <c r="A61" s="32" t="s">
        <v>230</v>
      </c>
      <c r="B61" s="32" t="s">
        <v>154</v>
      </c>
      <c r="C61" s="37"/>
      <c r="D61" s="35">
        <f>SUM(D62:D64)</f>
        <v>0</v>
      </c>
      <c r="E61" s="35"/>
      <c r="F61" s="35"/>
      <c r="G61" s="36">
        <f>SUM(G62:G64)</f>
        <v>0</v>
      </c>
      <c r="H61" s="44" t="e">
        <f t="shared" si="1"/>
        <v>#DIV/0!</v>
      </c>
    </row>
    <row r="62" spans="1:8" ht="14.4" x14ac:dyDescent="0.3">
      <c r="A62" s="26" t="s">
        <v>231</v>
      </c>
      <c r="B62" s="27" t="s">
        <v>149</v>
      </c>
      <c r="C62" s="28" t="s">
        <v>94</v>
      </c>
      <c r="D62" s="28" cm="1">
        <f t="array" ref="D62">SUMPRODUCT(
  ('Budžeta kopsavilkums'!C$75:C$84 = B61) *
  ('Budžeta kopsavilkums'!D$75:D$84 = B62) *
  ('Budžeta kopsavilkums'!G$75:G$84)
)</f>
        <v>0</v>
      </c>
      <c r="E62" s="28" t="str" cm="1">
        <f t="array" ref="E62">IFERROR(
  _xlfn.TEXTJOIN(", ", TRUE,
    _xlfn._xlws.FILTER(
      'Budžeta kopsavilkums'!H$75:H$84,
      ('Budžeta kopsavilkums'!C$75:C$84 = B61) *
      ('Budžeta kopsavilkums'!D$75:D$84 = B62)
    )
  ),
  "nav atrasts"
)</f>
        <v>nav atrasts</v>
      </c>
      <c r="F62" s="29">
        <v>2</v>
      </c>
      <c r="G62" s="31" cm="1">
        <f t="array" ref="G62">SUMPRODUCT(
  ('Budžeta kopsavilkums'!C$75:C$84 = B61) *
  ('Budžeta kopsavilkums'!D$75:D$84 = B62) *
  ('Budžeta kopsavilkums'!J$75:J$84)
)</f>
        <v>0</v>
      </c>
      <c r="H62" s="44" t="e">
        <f t="shared" si="1"/>
        <v>#DIV/0!</v>
      </c>
    </row>
    <row r="63" spans="1:8" ht="14.4" x14ac:dyDescent="0.3">
      <c r="A63" s="26" t="s">
        <v>232</v>
      </c>
      <c r="B63" s="27" t="s">
        <v>183</v>
      </c>
      <c r="C63" s="28" t="s">
        <v>94</v>
      </c>
      <c r="D63" s="28" cm="1">
        <f t="array" ref="D63">SUMPRODUCT(
  ('Budžeta kopsavilkums'!C$75:C$84 = B61) *
  ('Budžeta kopsavilkums'!D$75:D$84 = B63) *
  ('Budžeta kopsavilkums'!G$75:G$84)
)</f>
        <v>0</v>
      </c>
      <c r="E63" s="28" t="str" cm="1">
        <f t="array" ref="E63">IFERROR(
  _xlfn.TEXTJOIN(", ", TRUE,
    _xlfn._xlws.FILTER(
      'Budžeta kopsavilkums'!H$75:H$84,
      ('Budžeta kopsavilkums'!C$75:C$84 = B61) *
      ('Budžeta kopsavilkums'!D$75:D$84 = B63)
    )
  ),
  "nav atrasts"
)</f>
        <v>nav atrasts</v>
      </c>
      <c r="F63" s="29">
        <v>2</v>
      </c>
      <c r="G63" s="31" cm="1">
        <f t="array" ref="G63">SUMPRODUCT(
  ('Budžeta kopsavilkums'!C$75:C$84 = B61) *
  ('Budžeta kopsavilkums'!D$75:D$84 = B63) *
  ('Budžeta kopsavilkums'!J$75:J$84)
)</f>
        <v>0</v>
      </c>
      <c r="H63" s="44" t="e">
        <f t="shared" si="1"/>
        <v>#DIV/0!</v>
      </c>
    </row>
    <row r="64" spans="1:8" ht="14.4" x14ac:dyDescent="0.3">
      <c r="A64" s="26" t="s">
        <v>233</v>
      </c>
      <c r="B64" s="27" t="s">
        <v>185</v>
      </c>
      <c r="C64" s="28" t="s">
        <v>94</v>
      </c>
      <c r="D64" s="28" cm="1">
        <f t="array" ref="D64">SUMPRODUCT(
  ('Budžeta kopsavilkums'!C$75:C$84 = B61) *
  ('Budžeta kopsavilkums'!D$75:D$84 = B64) *
  ('Budžeta kopsavilkums'!G$75:G$84)
)</f>
        <v>0</v>
      </c>
      <c r="E64" s="28" t="str" cm="1">
        <f t="array" ref="E64">IFERROR(
  _xlfn.TEXTJOIN(", ", TRUE,
    _xlfn._xlws.FILTER(
      'Budžeta kopsavilkums'!H$75:H$84,
      ('Budžeta kopsavilkums'!C$75:C$84 = B61) *
      ('Budžeta kopsavilkums'!D$75:D$84 = B64)
    )
  ),
  "nav atrasts"
)</f>
        <v>nav atrasts</v>
      </c>
      <c r="F64" s="29">
        <v>2</v>
      </c>
      <c r="G64" s="31" cm="1">
        <f t="array" ref="G64">SUMPRODUCT(
  ('Budžeta kopsavilkums'!C$75:C$84 = B61) *
  ('Budžeta kopsavilkums'!D$75:D$84 = B64) *
  ('Budžeta kopsavilkums'!J$75:J$84)
)</f>
        <v>0</v>
      </c>
      <c r="H64" s="44" t="e">
        <f t="shared" si="1"/>
        <v>#DIV/0!</v>
      </c>
    </row>
    <row r="65" spans="1:8" ht="14.4" x14ac:dyDescent="0.3">
      <c r="A65" s="71" t="s">
        <v>234</v>
      </c>
      <c r="B65" s="56" t="s">
        <v>235</v>
      </c>
      <c r="C65" s="39"/>
      <c r="D65" s="43"/>
      <c r="E65" s="53"/>
      <c r="F65" s="81"/>
      <c r="G65" s="62">
        <f>'Budžeta kopsavilkums'!J85</f>
        <v>0</v>
      </c>
      <c r="H65" s="41" t="e">
        <f t="shared" si="1"/>
        <v>#DIV/0!</v>
      </c>
    </row>
    <row r="66" spans="1:8" ht="14.4" x14ac:dyDescent="0.3">
      <c r="A66" s="72" t="s">
        <v>236</v>
      </c>
      <c r="B66" s="56" t="s">
        <v>237</v>
      </c>
      <c r="C66" s="39"/>
      <c r="D66" s="43"/>
      <c r="E66" s="53"/>
      <c r="F66" s="81"/>
      <c r="G66" s="47">
        <f>'Budžeta kopsavilkums'!J86</f>
        <v>0</v>
      </c>
      <c r="H66" s="48" t="e">
        <f t="shared" ref="H66:H93" si="2">G66*100/$G$94</f>
        <v>#DIV/0!</v>
      </c>
    </row>
    <row r="67" spans="1:8" ht="14.4" x14ac:dyDescent="0.3">
      <c r="A67" s="32" t="s">
        <v>119</v>
      </c>
      <c r="B67" s="33" t="s">
        <v>152</v>
      </c>
      <c r="C67" s="37"/>
      <c r="D67" s="35">
        <f>SUM(D68:D70)</f>
        <v>0</v>
      </c>
      <c r="E67" s="35"/>
      <c r="F67" s="35"/>
      <c r="G67" s="36">
        <f>SUM(G68:G70)</f>
        <v>0</v>
      </c>
      <c r="H67" s="44" t="e">
        <f t="shared" si="2"/>
        <v>#DIV/0!</v>
      </c>
    </row>
    <row r="68" spans="1:8" ht="14.4" x14ac:dyDescent="0.3">
      <c r="A68" s="26" t="s">
        <v>238</v>
      </c>
      <c r="B68" s="27" t="s">
        <v>149</v>
      </c>
      <c r="C68" s="28" t="s">
        <v>94</v>
      </c>
      <c r="D68" s="29" cm="1">
        <f t="array" ref="D68">SUMPRODUCT(
  ('Budžeta kopsavilkums'!C$87:C$101 = B67) *
  ('Budžeta kopsavilkums'!D$87:D$101 = B68) *
  ('Budžeta kopsavilkums'!G$87:G$101)
)</f>
        <v>0</v>
      </c>
      <c r="E68" s="29" t="str" cm="1">
        <f t="array" ref="E68">IFERROR(
  _xlfn.TEXTJOIN(", ", TRUE,
    _xlfn._xlws.FILTER(
      'Budžeta kopsavilkums'!H$87:H$101,
      ('Budžeta kopsavilkums'!C$87:C$101 = B67) *
      ('Budžeta kopsavilkums'!D$87:D$101 = B68)
    )
  ),
  "nav atrasts"
)</f>
        <v>nav atrasts</v>
      </c>
      <c r="F68" s="29">
        <v>1</v>
      </c>
      <c r="G68" s="30" cm="1">
        <f t="array" ref="G68">SUMPRODUCT(
  ('Budžeta kopsavilkums'!C$87:C$101 = B67) *
  ('Budžeta kopsavilkums'!D$87:D$101 = B68) *
  ('Budžeta kopsavilkums'!J$87:J$101)
)</f>
        <v>0</v>
      </c>
      <c r="H68" s="44" t="e">
        <f t="shared" si="2"/>
        <v>#DIV/0!</v>
      </c>
    </row>
    <row r="69" spans="1:8" ht="14.4" x14ac:dyDescent="0.3">
      <c r="A69" s="26" t="s">
        <v>239</v>
      </c>
      <c r="B69" s="27" t="s">
        <v>183</v>
      </c>
      <c r="C69" s="28" t="s">
        <v>94</v>
      </c>
      <c r="D69" s="29" cm="1">
        <f t="array" ref="D69">SUMPRODUCT(
  ('Budžeta kopsavilkums'!C$87:C$101 = B67) *
  ('Budžeta kopsavilkums'!D$87:D$101 = B69) *
  ('Budžeta kopsavilkums'!G$87:G$101)
)</f>
        <v>0</v>
      </c>
      <c r="E69" s="29" t="str" cm="1">
        <f t="array" ref="E69">IFERROR(
  _xlfn.TEXTJOIN(", ", TRUE,
    _xlfn._xlws.FILTER(
      'Budžeta kopsavilkums'!H$87:H$101,
      ('Budžeta kopsavilkums'!C$87:C$101 = B67) *
      ('Budžeta kopsavilkums'!D$87:D$101 = B69)
    )
  ),
  "nav atrasts"
)</f>
        <v>nav atrasts</v>
      </c>
      <c r="F69" s="29">
        <v>1</v>
      </c>
      <c r="G69" s="30" cm="1">
        <f t="array" ref="G69">SUMPRODUCT(
  ('Budžeta kopsavilkums'!C$87:C$101 = B67) *
  ('Budžeta kopsavilkums'!D$87:D$101 = B69) *
  ('Budžeta kopsavilkums'!J$87:J$101)
)</f>
        <v>0</v>
      </c>
      <c r="H69" s="44" t="e">
        <f t="shared" si="2"/>
        <v>#DIV/0!</v>
      </c>
    </row>
    <row r="70" spans="1:8" ht="14.4" x14ac:dyDescent="0.3">
      <c r="A70" s="26" t="s">
        <v>240</v>
      </c>
      <c r="B70" s="27" t="s">
        <v>185</v>
      </c>
      <c r="C70" s="28" t="s">
        <v>94</v>
      </c>
      <c r="D70" s="29" cm="1">
        <f t="array" ref="D70">SUMPRODUCT(
  ('Budžeta kopsavilkums'!C$87:C$101 = B67) *
  ('Budžeta kopsavilkums'!D$87:D$101 = B70) *
  ('Budžeta kopsavilkums'!G$87:G$101)
)</f>
        <v>0</v>
      </c>
      <c r="E70" s="29" t="str" cm="1">
        <f t="array" ref="E70">IFERROR(
  _xlfn.TEXTJOIN(", ", TRUE,
    _xlfn._xlws.FILTER(
      'Budžeta kopsavilkums'!H$87:H$101,
      ('Budžeta kopsavilkums'!C$87:C$101 = B67) *
      ('Budžeta kopsavilkums'!D$87:D$101 = B70)
    )
  ),
  "nav atrasts"
)</f>
        <v>nav atrasts</v>
      </c>
      <c r="F70" s="29">
        <v>1</v>
      </c>
      <c r="G70" s="30" cm="1">
        <f t="array" ref="G70">SUMPRODUCT(
  ('Budžeta kopsavilkums'!C$87:C$101 = B67) *
  ('Budžeta kopsavilkums'!D$87:D$101 = B70) *
  ('Budžeta kopsavilkums'!J$87:J$101)
)</f>
        <v>0</v>
      </c>
      <c r="H70" s="44" t="e">
        <f t="shared" si="2"/>
        <v>#DIV/0!</v>
      </c>
    </row>
    <row r="71" spans="1:8" ht="14.4" x14ac:dyDescent="0.3">
      <c r="A71" s="32" t="s">
        <v>120</v>
      </c>
      <c r="B71" s="32" t="s">
        <v>153</v>
      </c>
      <c r="C71" s="37"/>
      <c r="D71" s="35">
        <f>SUM(D72:D74)</f>
        <v>0</v>
      </c>
      <c r="E71" s="35"/>
      <c r="F71" s="35"/>
      <c r="G71" s="36">
        <f>SUM(G72:G74)</f>
        <v>0</v>
      </c>
      <c r="H71" s="44" t="e">
        <f t="shared" si="2"/>
        <v>#DIV/0!</v>
      </c>
    </row>
    <row r="72" spans="1:8" ht="14.4" x14ac:dyDescent="0.3">
      <c r="A72" s="26" t="s">
        <v>241</v>
      </c>
      <c r="B72" s="27" t="s">
        <v>149</v>
      </c>
      <c r="C72" s="28" t="s">
        <v>94</v>
      </c>
      <c r="D72" s="29" cm="1">
        <f t="array" ref="D72">SUMPRODUCT(
  ('Budžeta kopsavilkums'!C$87:C$101 = B71) *
  ('Budžeta kopsavilkums'!D$87:D$101 = B72) *
  ('Budžeta kopsavilkums'!G$87:G$101)
)</f>
        <v>0</v>
      </c>
      <c r="E72" s="29" t="str" cm="1">
        <f t="array" ref="E72">IFERROR(
  _xlfn.TEXTJOIN(", ", TRUE,
    _xlfn._xlws.FILTER(
      'Budžeta kopsavilkums'!H$87:H$101,
      ('Budžeta kopsavilkums'!C$87:C$101 = B71) *
      ('Budžeta kopsavilkums'!D$87:D$101 = B72)
    )
  ),
  "nav atrasts"
)</f>
        <v>nav atrasts</v>
      </c>
      <c r="F72" s="29">
        <v>2</v>
      </c>
      <c r="G72" s="30" cm="1">
        <f t="array" ref="G72">SUMPRODUCT(
  ('Budžeta kopsavilkums'!C$87:C$101 = B71) *
  ('Budžeta kopsavilkums'!D$87:D$101 = B72) *
  ('Budžeta kopsavilkums'!J$87:J$101)
)</f>
        <v>0</v>
      </c>
      <c r="H72" s="44" t="e">
        <f t="shared" si="2"/>
        <v>#DIV/0!</v>
      </c>
    </row>
    <row r="73" spans="1:8" ht="14.4" x14ac:dyDescent="0.3">
      <c r="A73" s="26" t="s">
        <v>242</v>
      </c>
      <c r="B73" s="27" t="s">
        <v>183</v>
      </c>
      <c r="C73" s="28" t="s">
        <v>94</v>
      </c>
      <c r="D73" s="29" cm="1">
        <f t="array" ref="D73">SUMPRODUCT(
  ('Budžeta kopsavilkums'!C$87:C$101 = B71) *
  ('Budžeta kopsavilkums'!D$87:D$101 = B73) *
  ('Budžeta kopsavilkums'!G$87:G$101)
)</f>
        <v>0</v>
      </c>
      <c r="E73" s="29" t="str" cm="1">
        <f t="array" ref="E73">IFERROR(
  _xlfn.TEXTJOIN(", ", TRUE,
    _xlfn._xlws.FILTER(
      'Budžeta kopsavilkums'!H$87:H$101,
      ('Budžeta kopsavilkums'!C$87:C$101 = B71) *
      ('Budžeta kopsavilkums'!D$87:D$101 = B73)
    )
  ),
  "nav atrasts"
)</f>
        <v>nav atrasts</v>
      </c>
      <c r="F73" s="29">
        <v>2</v>
      </c>
      <c r="G73" s="30" cm="1">
        <f t="array" ref="G73">SUMPRODUCT(
  ('Budžeta kopsavilkums'!C$87:C$101 = B71) *
  ('Budžeta kopsavilkums'!D$87:D$101 = B73) *
  ('Budžeta kopsavilkums'!J$87:J$101)
)</f>
        <v>0</v>
      </c>
      <c r="H73" s="44" t="e">
        <f t="shared" si="2"/>
        <v>#DIV/0!</v>
      </c>
    </row>
    <row r="74" spans="1:8" ht="14.4" x14ac:dyDescent="0.3">
      <c r="A74" s="26" t="s">
        <v>243</v>
      </c>
      <c r="B74" s="27" t="s">
        <v>185</v>
      </c>
      <c r="C74" s="28" t="s">
        <v>94</v>
      </c>
      <c r="D74" s="29" cm="1">
        <f t="array" ref="D74">SUMPRODUCT(
  ('Budžeta kopsavilkums'!C$87:C$101 = B71) *
  ('Budžeta kopsavilkums'!D$87:D$101 = B74) *
  ('Budžeta kopsavilkums'!G$87:G$101)
)</f>
        <v>0</v>
      </c>
      <c r="E74" s="29" t="str" cm="1">
        <f t="array" ref="E74">IFERROR(
  _xlfn.TEXTJOIN(", ", TRUE,
    _xlfn._xlws.FILTER(
      'Budžeta kopsavilkums'!H$87:H$101,
      ('Budžeta kopsavilkums'!C$87:C$101 = B71) *
      ('Budžeta kopsavilkums'!D$87:D$101 = B74)
    )
  ),
  "nav atrasts"
)</f>
        <v>nav atrasts</v>
      </c>
      <c r="F74" s="29">
        <v>2</v>
      </c>
      <c r="G74" s="30" cm="1">
        <f t="array" ref="G74">SUMPRODUCT(
  ('Budžeta kopsavilkums'!C$87:C$101 = B71) *
  ('Budžeta kopsavilkums'!D$87:D$101 = B74) *
  ('Budžeta kopsavilkums'!J$87:J$101)
)</f>
        <v>0</v>
      </c>
      <c r="H74" s="44" t="e">
        <f t="shared" si="2"/>
        <v>#DIV/0!</v>
      </c>
    </row>
    <row r="75" spans="1:8" ht="14.4" x14ac:dyDescent="0.3">
      <c r="A75" s="32" t="s">
        <v>121</v>
      </c>
      <c r="B75" s="32" t="s">
        <v>154</v>
      </c>
      <c r="C75" s="37"/>
      <c r="D75" s="35">
        <f>SUM(D76:D78)</f>
        <v>0</v>
      </c>
      <c r="E75" s="35"/>
      <c r="F75" s="35"/>
      <c r="G75" s="36">
        <f>SUM(G76:G78)</f>
        <v>0</v>
      </c>
      <c r="H75" s="44" t="e">
        <f t="shared" si="2"/>
        <v>#DIV/0!</v>
      </c>
    </row>
    <row r="76" spans="1:8" ht="14.4" x14ac:dyDescent="0.3">
      <c r="A76" s="26" t="s">
        <v>244</v>
      </c>
      <c r="B76" s="27" t="s">
        <v>149</v>
      </c>
      <c r="C76" s="28" t="s">
        <v>94</v>
      </c>
      <c r="D76" s="29" cm="1">
        <f t="array" ref="D76">SUMPRODUCT(
  ('Budžeta kopsavilkums'!C$87:C$101 = B75) *
  ('Budžeta kopsavilkums'!D$87:D$101 = B76) *
  ('Budžeta kopsavilkums'!G$87:G$101)
)</f>
        <v>0</v>
      </c>
      <c r="E76" s="29" t="str" cm="1">
        <f t="array" ref="E76">IFERROR(
  _xlfn.TEXTJOIN(", ", TRUE,
    _xlfn._xlws.FILTER(
      'Budžeta kopsavilkums'!H$87:H$101,
      ('Budžeta kopsavilkums'!C$87:C$101 = B75) *
      ('Budžeta kopsavilkums'!D$87:D$101 = B76)
    )
  ),
  "nav atrasts"
)</f>
        <v>nav atrasts</v>
      </c>
      <c r="F76" s="29">
        <v>2</v>
      </c>
      <c r="G76" s="30" cm="1">
        <f t="array" ref="G76">SUMPRODUCT(
  ('Budžeta kopsavilkums'!C$87:C$101 = B75) *
  ('Budžeta kopsavilkums'!D$87:D$101 = B76) *
  ('Budžeta kopsavilkums'!J$87:J$101)
)</f>
        <v>0</v>
      </c>
      <c r="H76" s="44" t="e">
        <f t="shared" si="2"/>
        <v>#DIV/0!</v>
      </c>
    </row>
    <row r="77" spans="1:8" ht="14.4" x14ac:dyDescent="0.3">
      <c r="A77" s="26" t="s">
        <v>245</v>
      </c>
      <c r="B77" s="27" t="s">
        <v>183</v>
      </c>
      <c r="C77" s="28" t="s">
        <v>94</v>
      </c>
      <c r="D77" s="29" cm="1">
        <f t="array" ref="D77">SUMPRODUCT(
  ('Budžeta kopsavilkums'!C$87:C$101 = B75) *
  ('Budžeta kopsavilkums'!D$87:D$101 = B77) *
  ('Budžeta kopsavilkums'!G$87:G$101)
)</f>
        <v>0</v>
      </c>
      <c r="E77" s="29" t="str" cm="1">
        <f t="array" ref="E77">IFERROR(
  _xlfn.TEXTJOIN(", ", TRUE,
    _xlfn._xlws.FILTER(
      'Budžeta kopsavilkums'!H$87:H$101,
      ('Budžeta kopsavilkums'!C$87:C$101 = B75) *
      ('Budžeta kopsavilkums'!D$87:D$101 = B77)
    )
  ),
  "nav atrasts"
)</f>
        <v>nav atrasts</v>
      </c>
      <c r="F77" s="29">
        <v>2</v>
      </c>
      <c r="G77" s="30" cm="1">
        <f t="array" ref="G77">SUMPRODUCT(
  ('Budžeta kopsavilkums'!C$87:C$101 = B75) *
  ('Budžeta kopsavilkums'!D$87:D$101 = B77) *
  ('Budžeta kopsavilkums'!J$87:J$101)
)</f>
        <v>0</v>
      </c>
      <c r="H77" s="44" t="e">
        <f t="shared" si="2"/>
        <v>#DIV/0!</v>
      </c>
    </row>
    <row r="78" spans="1:8" ht="14.4" x14ac:dyDescent="0.3">
      <c r="A78" s="26" t="s">
        <v>246</v>
      </c>
      <c r="B78" s="27" t="s">
        <v>185</v>
      </c>
      <c r="C78" s="28" t="s">
        <v>94</v>
      </c>
      <c r="D78" s="29" cm="1">
        <f t="array" ref="D78">SUMPRODUCT(
  ('Budžeta kopsavilkums'!C$87:C$101 = B75) *
  ('Budžeta kopsavilkums'!D$87:D$101 = B78) *
  ('Budžeta kopsavilkums'!G$87:G$101)
)</f>
        <v>0</v>
      </c>
      <c r="E78" s="29" t="str" cm="1">
        <f t="array" ref="E78">IFERROR(
  _xlfn.TEXTJOIN(", ", TRUE,
    _xlfn._xlws.FILTER(
      'Budžeta kopsavilkums'!H$87:H$101,
      ('Budžeta kopsavilkums'!C$87:C$101 = B75) *
      ('Budžeta kopsavilkums'!D$87:D$101 = B78)
    )
  ),
  "nav atrasts"
)</f>
        <v>nav atrasts</v>
      </c>
      <c r="F78" s="29">
        <v>2</v>
      </c>
      <c r="G78" s="30" cm="1">
        <f t="array" ref="G78">SUMPRODUCT(
  ('Budžeta kopsavilkums'!C$87:C$101 = B75) *
  ('Budžeta kopsavilkums'!D$87:D$101 = B78) *
  ('Budžeta kopsavilkums'!J$87:J$101)
)</f>
        <v>0</v>
      </c>
      <c r="H78" s="44" t="e">
        <f t="shared" si="2"/>
        <v>#DIV/0!</v>
      </c>
    </row>
    <row r="79" spans="1:8" ht="28.2" customHeight="1" x14ac:dyDescent="0.3">
      <c r="A79" s="32" t="s">
        <v>122</v>
      </c>
      <c r="B79" s="32" t="s">
        <v>155</v>
      </c>
      <c r="C79" s="34"/>
      <c r="D79" s="35">
        <f>SUM(D80:D80)</f>
        <v>0</v>
      </c>
      <c r="E79" s="35"/>
      <c r="F79" s="35"/>
      <c r="G79" s="36">
        <f>SUM(G80:G80)</f>
        <v>0</v>
      </c>
      <c r="H79" s="44" t="e">
        <f t="shared" si="2"/>
        <v>#DIV/0!</v>
      </c>
    </row>
    <row r="80" spans="1:8" ht="14.4" x14ac:dyDescent="0.3">
      <c r="A80" s="26" t="s">
        <v>247</v>
      </c>
      <c r="B80" s="27" t="s">
        <v>149</v>
      </c>
      <c r="C80" s="28" t="s">
        <v>94</v>
      </c>
      <c r="D80" s="28" cm="1">
        <f t="array" ref="D80">SUMPRODUCT(('Budžeta kopsavilkums'!C$87:C$101=B79)*('Budžeta kopsavilkums'!D$87:D$101=B80)*('Budžeta kopsavilkums'!G$87:G$101))</f>
        <v>0</v>
      </c>
      <c r="E80" s="28" t="str" cm="1">
        <f t="array" ref="E80">IFERROR(
  _xlfn.TEXTJOIN(", ", TRUE,
    _xlfn._xlws.FILTER(
      'Budžeta kopsavilkums'!H$87:H$101,
      ('Budžeta kopsavilkums'!C$87:C$101 = B79) *
      ('Budžeta kopsavilkums'!D$87:D$101 = B80)
    )
  ),
  "nav atrasts"
)</f>
        <v>nav atrasts</v>
      </c>
      <c r="F80" s="29">
        <v>3</v>
      </c>
      <c r="G80" s="31" cm="1">
        <f t="array" ref="G80">SUMPRODUCT(
  ('Budžeta kopsavilkums'!C$87:C$101 = B79) *
  ('Budžeta kopsavilkums'!D$87:D$101 = B80) *
  ('Budžeta kopsavilkums'!J$87:J$101)
)</f>
        <v>0</v>
      </c>
      <c r="H80" s="44" t="e">
        <f t="shared" si="2"/>
        <v>#DIV/0!</v>
      </c>
    </row>
    <row r="81" spans="1:8" ht="14.4" x14ac:dyDescent="0.3">
      <c r="A81" s="71" t="s">
        <v>248</v>
      </c>
      <c r="B81" s="56" t="s">
        <v>135</v>
      </c>
      <c r="C81" s="40"/>
      <c r="D81" s="42"/>
      <c r="E81" s="54"/>
      <c r="F81" s="42"/>
      <c r="G81" s="47">
        <f>'Budžeta kopsavilkums'!J102</f>
        <v>0</v>
      </c>
      <c r="H81" s="48" t="e">
        <f t="shared" si="2"/>
        <v>#DIV/0!</v>
      </c>
    </row>
    <row r="82" spans="1:8" ht="14.4" x14ac:dyDescent="0.3">
      <c r="A82" s="32" t="s">
        <v>137</v>
      </c>
      <c r="B82" s="33" t="s">
        <v>152</v>
      </c>
      <c r="C82" s="37"/>
      <c r="D82" s="35">
        <f>SUM(D83:D85)</f>
        <v>0</v>
      </c>
      <c r="E82" s="50"/>
      <c r="F82" s="35"/>
      <c r="G82" s="36">
        <f>SUM(G83:G85)</f>
        <v>0</v>
      </c>
      <c r="H82" s="44" t="e">
        <f t="shared" si="2"/>
        <v>#DIV/0!</v>
      </c>
    </row>
    <row r="83" spans="1:8" ht="14.4" x14ac:dyDescent="0.3">
      <c r="A83" s="26" t="s">
        <v>249</v>
      </c>
      <c r="B83" s="27" t="s">
        <v>149</v>
      </c>
      <c r="C83" s="28" t="s">
        <v>94</v>
      </c>
      <c r="D83" s="29" cm="1">
        <f t="array" ref="D83">SUMPRODUCT(
  ('Budžeta kopsavilkums'!C$103:C$112 = B82) *
  ('Budžeta kopsavilkums'!D$103:D$112 = B83) *
  ('Budžeta kopsavilkums'!G$103:G$112)
)</f>
        <v>0</v>
      </c>
      <c r="E83" s="52" t="str" cm="1">
        <f t="array" ref="E83">IFERROR(
  _xlfn.TEXTJOIN(", ", TRUE,
    _xlfn._xlws.FILTER(
      'Budžeta kopsavilkums'!H$103:H$112,
      ('Budžeta kopsavilkums'!C$103:C$112 = B82) *
      ('Budžeta kopsavilkums'!D$103:D$112 = B83)
    )
  ),
  "nav atrasts"
)</f>
        <v>nav atrasts</v>
      </c>
      <c r="F83" s="29">
        <v>1</v>
      </c>
      <c r="G83" s="30" cm="1">
        <f t="array" ref="G83">SUMPRODUCT(
  ('Budžeta kopsavilkums'!C$103:C$112 = B82) *
  ('Budžeta kopsavilkums'!D$103:D$112 = B83) *
  ('Budžeta kopsavilkums'!J$103:J$112)
)</f>
        <v>0</v>
      </c>
      <c r="H83" s="44" t="e">
        <f t="shared" si="2"/>
        <v>#DIV/0!</v>
      </c>
    </row>
    <row r="84" spans="1:8" ht="14.4" x14ac:dyDescent="0.3">
      <c r="A84" s="26" t="s">
        <v>250</v>
      </c>
      <c r="B84" s="27" t="s">
        <v>183</v>
      </c>
      <c r="C84" s="28" t="s">
        <v>94</v>
      </c>
      <c r="D84" s="29" cm="1">
        <f t="array" ref="D84">SUMPRODUCT(
  ('Budžeta kopsavilkums'!C$103:C$112 = B82) *
  ('Budžeta kopsavilkums'!D$103:D$112 = B84) *
  ('Budžeta kopsavilkums'!G$103:G$112)
)</f>
        <v>0</v>
      </c>
      <c r="E84" s="52" t="str" cm="1">
        <f t="array" ref="E84">IFERROR(
  _xlfn.TEXTJOIN(", ", TRUE,
    _xlfn._xlws.FILTER(
      'Budžeta kopsavilkums'!H$103:H$112,
      ('Budžeta kopsavilkums'!C$103:C$112 = B82) *
      ('Budžeta kopsavilkums'!D$103:D$112 = B84)
    )
  ),
  "nav atrasts"
)</f>
        <v>nav atrasts</v>
      </c>
      <c r="F84" s="29">
        <v>1</v>
      </c>
      <c r="G84" s="30" cm="1">
        <f t="array" ref="G84">SUMPRODUCT(
  ('Budžeta kopsavilkums'!C$103:C$112 = B82) *
  ('Budžeta kopsavilkums'!D$103:D$112 = B84) *
  ('Budžeta kopsavilkums'!J$103:J$112)
)</f>
        <v>0</v>
      </c>
      <c r="H84" s="44" t="e">
        <f t="shared" si="2"/>
        <v>#DIV/0!</v>
      </c>
    </row>
    <row r="85" spans="1:8" ht="14.4" x14ac:dyDescent="0.3">
      <c r="A85" s="26" t="s">
        <v>251</v>
      </c>
      <c r="B85" s="27" t="s">
        <v>185</v>
      </c>
      <c r="C85" s="28" t="s">
        <v>94</v>
      </c>
      <c r="D85" s="29" cm="1">
        <f t="array" ref="D85">SUMPRODUCT(
  ('Budžeta kopsavilkums'!C$103:C$112 = B82) *
  ('Budžeta kopsavilkums'!D$103:D$112 = B85) *
  ('Budžeta kopsavilkums'!G$103:G$112)
)</f>
        <v>0</v>
      </c>
      <c r="E85" s="52" t="str" cm="1">
        <f t="array" ref="E85">IFERROR(
  _xlfn.TEXTJOIN(", ", TRUE,
    _xlfn._xlws.FILTER(
      'Budžeta kopsavilkums'!H$103:H$112,
      ('Budžeta kopsavilkums'!C$103:C$112 = B82) *
      ('Budžeta kopsavilkums'!D$103:D$112 = B85)
    )
  ),
  "nav atrasts"
)</f>
        <v>nav atrasts</v>
      </c>
      <c r="F85" s="29">
        <v>1</v>
      </c>
      <c r="G85" s="30" cm="1">
        <f t="array" ref="G85">SUMPRODUCT(
  ('Budžeta kopsavilkums'!C$103:C$112 = B82) *
  ('Budžeta kopsavilkums'!D$103:D$112 = B85) *
  ('Budžeta kopsavilkums'!J$103:J$112)
)</f>
        <v>0</v>
      </c>
      <c r="H85" s="44" t="e">
        <f t="shared" si="2"/>
        <v>#DIV/0!</v>
      </c>
    </row>
    <row r="86" spans="1:8" ht="14.4" x14ac:dyDescent="0.3">
      <c r="A86" s="32" t="s">
        <v>138</v>
      </c>
      <c r="B86" s="32" t="s">
        <v>153</v>
      </c>
      <c r="C86" s="37"/>
      <c r="D86" s="35">
        <f>SUM(D87:D89)</f>
        <v>0</v>
      </c>
      <c r="E86" s="50"/>
      <c r="F86" s="35"/>
      <c r="G86" s="36">
        <f>SUM(G87:G89)</f>
        <v>0</v>
      </c>
      <c r="H86" s="44" t="e">
        <f t="shared" si="2"/>
        <v>#DIV/0!</v>
      </c>
    </row>
    <row r="87" spans="1:8" ht="14.4" x14ac:dyDescent="0.3">
      <c r="A87" s="26" t="s">
        <v>252</v>
      </c>
      <c r="B87" s="27" t="s">
        <v>149</v>
      </c>
      <c r="C87" s="28" t="s">
        <v>94</v>
      </c>
      <c r="D87" s="29" cm="1">
        <f t="array" ref="D87">SUMPRODUCT(
  ('Budžeta kopsavilkums'!C$103:C$112 = B86) *
  ('Budžeta kopsavilkums'!D$103:D$112 = B87) *
  ('Budžeta kopsavilkums'!G$103:G$112)
)</f>
        <v>0</v>
      </c>
      <c r="E87" s="52" t="str" cm="1">
        <f t="array" ref="E87">IFERROR(
  _xlfn.TEXTJOIN(", ", TRUE,
    _xlfn._xlws.FILTER(
      'Budžeta kopsavilkums'!H$103:H$112,
      ('Budžeta kopsavilkums'!C$103:C$112 = B86) *
      ('Budžeta kopsavilkums'!D$103:D$112 = B87)
    )
  ),
  "nav atrasts"
)</f>
        <v>nav atrasts</v>
      </c>
      <c r="F87" s="29">
        <v>2</v>
      </c>
      <c r="G87" s="30" cm="1">
        <f t="array" ref="G87">SUMPRODUCT(
  ('Budžeta kopsavilkums'!C$103:C$112 = B86) *
  ('Budžeta kopsavilkums'!D$103:D$112 = B87) *
  ('Budžeta kopsavilkums'!J$103:J$112)
)</f>
        <v>0</v>
      </c>
      <c r="H87" s="44" t="e">
        <f t="shared" si="2"/>
        <v>#DIV/0!</v>
      </c>
    </row>
    <row r="88" spans="1:8" ht="14.4" x14ac:dyDescent="0.3">
      <c r="A88" s="26" t="s">
        <v>253</v>
      </c>
      <c r="B88" s="27" t="s">
        <v>183</v>
      </c>
      <c r="C88" s="28" t="s">
        <v>94</v>
      </c>
      <c r="D88" s="29" cm="1">
        <f t="array" ref="D88">SUMPRODUCT(
  ('Budžeta kopsavilkums'!C$103:C$112 = B86) *
  ('Budžeta kopsavilkums'!D$103:D$112 = B88) *
  ('Budžeta kopsavilkums'!G$103:G$112)
)</f>
        <v>0</v>
      </c>
      <c r="E88" s="52" t="str" cm="1">
        <f t="array" ref="E88">IFERROR(
  _xlfn.TEXTJOIN(", ", TRUE,
    _xlfn._xlws.FILTER(
      'Budžeta kopsavilkums'!H$103:H$112,
      ('Budžeta kopsavilkums'!C$103:C$112 = B86) *
      ('Budžeta kopsavilkums'!D$103:D$112 = B88)
    )
  ),
  "nav atrasts"
)</f>
        <v>nav atrasts</v>
      </c>
      <c r="F88" s="29">
        <v>2</v>
      </c>
      <c r="G88" s="30" cm="1">
        <f t="array" ref="G88">SUMPRODUCT(
  ('Budžeta kopsavilkums'!C$103:C$112 = B86) *
  ('Budžeta kopsavilkums'!D$103:D$112 = B88) *
  ('Budžeta kopsavilkums'!J$103:J$112)
)</f>
        <v>0</v>
      </c>
      <c r="H88" s="44" t="e">
        <f t="shared" si="2"/>
        <v>#DIV/0!</v>
      </c>
    </row>
    <row r="89" spans="1:8" ht="14.4" x14ac:dyDescent="0.3">
      <c r="A89" s="26" t="s">
        <v>254</v>
      </c>
      <c r="B89" s="27" t="s">
        <v>185</v>
      </c>
      <c r="C89" s="28" t="s">
        <v>94</v>
      </c>
      <c r="D89" s="29" cm="1">
        <f t="array" ref="D89">SUMPRODUCT(
  ('Budžeta kopsavilkums'!C$103:C$112 = B86) *
  ('Budžeta kopsavilkums'!D$103:D$112 = B89) *
  ('Budžeta kopsavilkums'!G$103:G$112)
)</f>
        <v>0</v>
      </c>
      <c r="E89" s="52" t="str" cm="1">
        <f t="array" ref="E89">IFERROR(
  _xlfn.TEXTJOIN(", ", TRUE,
    _xlfn._xlws.FILTER(
      'Budžeta kopsavilkums'!H$103:H$112,
      ('Budžeta kopsavilkums'!C$103:C$112 = B86) *
      ('Budžeta kopsavilkums'!D$103:D$112 = B89)
    )
  ),
  "nav atrasts"
)</f>
        <v>nav atrasts</v>
      </c>
      <c r="F89" s="29">
        <v>2</v>
      </c>
      <c r="G89" s="30" cm="1">
        <f t="array" ref="G89">SUMPRODUCT(
  ('Budžeta kopsavilkums'!C$103:C$112 = B86) *
  ('Budžeta kopsavilkums'!D$103:D$112 = B89) *
  ('Budžeta kopsavilkums'!J$103:J$112)
)</f>
        <v>0</v>
      </c>
      <c r="H89" s="44" t="e">
        <f t="shared" si="2"/>
        <v>#DIV/0!</v>
      </c>
    </row>
    <row r="90" spans="1:8" ht="14.4" x14ac:dyDescent="0.3">
      <c r="A90" s="32" t="s">
        <v>139</v>
      </c>
      <c r="B90" s="32" t="s">
        <v>154</v>
      </c>
      <c r="C90" s="37"/>
      <c r="D90" s="35">
        <f>SUM(D91:D93)</f>
        <v>0</v>
      </c>
      <c r="E90" s="50"/>
      <c r="F90" s="35"/>
      <c r="G90" s="36">
        <f>SUM(G91:G93)</f>
        <v>0</v>
      </c>
      <c r="H90" s="44" t="e">
        <f t="shared" si="2"/>
        <v>#DIV/0!</v>
      </c>
    </row>
    <row r="91" spans="1:8" ht="14.4" x14ac:dyDescent="0.3">
      <c r="A91" s="26" t="s">
        <v>255</v>
      </c>
      <c r="B91" s="27" t="s">
        <v>149</v>
      </c>
      <c r="C91" s="28" t="s">
        <v>94</v>
      </c>
      <c r="D91" s="29" cm="1">
        <f t="array" ref="D91">SUMPRODUCT(
  ('Budžeta kopsavilkums'!C$103:C$112 = B90) *
  ('Budžeta kopsavilkums'!D$103:D$112 = B91) *
  ('Budžeta kopsavilkums'!G$103:G$112)
)</f>
        <v>0</v>
      </c>
      <c r="E91" s="52" t="str" cm="1">
        <f t="array" ref="E91">IFERROR(
  _xlfn.TEXTJOIN(", ", TRUE,
    _xlfn._xlws.FILTER(
      'Budžeta kopsavilkums'!H$103:H$112,
      ('Budžeta kopsavilkums'!C$103:C$112 = B90) *
      ('Budžeta kopsavilkums'!D$103:D$112 = B91)
    )
  ),
  "nav atrasts"
)</f>
        <v>nav atrasts</v>
      </c>
      <c r="F91" s="29">
        <v>2</v>
      </c>
      <c r="G91" s="30" cm="1">
        <f t="array" ref="G91">SUMPRODUCT(
  ('Budžeta kopsavilkums'!C$103:C$112 = B90) *
  ('Budžeta kopsavilkums'!D$103:D$112 = B91) *
  ('Budžeta kopsavilkums'!J$103:J$112)
)</f>
        <v>0</v>
      </c>
      <c r="H91" s="44" t="e">
        <f t="shared" si="2"/>
        <v>#DIV/0!</v>
      </c>
    </row>
    <row r="92" spans="1:8" ht="14.4" x14ac:dyDescent="0.3">
      <c r="A92" s="26" t="s">
        <v>256</v>
      </c>
      <c r="B92" s="27" t="s">
        <v>183</v>
      </c>
      <c r="C92" s="28" t="s">
        <v>94</v>
      </c>
      <c r="D92" s="29" cm="1">
        <f t="array" ref="D92">SUMPRODUCT(
  ('Budžeta kopsavilkums'!C$103:C$112 = B90) *
  ('Budžeta kopsavilkums'!D$103:D$112 = B92) *
  ('Budžeta kopsavilkums'!G$103:G$112)
)</f>
        <v>0</v>
      </c>
      <c r="E92" s="52" t="str" cm="1">
        <f t="array" ref="E92">IFERROR(
  _xlfn.TEXTJOIN(", ", TRUE,
    _xlfn._xlws.FILTER(
      'Budžeta kopsavilkums'!H$103:H$112,
      ('Budžeta kopsavilkums'!C$103:C$112 = B90) *
      ('Budžeta kopsavilkums'!D$103:D$112 = B92)
    )
  ),
  "nav atrasts"
)</f>
        <v>nav atrasts</v>
      </c>
      <c r="F92" s="29">
        <v>2</v>
      </c>
      <c r="G92" s="30" cm="1">
        <f t="array" ref="G92">SUMPRODUCT(
  ('Budžeta kopsavilkums'!C$103:C$112 = B90) *
  ('Budžeta kopsavilkums'!D$103:D$112 = B92) *
  ('Budžeta kopsavilkums'!J$103:J$112)
)</f>
        <v>0</v>
      </c>
      <c r="H92" s="44" t="e">
        <f t="shared" si="2"/>
        <v>#DIV/0!</v>
      </c>
    </row>
    <row r="93" spans="1:8" ht="14.4" x14ac:dyDescent="0.3">
      <c r="A93" s="26" t="s">
        <v>257</v>
      </c>
      <c r="B93" s="27" t="s">
        <v>185</v>
      </c>
      <c r="C93" s="28" t="s">
        <v>94</v>
      </c>
      <c r="D93" s="29" cm="1">
        <f t="array" ref="D93">SUMPRODUCT(
  ('Budžeta kopsavilkums'!C$103:C$112 = B90) *
  ('Budžeta kopsavilkums'!D$103:D$112 = B93) *
  ('Budžeta kopsavilkums'!G$103:G$112)
)</f>
        <v>0</v>
      </c>
      <c r="E93" s="52" t="str" cm="1">
        <f t="array" ref="E93">IFERROR(
  _xlfn.TEXTJOIN(", ", TRUE,
    _xlfn._xlws.FILTER(
      'Budžeta kopsavilkums'!H$103:H$112,
      ('Budžeta kopsavilkums'!C$103:C$112 = B90) *
      ('Budžeta kopsavilkums'!D$103:D$112 = B93)
    )
  ),
  "nav atrasts"
)</f>
        <v>nav atrasts</v>
      </c>
      <c r="F93" s="29">
        <v>2</v>
      </c>
      <c r="G93" s="30" cm="1">
        <f t="array" ref="G93">SUMPRODUCT(
  ('Budžeta kopsavilkums'!C$103:C$112 = B90) *
  ('Budžeta kopsavilkums'!D$103:D$112 = B93) *
  ('Budžeta kopsavilkums'!J$103:J$112)
)</f>
        <v>0</v>
      </c>
      <c r="H93" s="44" t="e">
        <f t="shared" si="2"/>
        <v>#DIV/0!</v>
      </c>
    </row>
    <row r="94" spans="1:8" ht="14.4" x14ac:dyDescent="0.3">
      <c r="A94" s="201" t="s">
        <v>258</v>
      </c>
      <c r="B94" s="202"/>
      <c r="C94" s="202"/>
      <c r="D94" s="202"/>
      <c r="E94" s="202"/>
      <c r="F94" s="203"/>
      <c r="G94" s="62">
        <f>G2+G26+G56+G65</f>
        <v>0</v>
      </c>
      <c r="H94" s="41" t="e">
        <f>H2+H26+H56+H65</f>
        <v>#DIV/0!</v>
      </c>
    </row>
  </sheetData>
  <sheetProtection algorithmName="SHA-512" hashValue="Oifn2YW3Z+PoU/nUWsI3Orxopc8Fo3lW1WQxumM3n2TsNFm/YG75LYiVrKzpXiZIQNfrzsPL1yO0e7xczjlHDQ==" saltValue="6ZqYKEJLljs4esf3lb9dGw==" spinCount="100000" sheet="1" selectLockedCells="1" selectUnlockedCells="1"/>
  <mergeCells count="1">
    <mergeCell ref="A94:F9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2C72-1AE6-407A-A234-43BA69BD831A}">
  <sheetPr>
    <tabColor theme="3" tint="0.499984740745262"/>
  </sheetPr>
  <dimension ref="A1:H19"/>
  <sheetViews>
    <sheetView workbookViewId="0">
      <selection activeCell="F29" sqref="F29"/>
    </sheetView>
  </sheetViews>
  <sheetFormatPr defaultColWidth="8.6640625" defaultRowHeight="14.4" x14ac:dyDescent="0.3"/>
  <cols>
    <col min="1" max="1" width="8.6640625" style="14"/>
    <col min="2" max="2" width="16.6640625" style="14" customWidth="1"/>
    <col min="3" max="3" width="12.33203125" style="14" customWidth="1"/>
    <col min="4" max="4" width="59.6640625" style="14" customWidth="1"/>
    <col min="5" max="7" width="17.6640625" style="14" customWidth="1"/>
    <col min="8" max="8" width="27.44140625" style="14" customWidth="1"/>
    <col min="9" max="9" width="17.5546875" style="14" customWidth="1"/>
    <col min="10" max="16384" width="8.6640625" style="14"/>
  </cols>
  <sheetData>
    <row r="1" spans="1:8" ht="34.200000000000003" customHeight="1" x14ac:dyDescent="0.3">
      <c r="A1" s="126" t="s">
        <v>297</v>
      </c>
      <c r="B1" s="127"/>
      <c r="C1" s="127"/>
      <c r="D1" s="127"/>
      <c r="E1" s="127"/>
      <c r="F1" s="127"/>
      <c r="G1" s="127"/>
      <c r="H1" s="127"/>
    </row>
    <row r="2" spans="1:8" ht="30" customHeight="1" thickBot="1" x14ac:dyDescent="0.35">
      <c r="A2" s="128" t="s">
        <v>259</v>
      </c>
      <c r="B2" s="128"/>
      <c r="C2" s="128"/>
      <c r="D2" s="128"/>
      <c r="E2" s="128"/>
      <c r="F2" s="128"/>
      <c r="G2" s="128"/>
      <c r="H2" s="128"/>
    </row>
    <row r="3" spans="1:8" ht="73.2" customHeight="1" x14ac:dyDescent="0.3">
      <c r="A3" s="133" t="s">
        <v>260</v>
      </c>
      <c r="B3" s="135" t="s">
        <v>5</v>
      </c>
      <c r="C3" s="135"/>
      <c r="D3" s="135" t="s">
        <v>261</v>
      </c>
      <c r="E3" s="137" t="s">
        <v>262</v>
      </c>
      <c r="F3" s="137" t="s">
        <v>263</v>
      </c>
      <c r="G3" s="137" t="s">
        <v>264</v>
      </c>
      <c r="H3" s="139" t="s">
        <v>265</v>
      </c>
    </row>
    <row r="4" spans="1:8" ht="28.95" customHeight="1" x14ac:dyDescent="0.3">
      <c r="A4" s="134"/>
      <c r="B4" s="95" t="s">
        <v>266</v>
      </c>
      <c r="C4" s="95" t="s">
        <v>267</v>
      </c>
      <c r="D4" s="136"/>
      <c r="E4" s="138"/>
      <c r="F4" s="138"/>
      <c r="G4" s="138"/>
      <c r="H4" s="140"/>
    </row>
    <row r="5" spans="1:8" x14ac:dyDescent="0.3">
      <c r="A5" s="55" t="s">
        <v>268</v>
      </c>
      <c r="B5" s="142"/>
      <c r="C5" s="142"/>
      <c r="D5" s="29" t="s">
        <v>152</v>
      </c>
      <c r="E5" s="98">
        <f>'Budžeta kopsavilkums'!C118</f>
        <v>0</v>
      </c>
      <c r="F5" s="114">
        <v>0.85</v>
      </c>
      <c r="G5" s="115">
        <v>0</v>
      </c>
      <c r="H5" s="146" t="s">
        <v>305</v>
      </c>
    </row>
    <row r="6" spans="1:8" x14ac:dyDescent="0.3">
      <c r="A6" s="55" t="s">
        <v>269</v>
      </c>
      <c r="B6" s="143"/>
      <c r="C6" s="143"/>
      <c r="D6" s="29" t="s">
        <v>153</v>
      </c>
      <c r="E6" s="98">
        <f>'Budžeta kopsavilkums'!C119</f>
        <v>0</v>
      </c>
      <c r="F6" s="114">
        <v>0.85</v>
      </c>
      <c r="G6" s="115">
        <v>0</v>
      </c>
      <c r="H6" s="147"/>
    </row>
    <row r="7" spans="1:8" ht="14.7" customHeight="1" x14ac:dyDescent="0.3">
      <c r="A7" s="55" t="s">
        <v>177</v>
      </c>
      <c r="B7" s="143"/>
      <c r="C7" s="143"/>
      <c r="D7" s="29" t="s">
        <v>154</v>
      </c>
      <c r="E7" s="98">
        <f>'Budžeta kopsavilkums'!C120</f>
        <v>0</v>
      </c>
      <c r="F7" s="114">
        <v>0.85</v>
      </c>
      <c r="G7" s="115">
        <v>0</v>
      </c>
      <c r="H7" s="147"/>
    </row>
    <row r="8" spans="1:8" ht="14.7" customHeight="1" x14ac:dyDescent="0.3">
      <c r="A8" s="55" t="s">
        <v>270</v>
      </c>
      <c r="B8" s="143"/>
      <c r="C8" s="143"/>
      <c r="D8" s="29" t="s">
        <v>155</v>
      </c>
      <c r="E8" s="98">
        <f>'Budžeta kopsavilkums'!C121</f>
        <v>0</v>
      </c>
      <c r="F8" s="115">
        <v>0</v>
      </c>
      <c r="G8" s="115">
        <v>0</v>
      </c>
      <c r="H8" s="147"/>
    </row>
    <row r="9" spans="1:8" x14ac:dyDescent="0.3">
      <c r="A9" s="131" t="s">
        <v>271</v>
      </c>
      <c r="B9" s="132"/>
      <c r="C9" s="132"/>
      <c r="D9" s="132"/>
      <c r="E9" s="110">
        <f>SUM(E5:E8)</f>
        <v>0</v>
      </c>
      <c r="F9" s="116">
        <f>IF(E9&gt;0,SUMPRODUCT(E5:E8,F5:F8)/SUM(E5:E8),0)</f>
        <v>0</v>
      </c>
      <c r="G9" s="116">
        <f>IF(E9&gt;0,SUMPRODUCT(E5:E8,G5:G8)/SUM(E5:E8),0)</f>
        <v>0</v>
      </c>
      <c r="H9" s="147"/>
    </row>
    <row r="10" spans="1:8" x14ac:dyDescent="0.3">
      <c r="A10" s="55" t="s">
        <v>268</v>
      </c>
      <c r="B10" s="144"/>
      <c r="C10" s="144"/>
      <c r="D10" s="29" t="s">
        <v>152</v>
      </c>
      <c r="E10" s="98">
        <f>'Budžeta kopsavilkums'!D118</f>
        <v>0</v>
      </c>
      <c r="F10" s="117">
        <v>0.85</v>
      </c>
      <c r="G10" s="118">
        <v>0</v>
      </c>
      <c r="H10" s="147"/>
    </row>
    <row r="11" spans="1:8" x14ac:dyDescent="0.3">
      <c r="A11" s="55" t="s">
        <v>269</v>
      </c>
      <c r="B11" s="145"/>
      <c r="C11" s="145"/>
      <c r="D11" s="29" t="s">
        <v>153</v>
      </c>
      <c r="E11" s="98">
        <f>'Budžeta kopsavilkums'!D119</f>
        <v>0</v>
      </c>
      <c r="F11" s="117">
        <v>0.85</v>
      </c>
      <c r="G11" s="118">
        <v>0</v>
      </c>
      <c r="H11" s="147"/>
    </row>
    <row r="12" spans="1:8" ht="14.7" customHeight="1" x14ac:dyDescent="0.3">
      <c r="A12" s="55" t="s">
        <v>177</v>
      </c>
      <c r="B12" s="145"/>
      <c r="C12" s="145"/>
      <c r="D12" s="29" t="s">
        <v>154</v>
      </c>
      <c r="E12" s="98">
        <f>'Budžeta kopsavilkums'!D120</f>
        <v>0</v>
      </c>
      <c r="F12" s="114">
        <v>0.85</v>
      </c>
      <c r="G12" s="115">
        <v>0</v>
      </c>
      <c r="H12" s="147"/>
    </row>
    <row r="13" spans="1:8" x14ac:dyDescent="0.3">
      <c r="A13" s="131" t="s">
        <v>272</v>
      </c>
      <c r="B13" s="132"/>
      <c r="C13" s="132"/>
      <c r="D13" s="132"/>
      <c r="E13" s="110">
        <f>SUM(E10:E12)</f>
        <v>0</v>
      </c>
      <c r="F13" s="116">
        <f>IF(E13&gt;0,SUMPRODUCT(E10:E12,F10:F12)/SUM(E10:E12),0)</f>
        <v>0</v>
      </c>
      <c r="G13" s="116">
        <f>IF(E13&gt;0,SUMPRODUCT(E10:E12,G10:G12)/SUM(E10:E12),0)</f>
        <v>0</v>
      </c>
      <c r="H13" s="147"/>
    </row>
    <row r="14" spans="1:8" x14ac:dyDescent="0.3">
      <c r="A14" s="55" t="s">
        <v>268</v>
      </c>
      <c r="B14" s="144"/>
      <c r="C14" s="144"/>
      <c r="D14" s="29" t="s">
        <v>152</v>
      </c>
      <c r="E14" s="109">
        <f>'Budžeta kopsavilkums'!E118</f>
        <v>0</v>
      </c>
      <c r="F14" s="114">
        <v>0.85</v>
      </c>
      <c r="G14" s="115">
        <v>0</v>
      </c>
      <c r="H14" s="147"/>
    </row>
    <row r="15" spans="1:8" ht="13.95" customHeight="1" x14ac:dyDescent="0.3">
      <c r="A15" s="55" t="s">
        <v>269</v>
      </c>
      <c r="B15" s="145"/>
      <c r="C15" s="145"/>
      <c r="D15" s="29" t="s">
        <v>153</v>
      </c>
      <c r="E15" s="109">
        <f>'Budžeta kopsavilkums'!E119</f>
        <v>0</v>
      </c>
      <c r="F15" s="114">
        <v>0.85</v>
      </c>
      <c r="G15" s="115">
        <v>0</v>
      </c>
      <c r="H15" s="147"/>
    </row>
    <row r="16" spans="1:8" ht="13.95" customHeight="1" x14ac:dyDescent="0.3">
      <c r="A16" s="55" t="s">
        <v>177</v>
      </c>
      <c r="B16" s="145"/>
      <c r="C16" s="145"/>
      <c r="D16" s="29" t="s">
        <v>154</v>
      </c>
      <c r="E16" s="109">
        <f>'Budžeta kopsavilkums'!E120</f>
        <v>0</v>
      </c>
      <c r="F16" s="114">
        <v>0.85</v>
      </c>
      <c r="G16" s="115">
        <v>0</v>
      </c>
      <c r="H16" s="147"/>
    </row>
    <row r="17" spans="1:8" x14ac:dyDescent="0.3">
      <c r="A17" s="131" t="s">
        <v>273</v>
      </c>
      <c r="B17" s="132"/>
      <c r="C17" s="132"/>
      <c r="D17" s="132"/>
      <c r="E17" s="110">
        <f>SUM(E14:E16)</f>
        <v>0</v>
      </c>
      <c r="F17" s="116">
        <f>IF(E17&gt;0,SUMPRODUCT(E14:E16,F14:F16)/SUM(E14:E16),0)</f>
        <v>0</v>
      </c>
      <c r="G17" s="116">
        <f>IF(E17&gt;0,SUMPRODUCT(E14:E16,G14:G16)/SUM(E14:E16),0)</f>
        <v>0</v>
      </c>
      <c r="H17" s="147"/>
    </row>
    <row r="18" spans="1:8" ht="15" thickBot="1" x14ac:dyDescent="0.35">
      <c r="A18" s="129" t="s">
        <v>274</v>
      </c>
      <c r="B18" s="130"/>
      <c r="C18" s="130"/>
      <c r="D18" s="130"/>
      <c r="E18" s="111">
        <f>E9+E13+E17</f>
        <v>0</v>
      </c>
      <c r="F18" s="119">
        <f>IF(E18&gt;0,(SUMPRODUCT(E9,F9)+SUMPRODUCT(E13,F13)+SUMPRODUCT(E17,F17))/E18,0)</f>
        <v>0</v>
      </c>
      <c r="G18" s="119">
        <f>IF(E18&gt;0,(SUMPRODUCT(E9,G9)+SUMPRODUCT(E13,G13)+SUMPRODUCT(E17,G17))/E18,0)</f>
        <v>0</v>
      </c>
      <c r="H18" s="148"/>
    </row>
    <row r="19" spans="1:8" ht="85.2" customHeight="1" x14ac:dyDescent="0.3">
      <c r="A19" s="141" t="s">
        <v>275</v>
      </c>
      <c r="B19" s="141"/>
      <c r="C19" s="141"/>
      <c r="D19" s="141"/>
      <c r="E19" s="141"/>
      <c r="F19" s="141"/>
      <c r="G19" s="141"/>
      <c r="H19" s="141"/>
    </row>
  </sheetData>
  <sheetProtection algorithmName="SHA-512" hashValue="yW949jLZDH58IO3nTGAp0vnEoJmesc7qcvqnKcOhjxEiJUD+PU5Sc/zBrPfzicB2SkKOsQfKl75JSUmByX47QA==" saltValue="NUjwlA3J/A5jscKdqcE/Fg==" spinCount="100000" sheet="1" selectLockedCells="1"/>
  <dataConsolidate/>
  <mergeCells count="21">
    <mergeCell ref="A19:H19"/>
    <mergeCell ref="B5:B8"/>
    <mergeCell ref="C5:C8"/>
    <mergeCell ref="B10:B12"/>
    <mergeCell ref="C10:C12"/>
    <mergeCell ref="B14:B16"/>
    <mergeCell ref="C14:C16"/>
    <mergeCell ref="H5:H18"/>
    <mergeCell ref="A1:H1"/>
    <mergeCell ref="A2:H2"/>
    <mergeCell ref="A18:D18"/>
    <mergeCell ref="A13:D13"/>
    <mergeCell ref="A9:D9"/>
    <mergeCell ref="A3:A4"/>
    <mergeCell ref="B3:C3"/>
    <mergeCell ref="D3:D4"/>
    <mergeCell ref="A17:D17"/>
    <mergeCell ref="E3:E4"/>
    <mergeCell ref="F3:F4"/>
    <mergeCell ref="G3:G4"/>
    <mergeCell ref="H3:H4"/>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9A24EFF-2514-476C-90F7-4FA544F414C1}">
          <x14:formula1>
            <xm:f>Dati!$A$2:$A$5</xm:f>
          </x14:formula1>
          <xm:sqref>C5:C8 C10:C12 C14:C16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440E-BAAA-4585-A1F6-337C14CDF6A1}">
  <sheetPr>
    <tabColor theme="8" tint="-0.249977111117893"/>
  </sheetPr>
  <dimension ref="A1:G28"/>
  <sheetViews>
    <sheetView workbookViewId="0">
      <selection activeCell="E41" sqref="E41"/>
    </sheetView>
  </sheetViews>
  <sheetFormatPr defaultRowHeight="14.4" x14ac:dyDescent="0.3"/>
  <cols>
    <col min="1" max="1" width="35.33203125" customWidth="1"/>
    <col min="2" max="3" width="17.6640625" customWidth="1"/>
    <col min="5" max="5" width="35.44140625" customWidth="1"/>
    <col min="6" max="6" width="17.33203125" customWidth="1"/>
    <col min="7" max="7" width="17.6640625" customWidth="1"/>
  </cols>
  <sheetData>
    <row r="1" spans="1:7" ht="28.2" customHeight="1" x14ac:dyDescent="0.3">
      <c r="A1" s="204" t="s">
        <v>276</v>
      </c>
      <c r="B1" s="204"/>
      <c r="C1" s="204"/>
      <c r="E1" s="204" t="s">
        <v>277</v>
      </c>
      <c r="F1" s="204"/>
      <c r="G1" s="204"/>
    </row>
    <row r="2" spans="1:7" ht="27.6" customHeight="1" x14ac:dyDescent="0.3">
      <c r="A2" s="68" t="s">
        <v>274</v>
      </c>
      <c r="B2" s="69" t="s">
        <v>278</v>
      </c>
      <c r="C2" s="69" t="s">
        <v>176</v>
      </c>
      <c r="E2" s="68" t="s">
        <v>274</v>
      </c>
      <c r="F2" s="69" t="s">
        <v>278</v>
      </c>
      <c r="G2" s="69" t="s">
        <v>176</v>
      </c>
    </row>
    <row r="3" spans="1:7" ht="14.7" customHeight="1" x14ac:dyDescent="0.3">
      <c r="A3" s="1" t="s">
        <v>279</v>
      </c>
      <c r="B3" s="10">
        <f>B5*85%</f>
        <v>0</v>
      </c>
      <c r="C3" s="120" t="e">
        <f>B3/B7</f>
        <v>#DIV/0!</v>
      </c>
      <c r="E3" s="1" t="s">
        <v>279</v>
      </c>
      <c r="F3" s="10">
        <f>F5*85%</f>
        <v>0</v>
      </c>
      <c r="G3" s="120" t="e">
        <f>F3/F7</f>
        <v>#DIV/0!</v>
      </c>
    </row>
    <row r="4" spans="1:7" ht="15.6" customHeight="1" x14ac:dyDescent="0.3">
      <c r="A4" s="1" t="s">
        <v>280</v>
      </c>
      <c r="B4" s="10">
        <f>B5*15%</f>
        <v>0</v>
      </c>
      <c r="C4" s="120" t="e">
        <f>B4/B7</f>
        <v>#DIV/0!</v>
      </c>
      <c r="E4" s="1" t="s">
        <v>280</v>
      </c>
      <c r="F4" s="10">
        <f>F5*15%</f>
        <v>0</v>
      </c>
      <c r="G4" s="120" t="e">
        <f>F4/F7</f>
        <v>#DIV/0!</v>
      </c>
    </row>
    <row r="5" spans="1:7" ht="15.6" customHeight="1" x14ac:dyDescent="0.3">
      <c r="A5" s="2" t="s">
        <v>281</v>
      </c>
      <c r="B5" s="11">
        <f>B7*C5</f>
        <v>0</v>
      </c>
      <c r="C5" s="121">
        <f>'Intensitātes aprēķins'!F18</f>
        <v>0</v>
      </c>
      <c r="E5" s="2" t="s">
        <v>281</v>
      </c>
      <c r="F5" s="11">
        <f>F7*G5</f>
        <v>0</v>
      </c>
      <c r="G5" s="121">
        <f>'Intensitātes aprēķins'!G18</f>
        <v>0</v>
      </c>
    </row>
    <row r="6" spans="1:7" ht="16.2" customHeight="1" x14ac:dyDescent="0.3">
      <c r="A6" s="1" t="s">
        <v>282</v>
      </c>
      <c r="B6" s="10">
        <f>B7-B5</f>
        <v>0</v>
      </c>
      <c r="C6" s="120" t="e">
        <f>B6/B7</f>
        <v>#DIV/0!</v>
      </c>
      <c r="E6" s="1" t="s">
        <v>282</v>
      </c>
      <c r="F6" s="10">
        <f>F7-F5</f>
        <v>0</v>
      </c>
      <c r="G6" s="120" t="e">
        <f>F6/F7</f>
        <v>#DIV/0!</v>
      </c>
    </row>
    <row r="7" spans="1:7" ht="16.2" customHeight="1" x14ac:dyDescent="0.3">
      <c r="A7" s="2" t="s">
        <v>283</v>
      </c>
      <c r="B7" s="11">
        <f>'Intensitātes aprēķins'!E18</f>
        <v>0</v>
      </c>
      <c r="C7" s="121" t="e">
        <f>B7/B7</f>
        <v>#DIV/0!</v>
      </c>
      <c r="E7" s="2" t="s">
        <v>283</v>
      </c>
      <c r="F7" s="11">
        <f>'Intensitātes aprēķins'!E18</f>
        <v>0</v>
      </c>
      <c r="G7" s="121" t="e">
        <f>F7/F7</f>
        <v>#DIV/0!</v>
      </c>
    </row>
    <row r="8" spans="1:7" x14ac:dyDescent="0.3">
      <c r="A8" s="3"/>
      <c r="B8" s="4"/>
      <c r="C8" s="5"/>
      <c r="E8" s="3"/>
      <c r="F8" s="4"/>
      <c r="G8" s="5"/>
    </row>
    <row r="9" spans="1:7" ht="27.6" customHeight="1" x14ac:dyDescent="0.3">
      <c r="A9" s="68" t="s">
        <v>149</v>
      </c>
      <c r="B9" s="69" t="s">
        <v>278</v>
      </c>
      <c r="C9" s="69" t="s">
        <v>176</v>
      </c>
      <c r="E9" s="68" t="s">
        <v>149</v>
      </c>
      <c r="F9" s="69" t="s">
        <v>278</v>
      </c>
      <c r="G9" s="69" t="s">
        <v>176</v>
      </c>
    </row>
    <row r="10" spans="1:7" ht="16.2" customHeight="1" x14ac:dyDescent="0.3">
      <c r="A10" s="1" t="s">
        <v>279</v>
      </c>
      <c r="B10" s="6">
        <f>B12*85%</f>
        <v>0</v>
      </c>
      <c r="C10" s="122" t="e">
        <f>B10/B14</f>
        <v>#DIV/0!</v>
      </c>
      <c r="E10" s="1" t="s">
        <v>279</v>
      </c>
      <c r="F10" s="6">
        <f>F12*85%</f>
        <v>0</v>
      </c>
      <c r="G10" s="122" t="e">
        <f>F10/F14</f>
        <v>#DIV/0!</v>
      </c>
    </row>
    <row r="11" spans="1:7" ht="15.6" customHeight="1" x14ac:dyDescent="0.3">
      <c r="A11" s="1" t="s">
        <v>280</v>
      </c>
      <c r="B11" s="6">
        <f>B12*15%</f>
        <v>0</v>
      </c>
      <c r="C11" s="122" t="e">
        <f>B11/B14</f>
        <v>#DIV/0!</v>
      </c>
      <c r="E11" s="1" t="s">
        <v>280</v>
      </c>
      <c r="F11" s="6">
        <f>F12*15%</f>
        <v>0</v>
      </c>
      <c r="G11" s="122" t="e">
        <f>F11/F14</f>
        <v>#DIV/0!</v>
      </c>
    </row>
    <row r="12" spans="1:7" ht="16.95" customHeight="1" x14ac:dyDescent="0.3">
      <c r="A12" s="2" t="s">
        <v>281</v>
      </c>
      <c r="B12" s="7">
        <f>B14*C12</f>
        <v>0</v>
      </c>
      <c r="C12" s="123">
        <f>'Intensitātes aprēķins'!F9</f>
        <v>0</v>
      </c>
      <c r="E12" s="2" t="s">
        <v>281</v>
      </c>
      <c r="F12" s="7">
        <f>F14*G12</f>
        <v>0</v>
      </c>
      <c r="G12" s="123">
        <f>'Intensitātes aprēķins'!G9</f>
        <v>0</v>
      </c>
    </row>
    <row r="13" spans="1:7" ht="16.95" customHeight="1" x14ac:dyDescent="0.3">
      <c r="A13" s="1" t="s">
        <v>282</v>
      </c>
      <c r="B13" s="8">
        <f>B14-B12</f>
        <v>0</v>
      </c>
      <c r="C13" s="122" t="e">
        <f>B13/B14</f>
        <v>#DIV/0!</v>
      </c>
      <c r="E13" s="1" t="s">
        <v>282</v>
      </c>
      <c r="F13" s="8">
        <f>F14-F12</f>
        <v>0</v>
      </c>
      <c r="G13" s="122" t="e">
        <f>F13/F14</f>
        <v>#DIV/0!</v>
      </c>
    </row>
    <row r="14" spans="1:7" ht="15.6" customHeight="1" x14ac:dyDescent="0.3">
      <c r="A14" s="2" t="s">
        <v>283</v>
      </c>
      <c r="B14" s="7">
        <f>'Intensitātes aprēķins'!E9</f>
        <v>0</v>
      </c>
      <c r="C14" s="123" t="e">
        <f>B14/B14</f>
        <v>#DIV/0!</v>
      </c>
      <c r="E14" s="2" t="s">
        <v>283</v>
      </c>
      <c r="F14" s="7">
        <f>'Intensitātes aprēķins'!E9</f>
        <v>0</v>
      </c>
      <c r="G14" s="123" t="e">
        <f>F14/F14</f>
        <v>#DIV/0!</v>
      </c>
    </row>
    <row r="15" spans="1:7" x14ac:dyDescent="0.3">
      <c r="A15" s="3"/>
      <c r="B15" s="4"/>
      <c r="C15" s="5"/>
      <c r="E15" s="3"/>
      <c r="F15" s="4"/>
      <c r="G15" s="5"/>
    </row>
    <row r="16" spans="1:7" ht="31.2" customHeight="1" x14ac:dyDescent="0.3">
      <c r="A16" s="68" t="s">
        <v>183</v>
      </c>
      <c r="B16" s="69" t="s">
        <v>278</v>
      </c>
      <c r="C16" s="69" t="s">
        <v>176</v>
      </c>
      <c r="E16" s="68" t="s">
        <v>183</v>
      </c>
      <c r="F16" s="69" t="s">
        <v>278</v>
      </c>
      <c r="G16" s="69" t="s">
        <v>176</v>
      </c>
    </row>
    <row r="17" spans="1:7" ht="14.7" customHeight="1" x14ac:dyDescent="0.3">
      <c r="A17" s="1" t="s">
        <v>279</v>
      </c>
      <c r="B17" s="6">
        <f>B19*85%</f>
        <v>0</v>
      </c>
      <c r="C17" s="122" t="e">
        <f>B17/B21</f>
        <v>#DIV/0!</v>
      </c>
      <c r="E17" s="1" t="s">
        <v>279</v>
      </c>
      <c r="F17" s="6">
        <f>F19*85%</f>
        <v>0</v>
      </c>
      <c r="G17" s="122" t="e">
        <f>F17/F21</f>
        <v>#DIV/0!</v>
      </c>
    </row>
    <row r="18" spans="1:7" ht="15" customHeight="1" x14ac:dyDescent="0.3">
      <c r="A18" s="1" t="s">
        <v>280</v>
      </c>
      <c r="B18" s="6">
        <f>B19*15%</f>
        <v>0</v>
      </c>
      <c r="C18" s="122" t="e">
        <f>B18/B21</f>
        <v>#DIV/0!</v>
      </c>
      <c r="E18" s="1" t="s">
        <v>280</v>
      </c>
      <c r="F18" s="6">
        <f>F19*15%</f>
        <v>0</v>
      </c>
      <c r="G18" s="122" t="e">
        <f>F18/F21</f>
        <v>#DIV/0!</v>
      </c>
    </row>
    <row r="19" spans="1:7" ht="15.6" customHeight="1" x14ac:dyDescent="0.3">
      <c r="A19" s="2" t="s">
        <v>281</v>
      </c>
      <c r="B19" s="7">
        <f>B21*C19</f>
        <v>0</v>
      </c>
      <c r="C19" s="123">
        <f>'Intensitātes aprēķins'!F13</f>
        <v>0</v>
      </c>
      <c r="E19" s="2" t="s">
        <v>281</v>
      </c>
      <c r="F19" s="7">
        <f>F21*G19</f>
        <v>0</v>
      </c>
      <c r="G19" s="123">
        <f>'Intensitātes aprēķins'!G13</f>
        <v>0</v>
      </c>
    </row>
    <row r="20" spans="1:7" ht="16.2" customHeight="1" x14ac:dyDescent="0.3">
      <c r="A20" s="1" t="s">
        <v>282</v>
      </c>
      <c r="B20" s="6">
        <f>B21-B19</f>
        <v>0</v>
      </c>
      <c r="C20" s="122" t="e">
        <f>B20/B21</f>
        <v>#DIV/0!</v>
      </c>
      <c r="E20" s="1" t="s">
        <v>282</v>
      </c>
      <c r="F20" s="6">
        <f>F21-F19</f>
        <v>0</v>
      </c>
      <c r="G20" s="122" t="e">
        <f>F20/F21</f>
        <v>#DIV/0!</v>
      </c>
    </row>
    <row r="21" spans="1:7" ht="16.2" customHeight="1" x14ac:dyDescent="0.3">
      <c r="A21" s="2" t="s">
        <v>283</v>
      </c>
      <c r="B21" s="7">
        <f>'Intensitātes aprēķins'!E13</f>
        <v>0</v>
      </c>
      <c r="C21" s="123" t="e">
        <f>B21/B21</f>
        <v>#DIV/0!</v>
      </c>
      <c r="E21" s="2" t="s">
        <v>283</v>
      </c>
      <c r="F21" s="7">
        <f>'Intensitātes aprēķins'!E13</f>
        <v>0</v>
      </c>
      <c r="G21" s="123" t="e">
        <f>F21/F21</f>
        <v>#DIV/0!</v>
      </c>
    </row>
    <row r="22" spans="1:7" x14ac:dyDescent="0.3">
      <c r="A22" s="3"/>
      <c r="B22" s="4"/>
      <c r="C22" s="5"/>
      <c r="E22" s="3"/>
      <c r="F22" s="4"/>
      <c r="G22" s="5"/>
    </row>
    <row r="23" spans="1:7" ht="26.7" customHeight="1" x14ac:dyDescent="0.3">
      <c r="A23" s="68" t="s">
        <v>185</v>
      </c>
      <c r="B23" s="69" t="s">
        <v>278</v>
      </c>
      <c r="C23" s="69" t="s">
        <v>176</v>
      </c>
      <c r="E23" s="68" t="s">
        <v>185</v>
      </c>
      <c r="F23" s="69" t="s">
        <v>278</v>
      </c>
      <c r="G23" s="69" t="s">
        <v>176</v>
      </c>
    </row>
    <row r="24" spans="1:7" ht="15.6" customHeight="1" x14ac:dyDescent="0.3">
      <c r="A24" s="1" t="s">
        <v>279</v>
      </c>
      <c r="B24" s="12">
        <f>B26*85%</f>
        <v>0</v>
      </c>
      <c r="C24" s="124" t="e">
        <f>B24/B28</f>
        <v>#DIV/0!</v>
      </c>
      <c r="E24" s="1" t="s">
        <v>279</v>
      </c>
      <c r="F24" s="12">
        <f>F26*85%</f>
        <v>0</v>
      </c>
      <c r="G24" s="124" t="e">
        <f>F24/F28</f>
        <v>#DIV/0!</v>
      </c>
    </row>
    <row r="25" spans="1:7" ht="16.2" customHeight="1" x14ac:dyDescent="0.3">
      <c r="A25" s="1" t="s">
        <v>280</v>
      </c>
      <c r="B25" s="12">
        <f>B26*15%</f>
        <v>0</v>
      </c>
      <c r="C25" s="124" t="e">
        <f>B25/B28</f>
        <v>#DIV/0!</v>
      </c>
      <c r="E25" s="1" t="s">
        <v>280</v>
      </c>
      <c r="F25" s="12">
        <f>F26*15%</f>
        <v>0</v>
      </c>
      <c r="G25" s="124" t="e">
        <f>F25/F28</f>
        <v>#DIV/0!</v>
      </c>
    </row>
    <row r="26" spans="1:7" ht="17.7" customHeight="1" x14ac:dyDescent="0.3">
      <c r="A26" s="2" t="s">
        <v>281</v>
      </c>
      <c r="B26" s="13">
        <f>B28*C26</f>
        <v>0</v>
      </c>
      <c r="C26" s="125">
        <f>'Intensitātes aprēķins'!F17</f>
        <v>0</v>
      </c>
      <c r="E26" s="2" t="s">
        <v>281</v>
      </c>
      <c r="F26" s="13">
        <f>F28*G26</f>
        <v>0</v>
      </c>
      <c r="G26" s="125">
        <f>'Intensitātes aprēķins'!G17</f>
        <v>0</v>
      </c>
    </row>
    <row r="27" spans="1:7" ht="17.7" customHeight="1" x14ac:dyDescent="0.3">
      <c r="A27" s="1" t="s">
        <v>282</v>
      </c>
      <c r="B27" s="12">
        <f>B28-B26</f>
        <v>0</v>
      </c>
      <c r="C27" s="124" t="e">
        <f>B27/B28</f>
        <v>#DIV/0!</v>
      </c>
      <c r="E27" s="1" t="s">
        <v>282</v>
      </c>
      <c r="F27" s="12">
        <f>F28-F26</f>
        <v>0</v>
      </c>
      <c r="G27" s="124" t="e">
        <f>F27/F28</f>
        <v>#DIV/0!</v>
      </c>
    </row>
    <row r="28" spans="1:7" ht="18.600000000000001" customHeight="1" x14ac:dyDescent="0.3">
      <c r="A28" s="2" t="s">
        <v>283</v>
      </c>
      <c r="B28" s="13">
        <f>'Intensitātes aprēķins'!E17</f>
        <v>0</v>
      </c>
      <c r="C28" s="125" t="e">
        <f>B28/B28</f>
        <v>#DIV/0!</v>
      </c>
      <c r="E28" s="2" t="s">
        <v>283</v>
      </c>
      <c r="F28" s="13">
        <f>'Intensitātes aprēķins'!E17</f>
        <v>0</v>
      </c>
      <c r="G28" s="125" t="e">
        <f>F28/F28</f>
        <v>#DIV/0!</v>
      </c>
    </row>
  </sheetData>
  <sheetProtection algorithmName="SHA-512" hashValue="8LmOOEyppxqoMaJFUCR3SOZ0GkGGItNYMf5OfhSpJlXm+Y1mUT2gw+T2Eg8I3xhPE5+KxuXup+vK7YgxQuSfnw==" saltValue="4e/P7f1LiDw6TFzTdg0bBg==" spinCount="100000" sheet="1" objects="1" scenarios="1"/>
  <mergeCells count="2">
    <mergeCell ref="A1:C1"/>
    <mergeCell ref="E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809-2DCB-4E58-A9B2-C9688F92C28F}">
  <sheetPr>
    <tabColor theme="2" tint="-9.9978637043366805E-2"/>
  </sheetPr>
  <dimension ref="A1:A20"/>
  <sheetViews>
    <sheetView tabSelected="1" workbookViewId="0">
      <selection activeCell="I22" sqref="I22"/>
    </sheetView>
  </sheetViews>
  <sheetFormatPr defaultRowHeight="14.4" x14ac:dyDescent="0.3"/>
  <cols>
    <col min="1" max="1" width="32.6640625" customWidth="1"/>
  </cols>
  <sheetData>
    <row r="1" spans="1:1" x14ac:dyDescent="0.3">
      <c r="A1" s="9" t="s">
        <v>284</v>
      </c>
    </row>
    <row r="2" spans="1:1" x14ac:dyDescent="0.3">
      <c r="A2" t="s">
        <v>285</v>
      </c>
    </row>
    <row r="3" spans="1:1" x14ac:dyDescent="0.3">
      <c r="A3" t="s">
        <v>286</v>
      </c>
    </row>
    <row r="4" spans="1:1" x14ac:dyDescent="0.3">
      <c r="A4" t="s">
        <v>287</v>
      </c>
    </row>
    <row r="5" spans="1:1" x14ac:dyDescent="0.3">
      <c r="A5" t="s">
        <v>288</v>
      </c>
    </row>
    <row r="7" spans="1:1" x14ac:dyDescent="0.3">
      <c r="A7" s="9" t="s">
        <v>289</v>
      </c>
    </row>
    <row r="8" spans="1:1" x14ac:dyDescent="0.3">
      <c r="A8" s="63" t="s">
        <v>152</v>
      </c>
    </row>
    <row r="9" spans="1:1" x14ac:dyDescent="0.3">
      <c r="A9" t="s">
        <v>153</v>
      </c>
    </row>
    <row r="10" spans="1:1" x14ac:dyDescent="0.3">
      <c r="A10" t="s">
        <v>154</v>
      </c>
    </row>
    <row r="11" spans="1:1" x14ac:dyDescent="0.3">
      <c r="A11" t="s">
        <v>155</v>
      </c>
    </row>
    <row r="13" spans="1:1" x14ac:dyDescent="0.3">
      <c r="A13" s="9" t="s">
        <v>290</v>
      </c>
    </row>
    <row r="14" spans="1:1" x14ac:dyDescent="0.3">
      <c r="A14" t="s">
        <v>149</v>
      </c>
    </row>
    <row r="15" spans="1:1" x14ac:dyDescent="0.3">
      <c r="A15" t="s">
        <v>183</v>
      </c>
    </row>
    <row r="16" spans="1:1" x14ac:dyDescent="0.3">
      <c r="A16" t="s">
        <v>185</v>
      </c>
    </row>
    <row r="18" spans="1:1" x14ac:dyDescent="0.3">
      <c r="A18" s="9" t="s">
        <v>291</v>
      </c>
    </row>
    <row r="19" spans="1:1" x14ac:dyDescent="0.3">
      <c r="A19" t="s">
        <v>292</v>
      </c>
    </row>
    <row r="20" spans="1:1" x14ac:dyDescent="0.3">
      <c r="A20" t="s">
        <v>293</v>
      </c>
    </row>
  </sheetData>
  <sheetProtection algorithmName="SHA-512" hashValue="P5cDjnKMPvGAc0BUPiz+Z6DdC8e4ldkrwykBgI+iuuSxYtxPYjhZD2dTENzotEAxZZda9AkLsWixOfEarBHrag==" saltValue="FL5j15Hr6X4qgQrdwMFRQg==" spinCount="100000"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D49337-4FC0-4D3B-BAF8-89CD4DA83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2EDC5E92-83E5-4FA0-849A-48BC81061B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Budžeta kopsavilkums</vt:lpstr>
      <vt:lpstr>Izmaksu pamatojums</vt:lpstr>
      <vt:lpstr>KPVIS</vt:lpstr>
      <vt:lpstr>Intensitātes aprēķins</vt:lpstr>
      <vt:lpstr>Finansēšanas plāns</vt: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2026-03-24T09:01:35Z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