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flagovlv.sharepoint.com/sites/PAN/Shared Documents/21-27/1.1.1.3 Praktiskas ievirzes pētījumi/2.kārta/1.Atlases sagatavošana/Nolikums/TP 06.05.2026/"/>
    </mc:Choice>
  </mc:AlternateContent>
  <xr:revisionPtr revIDLastSave="39" documentId="8_{B6A24395-07FD-48E0-8861-A45C4AAA72A3}" xr6:coauthVersionLast="47" xr6:coauthVersionMax="47" xr10:uidLastSave="{24F23B7D-1153-4C54-B151-904C3EAF7A08}"/>
  <bookViews>
    <workbookView xWindow="-38520" yWindow="-5355" windowWidth="38640" windowHeight="21120" xr2:uid="{F16F4980-315F-4E34-9009-7CD7D7563E3D}"/>
  </bookViews>
  <sheets>
    <sheet name="Budžeta kopsavilkums" sheetId="1" r:id="rId1"/>
    <sheet name="Izmaksu pamatojums" sheetId="14" r:id="rId2"/>
    <sheet name="KPVIS" sheetId="11" r:id="rId3"/>
    <sheet name="Finansēšanas plāns" sheetId="13" r:id="rId4"/>
    <sheet name="Dati" sheetId="8" r:id="rId5"/>
  </sheets>
  <definedNames>
    <definedName name="_xlnm._FilterDatabase" localSheetId="0" hidden="1">'Budžeta kopsavilkums'!$A$5:$L$123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3" l="1"/>
  <c r="G129" i="11" a="1"/>
  <c r="G129" i="11"/>
  <c r="G128" i="11" a="1"/>
  <c r="G128" i="11" s="1"/>
  <c r="G127" i="11" a="1"/>
  <c r="G127" i="11" s="1"/>
  <c r="D129" i="11" a="1"/>
  <c r="D129" i="11"/>
  <c r="D128" i="11" a="1"/>
  <c r="D128" i="11"/>
  <c r="D127" i="11" a="1"/>
  <c r="D127" i="11" s="1"/>
  <c r="D125" i="11" a="1"/>
  <c r="D125" i="11" s="1"/>
  <c r="D124" i="11" a="1"/>
  <c r="D124" i="11" s="1"/>
  <c r="D123" i="11" a="1"/>
  <c r="D123" i="11" s="1"/>
  <c r="D121" i="11" a="1"/>
  <c r="D121" i="11" s="1"/>
  <c r="D120" i="11" a="1"/>
  <c r="D120" i="11" s="1"/>
  <c r="D119" i="11" a="1"/>
  <c r="D119" i="11"/>
  <c r="D117" i="11" a="1"/>
  <c r="D117" i="11" s="1"/>
  <c r="D116" i="11" a="1"/>
  <c r="D116" i="11" s="1"/>
  <c r="D115" i="11" a="1"/>
  <c r="D115" i="11" s="1"/>
  <c r="D113" i="11" a="1"/>
  <c r="D113" i="11" s="1"/>
  <c r="D112" i="11" a="1"/>
  <c r="D112" i="11" s="1"/>
  <c r="D111" i="11" a="1"/>
  <c r="D111" i="11" s="1"/>
  <c r="E125" i="11" a="1"/>
  <c r="E125" i="11" s="1"/>
  <c r="E124" i="11" a="1"/>
  <c r="E124" i="11" s="1"/>
  <c r="E123" i="11" a="1"/>
  <c r="E123" i="11" s="1"/>
  <c r="E121" i="11" a="1"/>
  <c r="E121" i="11" s="1"/>
  <c r="E120" i="11" a="1"/>
  <c r="E120" i="11" s="1"/>
  <c r="E119" i="11" a="1"/>
  <c r="E119" i="11" s="1"/>
  <c r="E117" i="11" a="1"/>
  <c r="E117" i="11" s="1"/>
  <c r="E116" i="11" a="1"/>
  <c r="E116" i="11" s="1"/>
  <c r="E115" i="11" a="1"/>
  <c r="E115" i="11" s="1"/>
  <c r="E113" i="11" a="1"/>
  <c r="E113" i="11" s="1"/>
  <c r="E112" i="11" a="1"/>
  <c r="E112" i="11" s="1"/>
  <c r="E111" i="11" a="1"/>
  <c r="E111" i="11" s="1"/>
  <c r="G107" i="11" a="1"/>
  <c r="G107" i="11"/>
  <c r="G106" i="11" a="1"/>
  <c r="G106" i="11" s="1"/>
  <c r="G105" i="11" a="1"/>
  <c r="G105" i="11" s="1"/>
  <c r="G103" i="11" a="1"/>
  <c r="G103" i="11" s="1"/>
  <c r="G102" i="11" a="1"/>
  <c r="G102" i="11" s="1"/>
  <c r="G101" i="11" a="1"/>
  <c r="G101" i="11" s="1"/>
  <c r="G99" i="11" a="1"/>
  <c r="G99" i="11"/>
  <c r="G98" i="11" a="1"/>
  <c r="G98" i="11"/>
  <c r="G97" i="11" a="1"/>
  <c r="G97" i="11" s="1"/>
  <c r="E107" i="11" a="1"/>
  <c r="E107" i="11" s="1"/>
  <c r="E106" i="11" a="1"/>
  <c r="E106" i="11"/>
  <c r="E105" i="11" a="1"/>
  <c r="E105" i="11"/>
  <c r="E103" i="11" a="1"/>
  <c r="E103" i="11" s="1"/>
  <c r="E102" i="11" a="1"/>
  <c r="E102" i="11" s="1"/>
  <c r="E101" i="11" a="1"/>
  <c r="E101" i="11" s="1"/>
  <c r="E99" i="11" a="1"/>
  <c r="E99" i="11" s="1"/>
  <c r="E98" i="11" a="1"/>
  <c r="E98" i="11" s="1"/>
  <c r="E97" i="11" a="1"/>
  <c r="E97" i="11" s="1"/>
  <c r="D107" i="11" a="1"/>
  <c r="D107" i="11" s="1"/>
  <c r="D106" i="11" a="1"/>
  <c r="D106" i="11" s="1"/>
  <c r="D105" i="11" a="1"/>
  <c r="D105" i="11" s="1"/>
  <c r="D103" i="11" a="1"/>
  <c r="D103" i="11"/>
  <c r="D102" i="11" a="1"/>
  <c r="D102" i="11" s="1"/>
  <c r="D101" i="11" a="1"/>
  <c r="D101" i="11" s="1"/>
  <c r="D99" i="11" a="1"/>
  <c r="D99" i="11"/>
  <c r="D98" i="11" a="1"/>
  <c r="D98" i="11"/>
  <c r="D97" i="11" a="1"/>
  <c r="D97" i="11" s="1"/>
  <c r="G94" i="11" a="1"/>
  <c r="G94" i="11" s="1"/>
  <c r="G93" i="11" a="1"/>
  <c r="G93" i="11" s="1"/>
  <c r="G92" i="11" a="1"/>
  <c r="G92" i="11" s="1"/>
  <c r="G90" i="11" a="1"/>
  <c r="G90" i="11" s="1"/>
  <c r="G89" i="11" a="1"/>
  <c r="G89" i="11"/>
  <c r="G88" i="11" a="1"/>
  <c r="G88" i="11" s="1"/>
  <c r="G86" i="11" a="1"/>
  <c r="G86" i="11" s="1"/>
  <c r="G85" i="11" a="1"/>
  <c r="G85" i="11" s="1"/>
  <c r="G84" i="11" a="1"/>
  <c r="G84" i="11" s="1"/>
  <c r="E94" i="11" a="1"/>
  <c r="E94" i="11" s="1"/>
  <c r="E93" i="11" a="1"/>
  <c r="E93" i="11" s="1"/>
  <c r="E92" i="11" a="1"/>
  <c r="E92" i="11" s="1"/>
  <c r="D94" i="11" a="1"/>
  <c r="D94" i="11" s="1"/>
  <c r="D93" i="11" a="1"/>
  <c r="D93" i="11" s="1"/>
  <c r="D92" i="11" a="1"/>
  <c r="D92" i="11"/>
  <c r="D90" i="11" a="1"/>
  <c r="D90" i="11" s="1"/>
  <c r="D89" i="11" a="1"/>
  <c r="D89" i="11" s="1"/>
  <c r="D88" i="11" a="1"/>
  <c r="D88" i="11" s="1"/>
  <c r="D86" i="11" a="1"/>
  <c r="D86" i="11" s="1"/>
  <c r="D85" i="11" a="1"/>
  <c r="D85" i="11" s="1"/>
  <c r="D84" i="11" a="1"/>
  <c r="D84" i="11" s="1"/>
  <c r="G81" i="11" a="1"/>
  <c r="G81" i="11" s="1"/>
  <c r="G80" i="11" a="1"/>
  <c r="G80" i="11" s="1"/>
  <c r="G79" i="11" a="1"/>
  <c r="G79" i="11"/>
  <c r="G77" i="11" a="1"/>
  <c r="G77" i="11" s="1"/>
  <c r="G76" i="11" a="1"/>
  <c r="G76" i="11" s="1"/>
  <c r="G75" i="11" a="1"/>
  <c r="G75" i="11"/>
  <c r="G64" i="11" a="1"/>
  <c r="G64" i="11"/>
  <c r="G63" i="11" a="1"/>
  <c r="G63" i="11" s="1"/>
  <c r="G62" i="11" a="1"/>
  <c r="G62" i="11"/>
  <c r="G73" i="11" a="1"/>
  <c r="G73" i="11" s="1"/>
  <c r="G72" i="11" a="1"/>
  <c r="G72" i="11" s="1"/>
  <c r="G71" i="11" a="1"/>
  <c r="G71" i="11"/>
  <c r="G69" i="11" a="1"/>
  <c r="G69" i="11" s="1"/>
  <c r="G68" i="11" a="1"/>
  <c r="G68" i="11" s="1"/>
  <c r="G67" i="11" a="1"/>
  <c r="G67" i="11" s="1"/>
  <c r="E81" i="11" a="1"/>
  <c r="E81" i="11" s="1"/>
  <c r="E80" i="11" a="1"/>
  <c r="E80" i="11" s="1"/>
  <c r="E79" i="11" a="1"/>
  <c r="E79" i="11" s="1"/>
  <c r="E77" i="11" a="1"/>
  <c r="E77" i="11" s="1"/>
  <c r="E76" i="11" a="1"/>
  <c r="E76" i="11" s="1"/>
  <c r="E75" i="11" a="1"/>
  <c r="E75" i="11" s="1"/>
  <c r="E73" i="11" a="1"/>
  <c r="E73" i="11" s="1"/>
  <c r="E72" i="11" a="1"/>
  <c r="E72" i="11" s="1"/>
  <c r="E71" i="11" a="1"/>
  <c r="E71" i="11" s="1"/>
  <c r="E69" i="11" a="1"/>
  <c r="E69" i="11" s="1"/>
  <c r="E68" i="11" a="1"/>
  <c r="E68" i="11" s="1"/>
  <c r="E67" i="11" a="1"/>
  <c r="E67" i="11" s="1"/>
  <c r="D81" i="11" a="1"/>
  <c r="D81" i="11"/>
  <c r="D80" i="11" a="1"/>
  <c r="D80" i="11"/>
  <c r="D79" i="11" a="1"/>
  <c r="D79" i="11" s="1"/>
  <c r="D77" i="11" a="1"/>
  <c r="D77" i="11"/>
  <c r="D76" i="11" a="1"/>
  <c r="D76" i="11"/>
  <c r="D75" i="11" a="1"/>
  <c r="D75" i="11" s="1"/>
  <c r="D73" i="11" a="1"/>
  <c r="D73" i="11"/>
  <c r="D72" i="11" a="1"/>
  <c r="D72" i="11" s="1"/>
  <c r="D71" i="11" a="1"/>
  <c r="D71" i="11" s="1"/>
  <c r="D69" i="11" a="1"/>
  <c r="D69" i="11" s="1"/>
  <c r="D68" i="11" a="1"/>
  <c r="D68" i="11"/>
  <c r="D67" i="11" a="1"/>
  <c r="D67" i="11"/>
  <c r="G60" i="11" a="1"/>
  <c r="G60" i="11" s="1"/>
  <c r="G59" i="11" a="1"/>
  <c r="G59" i="11"/>
  <c r="G58" i="11" a="1"/>
  <c r="G58" i="11" s="1"/>
  <c r="G56" i="11" a="1"/>
  <c r="G56" i="11"/>
  <c r="G55" i="11" a="1"/>
  <c r="G55" i="11"/>
  <c r="G54" i="11" a="1"/>
  <c r="G54" i="11" s="1"/>
  <c r="E64" i="11" a="1"/>
  <c r="E64" i="11" s="1"/>
  <c r="E63" i="11" a="1"/>
  <c r="E63" i="11" s="1"/>
  <c r="E62" i="11" a="1"/>
  <c r="E62" i="11" s="1"/>
  <c r="E60" i="11" a="1"/>
  <c r="E60" i="11" s="1"/>
  <c r="E59" i="11" a="1"/>
  <c r="E59" i="11" s="1"/>
  <c r="E58" i="11" a="1"/>
  <c r="E58" i="11" s="1"/>
  <c r="E56" i="11" a="1"/>
  <c r="E56" i="11" s="1"/>
  <c r="E55" i="11" a="1"/>
  <c r="E55" i="11"/>
  <c r="E54" i="11" a="1"/>
  <c r="E54" i="11" s="1"/>
  <c r="D64" i="11" a="1"/>
  <c r="D64" i="11" s="1"/>
  <c r="D63" i="11" a="1"/>
  <c r="D63" i="11" s="1"/>
  <c r="D62" i="11" a="1"/>
  <c r="D62" i="11"/>
  <c r="D60" i="11" a="1"/>
  <c r="D60" i="11"/>
  <c r="D59" i="11" a="1"/>
  <c r="D59" i="11" s="1"/>
  <c r="D58" i="11" a="1"/>
  <c r="D58" i="11"/>
  <c r="D56" i="11" a="1"/>
  <c r="D56" i="11" s="1"/>
  <c r="D55" i="11" a="1"/>
  <c r="D55" i="11" s="1"/>
  <c r="D54" i="11" a="1"/>
  <c r="D54" i="11" s="1"/>
  <c r="G51" i="11" a="1"/>
  <c r="G51" i="11" s="1"/>
  <c r="G50" i="11" a="1"/>
  <c r="G50" i="11"/>
  <c r="G49" i="11" a="1"/>
  <c r="G49" i="11" s="1"/>
  <c r="G47" i="11" a="1"/>
  <c r="G47" i="11" s="1"/>
  <c r="G46" i="11" a="1"/>
  <c r="G46" i="11" s="1"/>
  <c r="G45" i="11" a="1"/>
  <c r="G45" i="11" s="1"/>
  <c r="G43" i="11" a="1"/>
  <c r="G43" i="11" s="1"/>
  <c r="G42" i="11" a="1"/>
  <c r="G42" i="11" s="1"/>
  <c r="G41" i="11" a="1"/>
  <c r="G41" i="11" s="1"/>
  <c r="E51" i="11" a="1"/>
  <c r="E51" i="11" s="1"/>
  <c r="E50" i="11" a="1"/>
  <c r="E50" i="11" s="1"/>
  <c r="E49" i="11" a="1"/>
  <c r="E49" i="11" s="1"/>
  <c r="E47" i="11" a="1"/>
  <c r="E47" i="11" s="1"/>
  <c r="E46" i="11" a="1"/>
  <c r="E46" i="11" s="1"/>
  <c r="E45" i="11" a="1"/>
  <c r="E45" i="11" s="1"/>
  <c r="E43" i="11" a="1"/>
  <c r="E43" i="11" s="1"/>
  <c r="E42" i="11" a="1"/>
  <c r="E42" i="11"/>
  <c r="E41" i="11" a="1"/>
  <c r="E41" i="11" s="1"/>
  <c r="D51" i="11" a="1"/>
  <c r="D51" i="11" s="1"/>
  <c r="D50" i="11" a="1"/>
  <c r="D50" i="11" s="1"/>
  <c r="D49" i="11" a="1"/>
  <c r="D49" i="11" s="1"/>
  <c r="D47" i="11" a="1"/>
  <c r="D47" i="11" s="1"/>
  <c r="D46" i="11" a="1"/>
  <c r="D46" i="11"/>
  <c r="D45" i="11" a="1"/>
  <c r="D45" i="11" s="1"/>
  <c r="D43" i="11" a="1"/>
  <c r="D43" i="11" s="1"/>
  <c r="D42" i="11" a="1"/>
  <c r="D42" i="11" s="1"/>
  <c r="D41" i="11" a="1"/>
  <c r="D41" i="11" s="1"/>
  <c r="G37" i="11" a="1"/>
  <c r="G37" i="11" s="1"/>
  <c r="G36" i="11" a="1"/>
  <c r="G36" i="11" s="1"/>
  <c r="G35" i="11" a="1"/>
  <c r="G35" i="11"/>
  <c r="G33" i="11" a="1"/>
  <c r="G33" i="11" s="1"/>
  <c r="G32" i="11" a="1"/>
  <c r="G32" i="11"/>
  <c r="G31" i="11" a="1"/>
  <c r="G31" i="11" s="1"/>
  <c r="G29" i="11" a="1"/>
  <c r="G29" i="11" s="1"/>
  <c r="G28" i="11" a="1"/>
  <c r="G28" i="11" s="1"/>
  <c r="G27" i="11" a="1"/>
  <c r="G27" i="11"/>
  <c r="E37" i="11" a="1"/>
  <c r="E37" i="11" s="1"/>
  <c r="E36" i="11" a="1"/>
  <c r="E36" i="11" s="1"/>
  <c r="E35" i="11" a="1"/>
  <c r="E35" i="11"/>
  <c r="E33" i="11" a="1"/>
  <c r="E33" i="11" s="1"/>
  <c r="E32" i="11" a="1"/>
  <c r="E32" i="11" s="1"/>
  <c r="E31" i="11" a="1"/>
  <c r="E31" i="11" s="1"/>
  <c r="E29" i="11" a="1"/>
  <c r="E29" i="11" s="1"/>
  <c r="E28" i="11" a="1"/>
  <c r="E28" i="11" s="1"/>
  <c r="E27" i="11" a="1"/>
  <c r="E27" i="11" s="1"/>
  <c r="D37" i="11" a="1"/>
  <c r="D37" i="11"/>
  <c r="D34" i="11" s="1"/>
  <c r="D36" i="11" a="1"/>
  <c r="D36" i="11"/>
  <c r="D35" i="11" a="1"/>
  <c r="D35" i="11"/>
  <c r="D33" i="11" a="1"/>
  <c r="D33" i="11" s="1"/>
  <c r="D32" i="11" a="1"/>
  <c r="D32" i="11" s="1"/>
  <c r="D31" i="11" a="1"/>
  <c r="D31" i="11"/>
  <c r="D29" i="11" a="1"/>
  <c r="D29" i="11" s="1"/>
  <c r="D28" i="11" a="1"/>
  <c r="D28" i="11" s="1"/>
  <c r="D27" i="11" a="1"/>
  <c r="D27" i="11" s="1"/>
  <c r="G23" i="11" a="1"/>
  <c r="G23" i="11" s="1"/>
  <c r="G22" i="11" a="1"/>
  <c r="G22" i="11"/>
  <c r="G21" i="11" a="1"/>
  <c r="G21" i="11" s="1"/>
  <c r="G19" i="11" a="1"/>
  <c r="G19" i="11" s="1"/>
  <c r="G18" i="11" a="1"/>
  <c r="G18" i="11"/>
  <c r="G17" i="11" a="1"/>
  <c r="G17" i="11" s="1"/>
  <c r="G15" i="11" a="1"/>
  <c r="G15" i="11" s="1"/>
  <c r="G14" i="11" a="1"/>
  <c r="G14" i="11" s="1"/>
  <c r="G13" i="11" a="1"/>
  <c r="G13" i="11"/>
  <c r="G11" i="11" a="1"/>
  <c r="G11" i="11" s="1"/>
  <c r="G10" i="11" a="1"/>
  <c r="G10" i="11" s="1"/>
  <c r="G9" i="11" a="1"/>
  <c r="G9" i="11" s="1"/>
  <c r="D23" i="11" a="1"/>
  <c r="D23" i="11" s="1"/>
  <c r="D22" i="11" a="1"/>
  <c r="D22" i="11" s="1"/>
  <c r="D21" i="11" a="1"/>
  <c r="D21" i="11" s="1"/>
  <c r="D19" i="11" a="1"/>
  <c r="D19" i="11" s="1"/>
  <c r="D18" i="11" a="1"/>
  <c r="D18" i="11" s="1"/>
  <c r="D17" i="11" a="1"/>
  <c r="D17" i="11" s="1"/>
  <c r="D15" i="11" a="1"/>
  <c r="D15" i="11"/>
  <c r="D14" i="11" a="1"/>
  <c r="D14" i="11"/>
  <c r="D13" i="11" a="1"/>
  <c r="D13" i="11" s="1"/>
  <c r="D11" i="11" a="1"/>
  <c r="D11" i="11" s="1"/>
  <c r="D10" i="11" a="1"/>
  <c r="D10" i="11" s="1"/>
  <c r="D9" i="11" a="1"/>
  <c r="D9" i="11" s="1"/>
  <c r="E23" i="11" a="1"/>
  <c r="E23" i="11" s="1"/>
  <c r="E22" i="11" a="1"/>
  <c r="E22" i="11" s="1"/>
  <c r="E21" i="11" a="1"/>
  <c r="E21" i="11" s="1"/>
  <c r="E19" i="11" a="1"/>
  <c r="E19" i="11" s="1"/>
  <c r="E18" i="11" a="1"/>
  <c r="E18" i="11"/>
  <c r="E17" i="11" a="1"/>
  <c r="E17" i="11" s="1"/>
  <c r="E15" i="11" a="1"/>
  <c r="E15" i="11" s="1"/>
  <c r="E14" i="11" a="1"/>
  <c r="E14" i="11" s="1"/>
  <c r="E13" i="11" a="1"/>
  <c r="E13" i="11" s="1"/>
  <c r="E11" i="11" a="1"/>
  <c r="E11" i="11" s="1"/>
  <c r="E10" i="11" a="1"/>
  <c r="E10" i="11" s="1"/>
  <c r="E9" i="11" a="1"/>
  <c r="E9" i="11" s="1"/>
  <c r="G5" i="11" a="1"/>
  <c r="G5" i="11" s="1"/>
  <c r="G4" i="11" a="1"/>
  <c r="G4" i="11"/>
  <c r="G3" i="11" a="1"/>
  <c r="G3" i="11" s="1"/>
  <c r="F21" i="13"/>
  <c r="D21" i="13"/>
  <c r="B21" i="13"/>
  <c r="G38" i="11"/>
  <c r="J39" i="1"/>
  <c r="J6" i="1"/>
  <c r="E129" i="11" a="1"/>
  <c r="E129" i="11" s="1"/>
  <c r="E128" i="11" a="1"/>
  <c r="E128" i="11" s="1"/>
  <c r="E127" i="11" a="1"/>
  <c r="E127" i="11" s="1"/>
  <c r="E132" i="1"/>
  <c r="D132" i="1"/>
  <c r="C132" i="1"/>
  <c r="D131" i="1"/>
  <c r="C131" i="1"/>
  <c r="E130" i="1"/>
  <c r="D130" i="1"/>
  <c r="C130" i="1"/>
  <c r="E129" i="1"/>
  <c r="D129" i="1"/>
  <c r="J89" i="1"/>
  <c r="J78" i="1"/>
  <c r="J67" i="1"/>
  <c r="J51" i="1"/>
  <c r="J28" i="1"/>
  <c r="J11" i="1"/>
  <c r="E131" i="1"/>
  <c r="J38" i="1"/>
  <c r="D127" i="1"/>
  <c r="J12" i="1"/>
  <c r="J13" i="1"/>
  <c r="E90" i="11" a="1"/>
  <c r="E90" i="11" s="1"/>
  <c r="E89" i="11" a="1"/>
  <c r="E89" i="11" s="1"/>
  <c r="E88" i="11" a="1"/>
  <c r="E88" i="11" s="1"/>
  <c r="E86" i="11" a="1"/>
  <c r="E86" i="11" s="1"/>
  <c r="E85" i="11" a="1"/>
  <c r="E85" i="11" s="1"/>
  <c r="E84" i="11" a="1"/>
  <c r="E84" i="11" s="1"/>
  <c r="I8" i="13"/>
  <c r="I9" i="13" s="1"/>
  <c r="G8" i="13"/>
  <c r="G9" i="13" s="1"/>
  <c r="E8" i="13"/>
  <c r="E9" i="13" s="1"/>
  <c r="C8" i="13"/>
  <c r="C9" i="13" s="1"/>
  <c r="J118" i="1"/>
  <c r="J91" i="1"/>
  <c r="J92" i="1"/>
  <c r="J93" i="1"/>
  <c r="J94" i="1"/>
  <c r="J95" i="1"/>
  <c r="J96" i="1"/>
  <c r="J97" i="1"/>
  <c r="J98" i="1"/>
  <c r="J99" i="1"/>
  <c r="J90" i="1"/>
  <c r="J9" i="1"/>
  <c r="E127" i="1" s="1"/>
  <c r="J8" i="1"/>
  <c r="J7" i="1"/>
  <c r="J120" i="1"/>
  <c r="E133" i="1" s="1"/>
  <c r="J119" i="1"/>
  <c r="D133" i="1" s="1"/>
  <c r="J116" i="1"/>
  <c r="J115" i="1"/>
  <c r="J114" i="1"/>
  <c r="J113" i="1"/>
  <c r="J112" i="1"/>
  <c r="J65" i="1"/>
  <c r="J64" i="1"/>
  <c r="J63" i="1"/>
  <c r="J62" i="1"/>
  <c r="J61" i="1"/>
  <c r="J60" i="1"/>
  <c r="J59" i="1"/>
  <c r="J58" i="1"/>
  <c r="J57" i="1"/>
  <c r="J32" i="1"/>
  <c r="J37" i="1"/>
  <c r="J36" i="1"/>
  <c r="J35" i="1"/>
  <c r="J34" i="1"/>
  <c r="J33" i="1"/>
  <c r="D114" i="11" l="1"/>
  <c r="D122" i="11"/>
  <c r="D118" i="11"/>
  <c r="D110" i="11"/>
  <c r="G104" i="11"/>
  <c r="G100" i="11"/>
  <c r="G96" i="11"/>
  <c r="D104" i="11"/>
  <c r="D100" i="11"/>
  <c r="D96" i="11"/>
  <c r="G91" i="11"/>
  <c r="G87" i="11"/>
  <c r="G83" i="11"/>
  <c r="D91" i="11"/>
  <c r="D87" i="11"/>
  <c r="D83" i="11"/>
  <c r="G78" i="11"/>
  <c r="G74" i="11"/>
  <c r="G70" i="11"/>
  <c r="G66" i="11"/>
  <c r="D78" i="11"/>
  <c r="D74" i="11"/>
  <c r="D70" i="11"/>
  <c r="D66" i="11"/>
  <c r="G61" i="11"/>
  <c r="G57" i="11"/>
  <c r="G53" i="11"/>
  <c r="D61" i="11"/>
  <c r="D57" i="11"/>
  <c r="D53" i="11"/>
  <c r="G48" i="11"/>
  <c r="G44" i="11"/>
  <c r="G40" i="11"/>
  <c r="D48" i="11"/>
  <c r="D44" i="11"/>
  <c r="D40" i="11"/>
  <c r="G34" i="11"/>
  <c r="G30" i="11"/>
  <c r="G26" i="11"/>
  <c r="D30" i="11"/>
  <c r="D26" i="11"/>
  <c r="G20" i="11"/>
  <c r="G16" i="11"/>
  <c r="G12" i="11"/>
  <c r="D20" i="11"/>
  <c r="D16" i="11"/>
  <c r="D12" i="11"/>
  <c r="D8" i="11"/>
  <c r="C127" i="1"/>
  <c r="C133" i="1"/>
  <c r="G95" i="11"/>
  <c r="J117" i="1"/>
  <c r="G126" i="11" s="1"/>
  <c r="J26" i="1"/>
  <c r="J25" i="1"/>
  <c r="J24" i="1"/>
  <c r="J23" i="1"/>
  <c r="J22" i="1"/>
  <c r="J21" i="1"/>
  <c r="J20" i="1"/>
  <c r="J19" i="1"/>
  <c r="J18" i="1"/>
  <c r="J17" i="1"/>
  <c r="J103" i="1"/>
  <c r="D128" i="1" s="1"/>
  <c r="J104" i="1"/>
  <c r="E128" i="1" s="1"/>
  <c r="J105" i="1"/>
  <c r="J106" i="1"/>
  <c r="J107" i="1"/>
  <c r="J108" i="1"/>
  <c r="J109" i="1"/>
  <c r="J110" i="1"/>
  <c r="J111" i="1"/>
  <c r="J102" i="1"/>
  <c r="J80" i="1"/>
  <c r="J81" i="1"/>
  <c r="J82" i="1"/>
  <c r="J83" i="1"/>
  <c r="J84" i="1"/>
  <c r="J85" i="1"/>
  <c r="J86" i="1"/>
  <c r="J87" i="1"/>
  <c r="J88" i="1"/>
  <c r="J79" i="1"/>
  <c r="J69" i="1"/>
  <c r="J70" i="1"/>
  <c r="J71" i="1"/>
  <c r="J72" i="1"/>
  <c r="J73" i="1"/>
  <c r="J74" i="1"/>
  <c r="J75" i="1"/>
  <c r="J76" i="1"/>
  <c r="J77" i="1"/>
  <c r="J68" i="1"/>
  <c r="J53" i="1"/>
  <c r="J54" i="1"/>
  <c r="J55" i="1"/>
  <c r="J56" i="1"/>
  <c r="J66" i="1"/>
  <c r="J52" i="1"/>
  <c r="J41" i="1"/>
  <c r="J42" i="1"/>
  <c r="J43" i="1"/>
  <c r="J44" i="1"/>
  <c r="J45" i="1"/>
  <c r="J46" i="1"/>
  <c r="J47" i="1"/>
  <c r="J48" i="1"/>
  <c r="J49" i="1"/>
  <c r="J50" i="1"/>
  <c r="J29" i="1"/>
  <c r="J30" i="1"/>
  <c r="J31" i="1"/>
  <c r="J14" i="1"/>
  <c r="J15" i="1"/>
  <c r="J16" i="1"/>
  <c r="G121" i="11" l="1" a="1"/>
  <c r="G121" i="11" s="1"/>
  <c r="J101" i="1"/>
  <c r="G109" i="11" s="1"/>
  <c r="G120" i="11" a="1"/>
  <c r="G120" i="11" s="1"/>
  <c r="C128" i="1"/>
  <c r="G119" i="11" a="1"/>
  <c r="G119" i="11" s="1"/>
  <c r="G117" i="11" a="1"/>
  <c r="G117" i="11" s="1"/>
  <c r="G116" i="11" a="1"/>
  <c r="G116" i="11" s="1"/>
  <c r="G115" i="11" a="1"/>
  <c r="G115" i="11" s="1"/>
  <c r="G113" i="11" a="1"/>
  <c r="G113" i="11" s="1"/>
  <c r="G112" i="11" a="1"/>
  <c r="G112" i="11" s="1"/>
  <c r="G125" i="11" a="1"/>
  <c r="G125" i="11" s="1"/>
  <c r="G124" i="11" a="1"/>
  <c r="G124" i="11" s="1"/>
  <c r="G111" i="11" a="1"/>
  <c r="G111" i="11" s="1"/>
  <c r="G123" i="11" a="1"/>
  <c r="G123" i="11" s="1"/>
  <c r="J40" i="1"/>
  <c r="C129" i="1"/>
  <c r="J10" i="1"/>
  <c r="G65" i="11"/>
  <c r="G2" i="11"/>
  <c r="G82" i="11"/>
  <c r="G7" i="11"/>
  <c r="J100" i="1" l="1"/>
  <c r="J121" i="1" s="1"/>
  <c r="B23" i="13" s="1"/>
  <c r="C20" i="13" s="1"/>
  <c r="G114" i="11"/>
  <c r="G118" i="11"/>
  <c r="G122" i="11"/>
  <c r="G8" i="11"/>
  <c r="G52" i="11"/>
  <c r="C134" i="1"/>
  <c r="D23" i="13" s="1"/>
  <c r="E134" i="1"/>
  <c r="H23" i="13" s="1"/>
  <c r="D134" i="1"/>
  <c r="F23" i="13" s="1"/>
  <c r="G39" i="11"/>
  <c r="G25" i="11"/>
  <c r="C19" i="13" l="1"/>
  <c r="C18" i="13"/>
  <c r="C21" i="13" s="1"/>
  <c r="C23" i="13" s="1"/>
  <c r="G22" i="13"/>
  <c r="G18" i="13"/>
  <c r="G20" i="13"/>
  <c r="G19" i="13"/>
  <c r="I20" i="13"/>
  <c r="I19" i="13"/>
  <c r="I18" i="13"/>
  <c r="I22" i="13"/>
  <c r="E20" i="13"/>
  <c r="E22" i="13"/>
  <c r="E18" i="13"/>
  <c r="E19" i="13"/>
  <c r="K7" i="1"/>
  <c r="K6" i="1"/>
  <c r="K38" i="1"/>
  <c r="G6" i="11"/>
  <c r="D10" i="13"/>
  <c r="H10" i="13"/>
  <c r="F10" i="13"/>
  <c r="C135" i="1"/>
  <c r="E21" i="13" l="1"/>
  <c r="E23" i="13" s="1"/>
  <c r="I21" i="13"/>
  <c r="I23" i="13" s="1"/>
  <c r="G21" i="13"/>
  <c r="G23" i="13" s="1"/>
  <c r="H7" i="13"/>
  <c r="D7" i="13"/>
  <c r="D6" i="13"/>
  <c r="H6" i="13"/>
  <c r="F7" i="13"/>
  <c r="F6" i="13"/>
  <c r="J27" i="1"/>
  <c r="D8" i="13" l="1"/>
  <c r="D9" i="13" s="1"/>
  <c r="H8" i="13"/>
  <c r="H9" i="13" s="1"/>
  <c r="F8" i="13"/>
  <c r="F9" i="13" s="1"/>
  <c r="G24" i="11"/>
  <c r="G108" i="11" l="1"/>
  <c r="G130" i="11" s="1"/>
  <c r="D25" i="13"/>
  <c r="H114" i="11" l="1"/>
  <c r="H111" i="11"/>
  <c r="H113" i="11"/>
  <c r="H112" i="11"/>
  <c r="H108" i="11"/>
  <c r="H25" i="13"/>
  <c r="F25" i="13"/>
  <c r="B10" i="13"/>
  <c r="K94" i="1"/>
  <c r="K24" i="1"/>
  <c r="K101" i="1"/>
  <c r="K30" i="1"/>
  <c r="K105" i="1"/>
  <c r="K76" i="1"/>
  <c r="K18" i="1"/>
  <c r="K95" i="1"/>
  <c r="K57" i="1"/>
  <c r="K26" i="1"/>
  <c r="K74" i="1"/>
  <c r="K41" i="1"/>
  <c r="K93" i="1"/>
  <c r="K13" i="1"/>
  <c r="K67" i="1"/>
  <c r="K29" i="1"/>
  <c r="K37" i="1"/>
  <c r="K11" i="1"/>
  <c r="K53" i="1"/>
  <c r="K33" i="1"/>
  <c r="K32" i="1"/>
  <c r="K17" i="1"/>
  <c r="K55" i="1"/>
  <c r="K62" i="1"/>
  <c r="K84" i="1"/>
  <c r="K70" i="1"/>
  <c r="K58" i="1"/>
  <c r="K77" i="1"/>
  <c r="K54" i="1"/>
  <c r="K52" i="1"/>
  <c r="K46" i="1"/>
  <c r="K116" i="1"/>
  <c r="K82" i="1"/>
  <c r="K81" i="1"/>
  <c r="K104" i="1"/>
  <c r="K10" i="1"/>
  <c r="K90" i="1"/>
  <c r="K35" i="1"/>
  <c r="K22" i="1"/>
  <c r="K21" i="1"/>
  <c r="K119" i="1"/>
  <c r="K14" i="1"/>
  <c r="K96" i="1"/>
  <c r="K39" i="1"/>
  <c r="K112" i="1"/>
  <c r="K72" i="1"/>
  <c r="K36" i="1"/>
  <c r="K16" i="1"/>
  <c r="K65" i="1"/>
  <c r="K78" i="1"/>
  <c r="K75" i="1"/>
  <c r="K19" i="1"/>
  <c r="K115" i="1"/>
  <c r="K28" i="1"/>
  <c r="K25" i="1"/>
  <c r="K51" i="1"/>
  <c r="K100" i="1"/>
  <c r="K68" i="1"/>
  <c r="K110" i="1"/>
  <c r="K121" i="1"/>
  <c r="K12" i="1"/>
  <c r="K106" i="1"/>
  <c r="K92" i="1"/>
  <c r="K108" i="1"/>
  <c r="K103" i="1"/>
  <c r="K43" i="1"/>
  <c r="K113" i="1"/>
  <c r="K111" i="1"/>
  <c r="K60" i="1"/>
  <c r="K102" i="1"/>
  <c r="K47" i="1"/>
  <c r="K71" i="1"/>
  <c r="K97" i="1"/>
  <c r="K34" i="1"/>
  <c r="K86" i="1"/>
  <c r="K45" i="1"/>
  <c r="K85" i="1"/>
  <c r="K98" i="1"/>
  <c r="K20" i="1"/>
  <c r="K59" i="1"/>
  <c r="K56" i="1"/>
  <c r="K99" i="1"/>
  <c r="K50" i="1"/>
  <c r="K118" i="1"/>
  <c r="K23" i="1"/>
  <c r="K117" i="1"/>
  <c r="K88" i="1"/>
  <c r="K48" i="1"/>
  <c r="K91" i="1"/>
  <c r="K89" i="1"/>
  <c r="K8" i="1"/>
  <c r="K73" i="1"/>
  <c r="K27" i="1"/>
  <c r="K87" i="1"/>
  <c r="K120" i="1"/>
  <c r="K9" i="1"/>
  <c r="K80" i="1"/>
  <c r="K83" i="1"/>
  <c r="K114" i="1"/>
  <c r="K15" i="1"/>
  <c r="K107" i="1"/>
  <c r="K63" i="1"/>
  <c r="K79" i="1"/>
  <c r="K31" i="1"/>
  <c r="K40" i="1"/>
  <c r="K66" i="1"/>
  <c r="K44" i="1"/>
  <c r="K109" i="1"/>
  <c r="K61" i="1"/>
  <c r="K69" i="1"/>
  <c r="K64" i="1"/>
  <c r="K42" i="1"/>
  <c r="K49" i="1"/>
  <c r="H83" i="11" l="1"/>
  <c r="H65" i="11"/>
  <c r="H11" i="11"/>
  <c r="H14" i="11"/>
  <c r="H119" i="11"/>
  <c r="H60" i="11"/>
  <c r="H26" i="11"/>
  <c r="H34" i="11"/>
  <c r="H2" i="11"/>
  <c r="H107" i="11"/>
  <c r="H68" i="11"/>
  <c r="H42" i="11"/>
  <c r="H3" i="11"/>
  <c r="H76" i="11"/>
  <c r="H55" i="11"/>
  <c r="H117" i="11"/>
  <c r="H49" i="11"/>
  <c r="H47" i="11"/>
  <c r="H10" i="11"/>
  <c r="H95" i="11"/>
  <c r="H46" i="11"/>
  <c r="H6" i="11"/>
  <c r="H115" i="11"/>
  <c r="H93" i="11"/>
  <c r="H70" i="11"/>
  <c r="H58" i="11"/>
  <c r="H45" i="11"/>
  <c r="H27" i="11"/>
  <c r="H101" i="11"/>
  <c r="H109" i="11"/>
  <c r="H57" i="11"/>
  <c r="H126" i="11"/>
  <c r="H98" i="11"/>
  <c r="H77" i="11"/>
  <c r="H90" i="11"/>
  <c r="H56" i="11"/>
  <c r="H122" i="11"/>
  <c r="H96" i="11"/>
  <c r="H105" i="11"/>
  <c r="H89" i="11"/>
  <c r="H67" i="11"/>
  <c r="H41" i="11"/>
  <c r="H84" i="11"/>
  <c r="H39" i="11"/>
  <c r="H74" i="11"/>
  <c r="H73" i="11"/>
  <c r="H94" i="11"/>
  <c r="H72" i="11"/>
  <c r="H103" i="11"/>
  <c r="H87" i="11"/>
  <c r="H66" i="11"/>
  <c r="H54" i="11"/>
  <c r="H37" i="11"/>
  <c r="H75" i="11"/>
  <c r="H127" i="11"/>
  <c r="H18" i="11"/>
  <c r="H20" i="11"/>
  <c r="H30" i="11"/>
  <c r="H31" i="11"/>
  <c r="H48" i="11"/>
  <c r="H106" i="11"/>
  <c r="H118" i="11"/>
  <c r="H104" i="11"/>
  <c r="H16" i="11"/>
  <c r="H92" i="11"/>
  <c r="H5" i="11"/>
  <c r="H4" i="11"/>
  <c r="H91" i="11"/>
  <c r="H130" i="11"/>
  <c r="H102" i="11"/>
  <c r="H53" i="11"/>
  <c r="H19" i="11"/>
  <c r="H36" i="11"/>
  <c r="H88" i="11"/>
  <c r="H125" i="11"/>
  <c r="H100" i="11"/>
  <c r="H52" i="11"/>
  <c r="H17" i="11"/>
  <c r="H35" i="11"/>
  <c r="H23" i="11"/>
  <c r="H128" i="11"/>
  <c r="H21" i="11"/>
  <c r="H116" i="11"/>
  <c r="H120" i="11"/>
  <c r="H9" i="11"/>
  <c r="H64" i="11"/>
  <c r="H29" i="11"/>
  <c r="H71" i="11"/>
  <c r="H80" i="11"/>
  <c r="H40" i="11"/>
  <c r="H79" i="11"/>
  <c r="H69" i="11"/>
  <c r="H43" i="11"/>
  <c r="H78" i="11"/>
  <c r="H15" i="11"/>
  <c r="H124" i="11"/>
  <c r="H86" i="11"/>
  <c r="H123" i="11"/>
  <c r="H99" i="11"/>
  <c r="H81" i="11"/>
  <c r="H63" i="11"/>
  <c r="H51" i="11"/>
  <c r="H12" i="11"/>
  <c r="H33" i="11"/>
  <c r="H24" i="11"/>
  <c r="H38" i="11"/>
  <c r="H22" i="11"/>
  <c r="H85" i="11"/>
  <c r="H121" i="11"/>
  <c r="H97" i="11"/>
  <c r="H62" i="11"/>
  <c r="H50" i="11"/>
  <c r="H7" i="11"/>
  <c r="H32" i="11"/>
  <c r="H13" i="11"/>
  <c r="H129" i="11"/>
  <c r="H61" i="11"/>
  <c r="H82" i="11"/>
  <c r="H59" i="11"/>
  <c r="H44" i="11"/>
  <c r="H28" i="11"/>
  <c r="H25" i="11"/>
  <c r="H8" i="11"/>
  <c r="B6" i="13"/>
  <c r="F12" i="13"/>
  <c r="H12" i="13"/>
  <c r="D12" i="13"/>
  <c r="B7" i="13"/>
  <c r="B8" i="13" l="1"/>
  <c r="B9" i="13" s="1"/>
  <c r="G110" i="11"/>
  <c r="H110" i="1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<sst xmlns="http://schemas.openxmlformats.org/spreadsheetml/2006/main" count="850" uniqueCount="337">
  <si>
    <t>3. pielikums otrās kārtas projektu atlases nolikumam</t>
  </si>
  <si>
    <r>
      <t xml:space="preserve">Eiropas Savienības kohēzijas politikas programmas 2021.–2027. gadam 1.1.1. specifiskā atbalsta mērķa "Pētniecības un inovāciju kapacitātes stiprināšana un progresīvu tehnoloģiju ieviešana kopējā P&amp;A sistēmā" 1.1.1.3. pasākuma "Praktiskas ievirzes pētījumi" otrās kārtas </t>
    </r>
    <r>
      <rPr>
        <b/>
        <u/>
        <sz val="12"/>
        <color theme="1"/>
        <rFont val="Aptos"/>
        <family val="2"/>
      </rPr>
      <t>projekta budžeta kopsavilkums</t>
    </r>
  </si>
  <si>
    <r>
      <rPr>
        <b/>
        <sz val="11"/>
        <color rgb="FFFF0000"/>
        <rFont val="Aptos"/>
        <family val="2"/>
      </rPr>
      <t>Informācijai!</t>
    </r>
    <r>
      <rPr>
        <sz val="11"/>
        <color theme="1"/>
        <rFont val="Aptos"/>
        <family val="2"/>
      </rPr>
      <t xml:space="preserve">
1) Izklājlapā "Budžeta kopsavilkums" aizpilda tikai oranži iekrāsotos datu laukus. 
2) Izklājlapā "Izmaksu pamatojums" vai citā projekta iesniegumam pievienotā dokumentā sniedz izmaksu pamatojumu.
3) Izklājlapa "KPVIS" ir aizsargāta ar atslēgu, jo dati tajā ielasīsies automātiski.
3) Izklājlapā "Finansēšanas plāns" dati tabulā Nr. 1 "Finansēšanas plāns" ielasīsies automātiski. Projekta iesniedzējs aizpilda tikai oranži iekrāsotos datu laukus tabulā Nr. 2 "Intensitātes samazinājums" (ja attiecināms).</t>
    </r>
  </si>
  <si>
    <t>Budžeta pozīcijas kods </t>
  </si>
  <si>
    <r>
      <t>Izmaksu pozīcijas nosaukums</t>
    </r>
    <r>
      <rPr>
        <sz val="11"/>
        <rFont val="Aptos"/>
        <family val="2"/>
      </rPr>
      <t> </t>
    </r>
  </si>
  <si>
    <t>Darbības veids</t>
  </si>
  <si>
    <t>Labuma guvējs</t>
  </si>
  <si>
    <r>
      <t>Izmaksu veids</t>
    </r>
    <r>
      <rPr>
        <sz val="11"/>
        <rFont val="Aptos"/>
        <family val="2"/>
      </rPr>
      <t> </t>
    </r>
  </si>
  <si>
    <t>Vienas vienības izmaksas EUR</t>
  </si>
  <si>
    <r>
      <t>Daudzums</t>
    </r>
    <r>
      <rPr>
        <sz val="11"/>
        <rFont val="Aptos"/>
        <family val="2"/>
      </rPr>
      <t> </t>
    </r>
  </si>
  <si>
    <r>
      <t>Mērvienība</t>
    </r>
    <r>
      <rPr>
        <sz val="11"/>
        <rFont val="Aptos"/>
        <family val="2"/>
      </rPr>
      <t> </t>
    </r>
  </si>
  <si>
    <r>
      <rPr>
        <b/>
        <sz val="11"/>
        <color rgb="FF000000"/>
        <rFont val="Aptos"/>
        <family val="2"/>
      </rPr>
      <t>Projekta darbības/apakšdarbības numurs</t>
    </r>
    <r>
      <rPr>
        <sz val="11"/>
        <color rgb="FF000000"/>
        <rFont val="Aptos"/>
        <family val="2"/>
      </rPr>
      <t> </t>
    </r>
  </si>
  <si>
    <t>Attiecināmā summa</t>
  </si>
  <si>
    <t>Piezīmes par attiecināmajām izmaksām</t>
  </si>
  <si>
    <t>Piezīmes par tabulas aizpildīšanu</t>
  </si>
  <si>
    <t>EUR</t>
  </si>
  <si>
    <r>
      <t>%</t>
    </r>
    <r>
      <rPr>
        <sz val="11"/>
        <rFont val="Aptos"/>
        <family val="2"/>
      </rPr>
      <t> </t>
    </r>
  </si>
  <si>
    <t>1.</t>
  </si>
  <si>
    <t>Projekta izmaksas saskaņā ar vienoto izmaksu likmi</t>
  </si>
  <si>
    <r>
      <t xml:space="preserve">Netiešās attiecināmās izmaksas plāno kā vienu izmaksu pozīciju, </t>
    </r>
    <r>
      <rPr>
        <b/>
        <sz val="9"/>
        <color rgb="FFFF0000"/>
        <rFont val="Aptos"/>
        <family val="2"/>
      </rPr>
      <t>piemērojot netiešo izmaksu vienoto likmi 25% apmērā</t>
    </r>
    <r>
      <rPr>
        <sz val="9"/>
        <color theme="1"/>
        <rFont val="Aptos"/>
        <family val="2"/>
      </rPr>
      <t xml:space="preserve"> no SAM MK noteikumu 34. punktā minēto tiešo attiecināmo izmaksu kopsummas, izņemot tiešās attiecināmās izmaksas saistībā ar apakšuzņēmuma līgumu slēgšanu un izmaksas saistībā ar resursiem, ko nodrošinājušas trešās personas un kas netiek izmantoti finansējuma saņēmēja telpās vai pētījumu objektos, kā arī finansiālu atbalstu trešajām personām. Netiešo izmaksu summā iekļaujamas arī projekta ietvaros radīto zināšanu izplatīšanas izmaksas. Atbilstoši SAM MK noteikumu 32.4., 33.2. un 35. p.</t>
    </r>
  </si>
  <si>
    <r>
      <t xml:space="preserve">Norāda </t>
    </r>
    <r>
      <rPr>
        <b/>
        <sz val="9"/>
        <color theme="1"/>
        <rFont val="Aptos"/>
        <family val="2"/>
      </rPr>
      <t>kopējās netiešās izmaksas projekta iesniedzējam un katram sadarbības partnerim</t>
    </r>
    <r>
      <rPr>
        <sz val="9"/>
        <color theme="1"/>
        <rFont val="Aptos"/>
        <family val="2"/>
      </rPr>
      <t xml:space="preserve"> (ja attiecināms). </t>
    </r>
  </si>
  <si>
    <t>1.1.</t>
  </si>
  <si>
    <t>Netiešās izmaksas</t>
  </si>
  <si>
    <t>N/A</t>
  </si>
  <si>
    <t>netiešās</t>
  </si>
  <si>
    <t>1.2.</t>
  </si>
  <si>
    <t>1.3.</t>
  </si>
  <si>
    <r>
      <t>3.</t>
    </r>
    <r>
      <rPr>
        <sz val="11"/>
        <rFont val="Aptos"/>
        <family val="2"/>
      </rPr>
      <t> </t>
    </r>
  </si>
  <si>
    <r>
      <t>Projekta īstenošanas personāla izmaksas</t>
    </r>
    <r>
      <rPr>
        <sz val="11"/>
        <rFont val="Aptos"/>
        <family val="2"/>
      </rPr>
      <t> </t>
    </r>
  </si>
  <si>
    <t>Atlīdzība zinātniskajiem darbiniekiem, ciktāl tie ir nodarbināti projektā. Izmaksas attiecināmas, atlīdzībā iekļaujot arī darba devēja valsts sociālās apdrošināšanas obligātās iemaksas un atvaļinājuma izmaksas.
Budžeta pozīcijā 3.1. iekļaujamas izmaksas uz darba līguma pamata. Projekta īstenošanas personāla izmaksas uz uzņēmuma vai pakalpojuma līguma pamata norādāmas budžeta pozīcijā Nr. 13.1. "Ārpakalpojumu izmaksas".
Atbilstoši SAM MK noteikumu 34.1. p.</t>
  </si>
  <si>
    <r>
      <t xml:space="preserve">Norāda atsevišķi </t>
    </r>
    <r>
      <rPr>
        <b/>
        <sz val="9"/>
        <color theme="1"/>
        <rFont val="Aptos"/>
        <family val="2"/>
      </rPr>
      <t>katru projektā plānoto īstenošanas personāla amata pozīciju.</t>
    </r>
    <r>
      <rPr>
        <sz val="9"/>
        <color theme="1"/>
        <rFont val="Aptos"/>
        <family val="2"/>
      </rPr>
      <t xml:space="preserve"> Atzīmē, vai izmaksas plānotas projekta iesniedzējam vai/un sadarbības partneriem. Izklājlapā "Izmaksu pamatojums" vai citā projekta iesniegumam pievienotā dokumentā sniedz izmaksu pamatojumu.</t>
    </r>
  </si>
  <si>
    <t>3.1. </t>
  </si>
  <si>
    <t>Projekta īstenošanas personāla atlīdzības izmaksas</t>
  </si>
  <si>
    <t>3.1.1.</t>
  </si>
  <si>
    <t>Izmaksu pozīcijas nosaukums</t>
  </si>
  <si>
    <t>tiešās </t>
  </si>
  <si>
    <t>3.1.2.</t>
  </si>
  <si>
    <t>3.1.3.</t>
  </si>
  <si>
    <t>3.1.4.</t>
  </si>
  <si>
    <t>3.1.5.</t>
  </si>
  <si>
    <t>3.1.6.</t>
  </si>
  <si>
    <t>3.1.7.</t>
  </si>
  <si>
    <t>3.1.8.</t>
  </si>
  <si>
    <t>3.1.9.</t>
  </si>
  <si>
    <t>3.1.10.</t>
  </si>
  <si>
    <t>3.1.11.</t>
  </si>
  <si>
    <t>3.1.12.</t>
  </si>
  <si>
    <t>3.1.13.</t>
  </si>
  <si>
    <t>3.1.14.</t>
  </si>
  <si>
    <t>3.1.15.</t>
  </si>
  <si>
    <t>3.2. </t>
  </si>
  <si>
    <t>Pārējās projekta īstenošanas personāla izmaksas</t>
  </si>
  <si>
    <t>Pētniecībā iesaistītā zinātniskā darbinieka komandējumu un darba braucienu izmaksas, kas saistītas ar projekta ietvaros īstenojamo pētniecību, tai skaitā ar sasniegto rezultātu publiskošanu.
Izmaksas attiecas arī uz tādu projekta zinātnisko vadītāju, kura atlīdzība tiek finansēta no finansējuma saņēmēja paša līdzekļiem kā projekta neattiecināmās izmaksas.
Atbilstoši SAM MK noteikumu 34.6. p.</t>
  </si>
  <si>
    <r>
      <t xml:space="preserve">Ailē "Vienas vienības izmaksas EUR" norāda </t>
    </r>
    <r>
      <rPr>
        <b/>
        <sz val="9"/>
        <color theme="1"/>
        <rFont val="Aptos"/>
        <family val="2"/>
      </rPr>
      <t>katra komandējuma vai/un darba brauciena kopējās izmaksas katrai pētījumu kategorijai.</t>
    </r>
    <r>
      <rPr>
        <sz val="9"/>
        <color theme="1"/>
        <rFont val="Aptos"/>
        <family val="2"/>
      </rPr>
      <t xml:space="preserve"> Atzīmē, vai izmaksas plānotas projekta iesniedzējam vai/un sadarbības partneriem. Izklājlapā "Izmaksu pamatojums" vai citā projekta iesniegumam pievienotā dokumentā sniedz izmaksu pamatojumu.</t>
    </r>
  </si>
  <si>
    <t>3.2.1.</t>
  </si>
  <si>
    <t>Komandējumu un darba braucienu izmaksas</t>
  </si>
  <si>
    <t>3.2.1.1.</t>
  </si>
  <si>
    <t>Komandējums</t>
  </si>
  <si>
    <t>skaits</t>
  </si>
  <si>
    <t>3.2.1.2.</t>
  </si>
  <si>
    <t>3.2.1.3.</t>
  </si>
  <si>
    <t>3.2.1.4.</t>
  </si>
  <si>
    <t>3.2.1.5.</t>
  </si>
  <si>
    <t>3.2.1.6.</t>
  </si>
  <si>
    <t>3.2.1.7.</t>
  </si>
  <si>
    <t>3.2.1.8.</t>
  </si>
  <si>
    <t>3.2.1.9.</t>
  </si>
  <si>
    <t>3.2.1.10.</t>
  </si>
  <si>
    <r>
      <t>6.</t>
    </r>
    <r>
      <rPr>
        <sz val="11"/>
        <rFont val="Aptos"/>
        <family val="2"/>
      </rPr>
      <t> </t>
    </r>
  </si>
  <si>
    <r>
      <t>Materiālu, aprīkojuma un iekārtu izmaksas</t>
    </r>
    <r>
      <rPr>
        <sz val="11"/>
        <rFont val="Aptos"/>
        <family val="2"/>
      </rPr>
      <t> </t>
    </r>
  </si>
  <si>
    <t>6.1. </t>
  </si>
  <si>
    <t>Materiālu un izejvielu izmaksas </t>
  </si>
  <si>
    <t>Projekta īstenošanai nepieciešamā inventāra, instrumentu un materiālu (tai skaitā fizikālie, bioloģiskie, ķīmiskie un citi materiāli, izmēģinājuma dzīvnieki un augi, reaktīvi, ķimikālijas, laboratorijas trauki, medikamenti, aukstuma aģenti, siltumnesēji, elektronikas komponentes un moduļi, nesējgāzes, eļļas, enerģētiskie materiāli un elektroenerģija, ciktāl to izmanto pētniecībai) iegādes un piegādes izmaksas.
Atbilstoši SAM MK noteikumu 34.2.1.4. p.</t>
  </si>
  <si>
    <r>
      <t xml:space="preserve">Ailē "Vienas vienības izmaksas EUR" norāda </t>
    </r>
    <r>
      <rPr>
        <b/>
        <sz val="9"/>
        <color theme="1"/>
        <rFont val="Aptos"/>
        <family val="2"/>
      </rPr>
      <t>materiālu iegādes kopējās izmaksas</t>
    </r>
    <r>
      <rPr>
        <sz val="9"/>
        <color theme="1"/>
        <rFont val="Aptos"/>
        <family val="2"/>
      </rPr>
      <t xml:space="preserve"> katrai pētījumu kategorijai. Atzīmē, vai izmaksas plānotas projekta iesniedzējam vai/un sadarbības partneriem. Izklājlapā "Izmaksu pamatojums" vai citā projekta iesniegumam pievienotā dokumentā sniedz izmaksu pamatojumu.</t>
    </r>
  </si>
  <si>
    <t>6.1.1.</t>
  </si>
  <si>
    <t>Materiāli un izejvielas</t>
  </si>
  <si>
    <t>6.1.2.</t>
  </si>
  <si>
    <t>6.1.3.</t>
  </si>
  <si>
    <t xml:space="preserve">tiešās </t>
  </si>
  <si>
    <t>6.1.4.</t>
  </si>
  <si>
    <t>6.1.5.</t>
  </si>
  <si>
    <t>6.1.6.</t>
  </si>
  <si>
    <t>6.1.7.</t>
  </si>
  <si>
    <t>6.1.8.</t>
  </si>
  <si>
    <t>6.1.9.</t>
  </si>
  <si>
    <t>6.1.10.</t>
  </si>
  <si>
    <t>6.2. </t>
  </si>
  <si>
    <t>Aprīkojuma un iekārtu izmaksas</t>
  </si>
  <si>
    <r>
      <t xml:space="preserve">1) Jaunu tehnoloģisko iekārtu </t>
    </r>
    <r>
      <rPr>
        <b/>
        <sz val="9"/>
        <color theme="1"/>
        <rFont val="Aptos"/>
        <family val="2"/>
      </rPr>
      <t>iegādes vai izveidošanas izmaksas</t>
    </r>
    <r>
      <rPr>
        <sz val="9"/>
        <color theme="1"/>
        <rFont val="Aptos"/>
        <family val="2"/>
      </rPr>
      <t xml:space="preserve"> (tai skaitā uzstādīšanas, montāžas un citas kapitalizējamās izmaksas), ja pamatlīdzekļu izmantošanas laiks saskaņā ar grāmatvedības uzskaiti reglamentējošiem normatīvajiem aktiem projekta ietvaros aptver visu šo pamatlīdzekļu lietderīgās lietošanas laiku; 
2) </t>
    </r>
    <r>
      <rPr>
        <b/>
        <sz val="9"/>
        <color theme="1"/>
        <rFont val="Aptos"/>
        <family val="2"/>
      </rPr>
      <t>amortizācijas izmaksas</t>
    </r>
    <r>
      <rPr>
        <sz val="9"/>
        <color theme="1"/>
        <rFont val="Aptos"/>
        <family val="2"/>
      </rPr>
      <t xml:space="preserve"> (attiecināms uz projekta ietvaros iegādātajiem un rīcībā esošiem pamatlīdzekļiem, kurus izmanto pētniecībai). Ja pamatlīdzekļu izmantošanas laiks projekta ietvaros neaptver visu šo pamatlīdzekļu lietderīgās lietošanas laiku, par attiecināmajām izmaksām uzskatāmas tikai tās nolietojuma izmaksas, kas atbilst projekta īstenošanas termiņam. Minētās izmaksas aprēķina proporcionāli pamatlīdzekļu izmantošanas laikam un intensitātei saskaņā ar grāmatvedības uzskaiti reglamentējošiem normatīvajiem aktiem, bet nepārsniedzot 20% gadā no pamatlīdzekļa iegādes vērtības; 
3) </t>
    </r>
    <r>
      <rPr>
        <b/>
        <sz val="9"/>
        <color theme="1"/>
        <rFont val="Aptos"/>
        <family val="2"/>
      </rPr>
      <t>nomas maksa</t>
    </r>
    <r>
      <rPr>
        <sz val="9"/>
        <color theme="1"/>
        <rFont val="Aptos"/>
        <family val="2"/>
      </rPr>
      <t>, ja noma veikta uz tāda līguma pamata, ar kuru iznomātājs par vienu vai vairākiem nomas maksājumiem nodod nomniekam tiesības lietot aktīvu noteiktu laikposmu, nepārsniedzot projekta īstenošanas termiņu un nenododot visus aktīva īpašuma tiesībām raksturīgos riskus un atlīdzību.
Atbilstoši SAM MK noteikumu 34.2.1.1.-24.2.1.3. p.</t>
    </r>
  </si>
  <si>
    <r>
      <t xml:space="preserve">Norāda </t>
    </r>
    <r>
      <rPr>
        <b/>
        <sz val="9"/>
        <color theme="1"/>
        <rFont val="Aptos"/>
        <family val="2"/>
      </rPr>
      <t>atsevišķi katru plānoto izmaksu vienību</t>
    </r>
    <r>
      <rPr>
        <sz val="9"/>
        <color theme="1"/>
        <rFont val="Aptos"/>
        <family val="2"/>
      </rPr>
      <t>. Atzīmē, vai izmaksas plānotas projekta iesniedzējam vai/un sadarbības partneriem. Izklājlapā "Izmaksu pamatojums" vai citā projekta iesniegumam pievienotā dokumentā sniedz izmaksu pamatojumu.</t>
    </r>
  </si>
  <si>
    <t>6.2.1.</t>
  </si>
  <si>
    <t>6.2.2.</t>
  </si>
  <si>
    <t>6.2.3.</t>
  </si>
  <si>
    <t>6.2.4.</t>
  </si>
  <si>
    <t>6.2.5.</t>
  </si>
  <si>
    <t>6.2.6.</t>
  </si>
  <si>
    <t>6.2.7.</t>
  </si>
  <si>
    <t>6.2.8.</t>
  </si>
  <si>
    <t>6.2.9.</t>
  </si>
  <si>
    <t>6.2.10.</t>
  </si>
  <si>
    <t>6.2.11.</t>
  </si>
  <si>
    <t>6.2.12.</t>
  </si>
  <si>
    <t>6.2.13.</t>
  </si>
  <si>
    <t>6.2.14.</t>
  </si>
  <si>
    <t>6.2.15.</t>
  </si>
  <si>
    <t xml:space="preserve">6.4. </t>
  </si>
  <si>
    <r>
      <t>Citas izmaksas</t>
    </r>
    <r>
      <rPr>
        <sz val="11"/>
        <rFont val="Aptos"/>
        <family val="2"/>
      </rPr>
      <t> </t>
    </r>
  </si>
  <si>
    <t>6.4.1.</t>
  </si>
  <si>
    <r>
      <t xml:space="preserve">Tehnoloģiju tiesību aizsardzības izmaksas. Finansējumu tehnoloģiju tiesību aizsardzībai var saņemt labuma guvējs, kas ir </t>
    </r>
    <r>
      <rPr>
        <b/>
        <sz val="9"/>
        <color rgb="FFFF0000"/>
        <rFont val="Aptos"/>
        <family val="2"/>
      </rPr>
      <t xml:space="preserve">zinātniskā institūcija </t>
    </r>
    <r>
      <rPr>
        <sz val="9"/>
        <color theme="1"/>
        <rFont val="Aptos"/>
        <family val="2"/>
      </rPr>
      <t>(SAM MK noteikumu 50.2. p.).
Atbilstoši SAM MK noteikumu 34.3. un 50. p.</t>
    </r>
  </si>
  <si>
    <r>
      <t xml:space="preserve">Norāda </t>
    </r>
    <r>
      <rPr>
        <b/>
        <sz val="9"/>
        <color theme="1"/>
        <rFont val="Aptos"/>
        <family val="2"/>
      </rPr>
      <t>atsevišķi katru plānoto izmaksu vienību.</t>
    </r>
    <r>
      <rPr>
        <sz val="9"/>
        <color theme="1"/>
        <rFont val="Aptos"/>
        <family val="2"/>
      </rPr>
      <t xml:space="preserve"> Atzīmē, vai izmaksas plānotas projekta iesniedzējam vai/un sadarbības partneriem. Izklājlapā "Izmaksu pamatojums" vai citā projekta iesniegumam pievienotā dokumentā sniedz izmaksu pamatojumu.</t>
    </r>
  </si>
  <si>
    <t>6.4.2.</t>
  </si>
  <si>
    <t>6.4.3.</t>
  </si>
  <si>
    <t>tiešās</t>
  </si>
  <si>
    <t>6.4.4.</t>
  </si>
  <si>
    <t>6.4.5.</t>
  </si>
  <si>
    <t>6.4.6.</t>
  </si>
  <si>
    <t>6.4.7.</t>
  </si>
  <si>
    <t>6.4.8.</t>
  </si>
  <si>
    <t>6.4.9.</t>
  </si>
  <si>
    <t>6.4.10.</t>
  </si>
  <si>
    <r>
      <t>8.</t>
    </r>
    <r>
      <rPr>
        <sz val="11"/>
        <rFont val="Aptos"/>
        <family val="2"/>
      </rPr>
      <t> </t>
    </r>
  </si>
  <si>
    <t>Patenti, licences u.tml.</t>
  </si>
  <si>
    <t>8.1.</t>
  </si>
  <si>
    <r>
      <t xml:space="preserve">Nemateriālie aktīvi – </t>
    </r>
    <r>
      <rPr>
        <b/>
        <sz val="9"/>
        <color theme="1"/>
        <rFont val="Aptos"/>
        <family val="2"/>
      </rPr>
      <t>no ārējiem avotiem iegādātu</t>
    </r>
    <r>
      <rPr>
        <sz val="9"/>
        <color theme="1"/>
        <rFont val="Aptos"/>
        <family val="2"/>
      </rPr>
      <t xml:space="preserve"> tehnisko zināšanu, patentu, tehnoloģiju tiesību vai citu intelektuālā īpašuma tiesību licenču iegādes izmaksas. 
Ja laiks, kas nepieciešams nemateriālo aktīvu izmantošanai pētniecības projektā, pārsniedz nemateriālo aktīvu darbības laiku, par attiecināmajām izmaksām uzskatāmas tikai tās amortizācijas izmaksas, kuras aprēķinātas atbilstoši normatīvajiem aktiem par nolietojuma normām un lietošanas nosacījumiem un saskaņā ar labu grāmatvedības praksi.
Atbilstoši SAM MK noteikumu 34.2.2. p.</t>
    </r>
  </si>
  <si>
    <t>8.2.</t>
  </si>
  <si>
    <t>8.3.</t>
  </si>
  <si>
    <t>8.4.</t>
  </si>
  <si>
    <t>8.5.</t>
  </si>
  <si>
    <t>8.6.</t>
  </si>
  <si>
    <t>8.7.</t>
  </si>
  <si>
    <t>8.8.</t>
  </si>
  <si>
    <t>8.9.</t>
  </si>
  <si>
    <t>8.10.</t>
  </si>
  <si>
    <t>12.</t>
  </si>
  <si>
    <t>Ieguldījumi natūrā</t>
  </si>
  <si>
    <t>12.1.</t>
  </si>
  <si>
    <r>
      <t xml:space="preserve">Ieguldījumi natūrā, kuru vērtību ir iespējams neatkarīgi auditēt un novērtēt atbilstoši vadošās iestādes izstrādātajai metodikai par ieguldījumiem natūrā projektu līdzfinansēšanai 2021.–2027. gada plānošanas periodā un SAM MK noteikumu 40. punktā minētajiem nosacījumiem. 
</t>
    </r>
    <r>
      <rPr>
        <b/>
        <sz val="9"/>
        <color rgb="FFFF0000"/>
        <rFont val="Aptos"/>
        <family val="2"/>
      </rPr>
      <t xml:space="preserve">Kopējais ieguldījums natūrā nedrīkst pārsniegt 5% no projekta kopējām attiecināmajām izmaksām. </t>
    </r>
    <r>
      <rPr>
        <sz val="9"/>
        <color theme="1"/>
        <rFont val="Aptos"/>
        <family val="2"/>
      </rPr>
      <t xml:space="preserve">
Atbilstoši SAM MK noteikumu 39.1.2. p.</t>
    </r>
  </si>
  <si>
    <t>12.2.</t>
  </si>
  <si>
    <t>12.3.</t>
  </si>
  <si>
    <t>12.4.</t>
  </si>
  <si>
    <t>12.5.</t>
  </si>
  <si>
    <t>12.6.</t>
  </si>
  <si>
    <t>12.7.</t>
  </si>
  <si>
    <t>12.8.</t>
  </si>
  <si>
    <t>12.9.</t>
  </si>
  <si>
    <t>12.10.</t>
  </si>
  <si>
    <r>
      <t>13.</t>
    </r>
    <r>
      <rPr>
        <sz val="11"/>
        <rFont val="Aptos"/>
        <family val="2"/>
      </rPr>
      <t> </t>
    </r>
  </si>
  <si>
    <r>
      <t>Pārējās projekta īstenošanas izmaksas</t>
    </r>
    <r>
      <rPr>
        <sz val="11"/>
        <rFont val="Aptos"/>
        <family val="2"/>
      </rPr>
      <t> </t>
    </r>
  </si>
  <si>
    <r>
      <t>13.1.</t>
    </r>
    <r>
      <rPr>
        <sz val="11"/>
        <rFont val="Aptos"/>
        <family val="2"/>
      </rPr>
      <t> </t>
    </r>
  </si>
  <si>
    <r>
      <t>Ārpakalpojumu izmaksas</t>
    </r>
    <r>
      <rPr>
        <sz val="11"/>
        <rFont val="Aptos"/>
        <family val="2"/>
      </rPr>
      <t> </t>
    </r>
  </si>
  <si>
    <r>
      <t>Ārpakalpojumu izmaksas, plānojot un veicot iepirkumu atbilstoši iepirkuma procedūru reglamentējošiem normatīvajiem aktiem:
1) pētniecības ārpakalpojuma izmaksas;
2) pētniecības nodrošināšanas izmaksas (inspicēšanas, testēšanas, sertifikācijas un citas izmaksas, lai nodrošinātu tādus pētījumu datus, kas salīdzināmi ar citās valstīs veiktajiem pētījumiem).
Atbilstoši SAM MK noteikumu 34.4. p.
Ārpakalpojumu izmaksas darbības "Tehnoloģiju tiesību iegūšana, apstiprināšana un aizstāvēšana" ietvaros ir attiecināmas tikai labuma guvējam, kas ir</t>
    </r>
    <r>
      <rPr>
        <b/>
        <sz val="9"/>
        <color rgb="FFFF0000"/>
        <rFont val="Aptos"/>
        <family val="2"/>
      </rPr>
      <t xml:space="preserve"> zinātniskā institūcija </t>
    </r>
    <r>
      <rPr>
        <sz val="9"/>
        <color theme="1"/>
        <rFont val="Aptos"/>
        <family val="2"/>
      </rPr>
      <t>(SAM MK noteikumu 50.2. p.).</t>
    </r>
  </si>
  <si>
    <r>
      <t>Norāda</t>
    </r>
    <r>
      <rPr>
        <b/>
        <sz val="9"/>
        <color theme="1"/>
        <rFont val="Aptos"/>
        <family val="2"/>
      </rPr>
      <t xml:space="preserve"> atsevišķi katru plānoto izmaksu vienību</t>
    </r>
    <r>
      <rPr>
        <sz val="9"/>
        <color theme="1"/>
        <rFont val="Aptos"/>
        <family val="2"/>
      </rPr>
      <t>. Atzīmē, vai izmaksas plānotas projekta iesniedzējam vai/un sadarbības partneriem. Izklājlapā "Izmaksu pamatojums" vai citā projekta iesniegumam pievienotā dokumentā sniedz izmaksu pamatojumu.</t>
    </r>
  </si>
  <si>
    <t>13.1.1.</t>
  </si>
  <si>
    <t>13.1.2.</t>
  </si>
  <si>
    <t>13.1.3.</t>
  </si>
  <si>
    <t>13.1.4.</t>
  </si>
  <si>
    <t>13.1.5.</t>
  </si>
  <si>
    <t>13.1.6.</t>
  </si>
  <si>
    <t>13.1.7.</t>
  </si>
  <si>
    <t>13.1.8.</t>
  </si>
  <si>
    <t>13.1.9.</t>
  </si>
  <si>
    <t>13.1.10.</t>
  </si>
  <si>
    <t>13.1.11.</t>
  </si>
  <si>
    <t>13.1.12.</t>
  </si>
  <si>
    <t>13.1.13.</t>
  </si>
  <si>
    <t>13.1.14.</t>
  </si>
  <si>
    <t>13.1.15.</t>
  </si>
  <si>
    <r>
      <t>13.3.</t>
    </r>
    <r>
      <rPr>
        <sz val="11"/>
        <rFont val="Aptos"/>
        <family val="2"/>
      </rPr>
      <t> </t>
    </r>
  </si>
  <si>
    <t>Zinātnisko rakstu publicēšanas izmaksas</t>
  </si>
  <si>
    <t>Oriģinālu zinātnisko rakstu publicēšanas (Web of Science, SCOPUS vai ERIH+ datubāzēs iekļautos žurnālos vai konferenču rakstu krājumos) izmaksas.
Atbilstoši SAM MK noteikumu 7.4.1., 34.5., 52.1. p.</t>
  </si>
  <si>
    <r>
      <t>Norāda</t>
    </r>
    <r>
      <rPr>
        <b/>
        <sz val="9"/>
        <color theme="1"/>
        <rFont val="Aptos"/>
        <family val="2"/>
      </rPr>
      <t xml:space="preserve"> atsevišķi katru plānoto izmaksu vienību.</t>
    </r>
    <r>
      <rPr>
        <sz val="9"/>
        <color theme="1"/>
        <rFont val="Aptos"/>
        <family val="2"/>
      </rPr>
      <t xml:space="preserve"> Atzīmē, vai izmaksas plānotas projekta iesniedzējam vai/un sadarbības partneriem. Izklājlapā "Izmaksu pamatojums" vai citā projekta iesniegumam pievienotā dokumentā sniedz izmaksu pamatojumu.</t>
    </r>
  </si>
  <si>
    <t>13.3.1.</t>
  </si>
  <si>
    <t>13.3.2.</t>
  </si>
  <si>
    <t>13.3.3.</t>
  </si>
  <si>
    <r>
      <t>KOPĀ</t>
    </r>
    <r>
      <rPr>
        <sz val="11"/>
        <rFont val="Aptos"/>
        <family val="2"/>
      </rPr>
      <t> </t>
    </r>
  </si>
  <si>
    <t>* Izmaksu pozīcijas norāda saskaņā ar SAM MK noteikumu projekta izmaksu attiecināmības nosacījumiem.</t>
  </si>
  <si>
    <t>** Nomas gadījumā mērvienību norāda ar laika parametru (gadā vai mēnesī).</t>
  </si>
  <si>
    <t>Piezīmes</t>
  </si>
  <si>
    <t>Projekta iesniedzējs</t>
  </si>
  <si>
    <t>Sadarbības partneris Nr. 1</t>
  </si>
  <si>
    <t>Sadarbības partneris Nr. 2</t>
  </si>
  <si>
    <t>Tehniski ekonomiskā priekšizpēte</t>
  </si>
  <si>
    <t>Fundamentālie pētījumi</t>
  </si>
  <si>
    <r>
      <t xml:space="preserve">Fundamentālie pētījumi, ja projekta ietvaros tiek īstenoti rūpnieciskie pētījumi.Kopējais publiskais finansējums fundamentālajiem pētījumiem </t>
    </r>
    <r>
      <rPr>
        <b/>
        <sz val="9"/>
        <color rgb="FFFF0000"/>
        <rFont val="Aptos"/>
        <family val="2"/>
      </rPr>
      <t>nepārsniedz 20%</t>
    </r>
    <r>
      <rPr>
        <sz val="9"/>
        <color theme="1"/>
        <rFont val="Aptos"/>
        <family val="2"/>
      </rPr>
      <t xml:space="preserve"> no projekta kopējām attiecināmajām izmaksām.</t>
    </r>
  </si>
  <si>
    <t>Rūpnieciskie pētījumi</t>
  </si>
  <si>
    <t>Eksperimentālā izstrāde</t>
  </si>
  <si>
    <r>
      <t xml:space="preserve">Eksperimentālā izstrāde, ja projekta ietvaros tiek īstenoti rūpnieciskie pētījumi. Kopējais publiskais finansējums eksperimentālajai izstrādei </t>
    </r>
    <r>
      <rPr>
        <b/>
        <sz val="9"/>
        <color rgb="FFFF0000"/>
        <rFont val="Aptos"/>
        <family val="2"/>
      </rPr>
      <t>nepārsniedz 20%</t>
    </r>
    <r>
      <rPr>
        <sz val="9"/>
        <color theme="1"/>
        <rFont val="Aptos"/>
        <family val="2"/>
      </rPr>
      <t xml:space="preserve"> no projekta kopējām attiecināmajām izmaksām.</t>
    </r>
  </si>
  <si>
    <t>Tehnoloģiju tiesību iegūšana, apstiprināšana un aizstāvēšana</t>
  </si>
  <si>
    <t>KOPĀ</t>
  </si>
  <si>
    <r>
      <rPr>
        <b/>
        <sz val="11"/>
        <color rgb="FFFF0000"/>
        <rFont val="Aptos"/>
        <family val="2"/>
      </rPr>
      <t>Informācijai!</t>
    </r>
    <r>
      <rPr>
        <sz val="11"/>
        <color theme="1"/>
        <rFont val="Aptos"/>
        <family val="2"/>
      </rPr>
      <t xml:space="preserve">
1) Izklājlapas "Izmaksu pamatojums" aizpildīšana ir ieteicama, bet nav obligāta. Projekta iesniedzējs izmaksu aprēķinus un pamatojumus var pievienot arī kā atsevišķus dokumentus Projektu portāla (KPVIS) sadaļā "Pielikumi".
2) Projekta iesniedzējs izvēlas un aizpilda vienu vai vairākas kolonnas, kas atbilstošas konkrētajai budžeta pozīcijai. Ja nepieciešams, pievieno citu pamatojumu, kas izklājlapā nav ietverts.</t>
    </r>
  </si>
  <si>
    <t>Pamatojums projektā plānoto izmaksu samērīgumam un atbilstībai vidējām tirgus cenām</t>
  </si>
  <si>
    <t>Informācija par finansējuma saņēmēja esošajām atalgojuma likmēm, esošajiem līgumiem u.tml.</t>
  </si>
  <si>
    <r>
      <rPr>
        <b/>
        <sz val="11"/>
        <color theme="1"/>
        <rFont val="Aptos"/>
        <family val="2"/>
      </rPr>
      <t>Informācija par veiktajām piegādātāju aptaujām</t>
    </r>
    <r>
      <rPr>
        <sz val="11"/>
        <color theme="1"/>
        <rFont val="Aptos"/>
        <family val="2"/>
      </rPr>
      <t xml:space="preserve"> (cenas priekšizpēti)</t>
    </r>
  </si>
  <si>
    <r>
      <t xml:space="preserve">Komercinformācija tīmekļvietnēs </t>
    </r>
    <r>
      <rPr>
        <sz val="11"/>
        <color theme="1"/>
        <rFont val="Aptos"/>
        <family val="2"/>
      </rPr>
      <t>(norādiet konkrētas saites vai pievienojiet ekrānuzņēmumus)</t>
    </r>
  </si>
  <si>
    <t>Informācija par finansējuma saņēmēja pieredzi līdzīgos projektos</t>
  </si>
  <si>
    <t>Informācija par statistikas datiem</t>
  </si>
  <si>
    <t>Informācija par eksperta atzinumu</t>
  </si>
  <si>
    <t>Norāde uz iepirkumu dokumentāciju</t>
  </si>
  <si>
    <t>Cits skaidrojums</t>
  </si>
  <si>
    <r>
      <rPr>
        <b/>
        <sz val="11"/>
        <color theme="1"/>
        <rFont val="Aptos"/>
        <family val="2"/>
      </rPr>
      <t>Norāde uz citiem pamatojošiem dokumentiem</t>
    </r>
    <r>
      <rPr>
        <sz val="11"/>
        <color theme="1"/>
        <rFont val="Aptos"/>
        <family val="2"/>
      </rPr>
      <t>, kas pievienoti projekta iesnieguma pielikumā</t>
    </r>
  </si>
  <si>
    <t>…</t>
  </si>
  <si>
    <t>Aprēķinu tabulas</t>
  </si>
  <si>
    <t>Pievieno šeit vai kā atsevišķus dokumentus projekta iesnieguma pielikumā!</t>
  </si>
  <si>
    <t>Budžeta pozīcijas kods</t>
  </si>
  <si>
    <t>Nosaukums</t>
  </si>
  <si>
    <t>Izmaksu veids</t>
  </si>
  <si>
    <t>Daudzums</t>
  </si>
  <si>
    <t>Mērvienība</t>
  </si>
  <si>
    <t>Projekta darbības numurs</t>
  </si>
  <si>
    <t>%</t>
  </si>
  <si>
    <t>3.1.1.1.</t>
  </si>
  <si>
    <t>3.1.1.2.</t>
  </si>
  <si>
    <t>Sadarbības partneris Nr.1</t>
  </si>
  <si>
    <t>3.1.1.3.</t>
  </si>
  <si>
    <t>Sadarbības partneris Nr.2</t>
  </si>
  <si>
    <t>3.</t>
  </si>
  <si>
    <t>Projekta īstenošanas personāla izmaksas</t>
  </si>
  <si>
    <t>3.1.</t>
  </si>
  <si>
    <t>3.1.2.1.</t>
  </si>
  <si>
    <t>3.1.2.2.</t>
  </si>
  <si>
    <t>3.1.2.3.</t>
  </si>
  <si>
    <t>3.1.3.1.</t>
  </si>
  <si>
    <t>3.1.3.2.</t>
  </si>
  <si>
    <t>3.1.3.3.</t>
  </si>
  <si>
    <t>3.1.4.1.</t>
  </si>
  <si>
    <t>3.1.4.2.</t>
  </si>
  <si>
    <t>3.1.4.3.</t>
  </si>
  <si>
    <t>3.2.</t>
  </si>
  <si>
    <t xml:space="preserve">3.2.1. </t>
  </si>
  <si>
    <t>3.2.1.1.1.</t>
  </si>
  <si>
    <t>3.2.1.1.2.</t>
  </si>
  <si>
    <t>3.2.1.1.3.</t>
  </si>
  <si>
    <t>3.2.1.2.1.</t>
  </si>
  <si>
    <t>3.2.1.2.2.</t>
  </si>
  <si>
    <t>3.2.1.2.3.</t>
  </si>
  <si>
    <t>3.2.1.3.1.</t>
  </si>
  <si>
    <t>3.2.1.3.2.</t>
  </si>
  <si>
    <t>3.2.1.3.3.</t>
  </si>
  <si>
    <t>6.</t>
  </si>
  <si>
    <t>Materiālu, aprīkojuma un iekārtu izmaksas</t>
  </si>
  <si>
    <t>6.1.</t>
  </si>
  <si>
    <t>Materiālu un izejvielu izmaksas</t>
  </si>
  <si>
    <t>6.1.1.1.</t>
  </si>
  <si>
    <t>6.1.1.2.</t>
  </si>
  <si>
    <t>6.1.1.3.</t>
  </si>
  <si>
    <t>6.1.2.1.</t>
  </si>
  <si>
    <t>6.1.2.2.</t>
  </si>
  <si>
    <t>6.1.2.3.</t>
  </si>
  <si>
    <t>6.1.3.1.</t>
  </si>
  <si>
    <t>6.1.3.2.</t>
  </si>
  <si>
    <t>6.1.3.3.</t>
  </si>
  <si>
    <t>6.2.</t>
  </si>
  <si>
    <t>6.2.1.1.</t>
  </si>
  <si>
    <t>6.2.1.2.</t>
  </si>
  <si>
    <t>6.2.1.3.</t>
  </si>
  <si>
    <t>6.2.2.1.</t>
  </si>
  <si>
    <t>6.2.2.2.</t>
  </si>
  <si>
    <t>6.2.2.3.</t>
  </si>
  <si>
    <t>6.2.3.1.</t>
  </si>
  <si>
    <t>6.2.3.2.</t>
  </si>
  <si>
    <t>6.2.3.3.</t>
  </si>
  <si>
    <t>6.4.</t>
  </si>
  <si>
    <t>Citas izmaksas</t>
  </si>
  <si>
    <t>6.4.1.1.</t>
  </si>
  <si>
    <t>6.4.1.2.</t>
  </si>
  <si>
    <t>6.4.1.3.</t>
  </si>
  <si>
    <t>6.4.2.1.</t>
  </si>
  <si>
    <t>6.4.2.2.</t>
  </si>
  <si>
    <t>6.4.2.3.</t>
  </si>
  <si>
    <t>6.4.3.1.</t>
  </si>
  <si>
    <t>6.4.3.2.</t>
  </si>
  <si>
    <t>6.4.3.3.</t>
  </si>
  <si>
    <t>6.4.4.1.</t>
  </si>
  <si>
    <t>6.4.4.2.</t>
  </si>
  <si>
    <t>6.4.4.3.</t>
  </si>
  <si>
    <t>8.</t>
  </si>
  <si>
    <t>Patenti, licences utml.</t>
  </si>
  <si>
    <t>8.1.1.</t>
  </si>
  <si>
    <t>8.1.2.</t>
  </si>
  <si>
    <t>8.1.3.</t>
  </si>
  <si>
    <t>8.2.1.</t>
  </si>
  <si>
    <t>8.2.2.</t>
  </si>
  <si>
    <t>8.2.3.</t>
  </si>
  <si>
    <t>8.3.1.</t>
  </si>
  <si>
    <t>8.3.2.</t>
  </si>
  <si>
    <t>8.3.3.</t>
  </si>
  <si>
    <t>12.1.1.</t>
  </si>
  <si>
    <t>12.1.2.</t>
  </si>
  <si>
    <t>12.1.3.</t>
  </si>
  <si>
    <t>12.2.1.</t>
  </si>
  <si>
    <t>12.2.2.</t>
  </si>
  <si>
    <t>12.2.3.</t>
  </si>
  <si>
    <t>12.3.1.</t>
  </si>
  <si>
    <t>12.3.2.</t>
  </si>
  <si>
    <t>12.3.3.</t>
  </si>
  <si>
    <t>13.</t>
  </si>
  <si>
    <t>Pārējās projekta īstenošanas izmaksas</t>
  </si>
  <si>
    <t>13.1.</t>
  </si>
  <si>
    <t>Ārpakalpojumu izmaksas</t>
  </si>
  <si>
    <t>13.1.1.1.</t>
  </si>
  <si>
    <t>13.1.1.2.</t>
  </si>
  <si>
    <t>13.1.1.3.</t>
  </si>
  <si>
    <t>13.1.2.1.</t>
  </si>
  <si>
    <t>13.1.2.2.</t>
  </si>
  <si>
    <t>13.1.2.3.</t>
  </si>
  <si>
    <t>13.1.3.1.</t>
  </si>
  <si>
    <t>13.1.3.2.</t>
  </si>
  <si>
    <t>13.1.3.3.</t>
  </si>
  <si>
    <t>13.1.4.1.</t>
  </si>
  <si>
    <t>13.1.4.2.</t>
  </si>
  <si>
    <t>13.1.4.3.</t>
  </si>
  <si>
    <t>13.3.</t>
  </si>
  <si>
    <t>Kopā:</t>
  </si>
  <si>
    <r>
      <rPr>
        <b/>
        <sz val="11"/>
        <color rgb="FFFF0000"/>
        <rFont val="Aptos Narrow"/>
        <family val="2"/>
        <scheme val="minor"/>
      </rPr>
      <t>Informācijai!</t>
    </r>
    <r>
      <rPr>
        <sz val="11"/>
        <color theme="1"/>
        <rFont val="Aptos Narrow"/>
        <family val="2"/>
        <charset val="186"/>
        <scheme val="minor"/>
      </rPr>
      <t xml:space="preserve">
Izklājlapā "Finansēšanas plāns" dati tabulā Nr. 1 "Finansēšanas plāns" ielasīsies automātiski. Projekta iesniedzējs aizpilda tikai oranži iekrāsotos datu laukus tabulā Nr. 2 "Intensitātes samazinājums" (ja attiecināms).</t>
    </r>
  </si>
  <si>
    <t>Tabula Nr. 1.</t>
  </si>
  <si>
    <t>Finansēšanas plāns</t>
  </si>
  <si>
    <t>Projekts</t>
  </si>
  <si>
    <t>Summa</t>
  </si>
  <si>
    <t>Eiropas Reģionālās attīstības fonds</t>
  </si>
  <si>
    <t>Valsts budžeta finansējums</t>
  </si>
  <si>
    <t>Publiskās attiecināmās izmaksas</t>
  </si>
  <si>
    <t>Privātās attiecināmās izmaksas</t>
  </si>
  <si>
    <t>Kopējās attiecināmās izmaksas</t>
  </si>
  <si>
    <t>Projekta daļa (%)</t>
  </si>
  <si>
    <t>Tabula Nr. 2</t>
  </si>
  <si>
    <t xml:space="preserve">Intensitātes samazinājums </t>
  </si>
  <si>
    <t>Cits publiskais finansējums</t>
  </si>
  <si>
    <t>Uzņēmuma veidi</t>
  </si>
  <si>
    <t>Sīks (mikro) komersants</t>
  </si>
  <si>
    <t>Mazs komersants</t>
  </si>
  <si>
    <t>Vidējs komersants</t>
  </si>
  <si>
    <t>Liels komersants</t>
  </si>
  <si>
    <t>Darbību veidi</t>
  </si>
  <si>
    <t>Labuma guvēji</t>
  </si>
  <si>
    <t>Algas</t>
  </si>
  <si>
    <t>stundas</t>
  </si>
  <si>
    <t>mēneši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</si>
</sst>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charset val="186"/>
      <scheme val="minor"/>
    </font>
    <font>
      <sz val="11"/>
      <color theme="1"/>
      <name val="Aptos"/>
      <family val="2"/>
    </font>
    <font>
      <b/>
      <sz val="11"/>
      <name val="Aptos"/>
      <family val="2"/>
    </font>
    <font>
      <sz val="11"/>
      <name val="Aptos"/>
      <family val="2"/>
    </font>
    <font>
      <b/>
      <sz val="11"/>
      <color theme="1"/>
      <name val="Aptos"/>
      <family val="2"/>
    </font>
    <font>
      <i/>
      <sz val="11"/>
      <color theme="1"/>
      <name val="Aptos Narrow"/>
      <family val="2"/>
      <charset val="186"/>
      <scheme val="minor"/>
    </font>
    <font>
      <b/>
      <sz val="11"/>
      <color rgb="FF000000"/>
      <name val="Aptos"/>
      <family val="2"/>
    </font>
    <font>
      <sz val="9"/>
      <name val="Aptos"/>
      <family val="2"/>
    </font>
    <font>
      <sz val="11"/>
      <color rgb="FF000000"/>
      <name val="Aptos"/>
      <family val="2"/>
    </font>
    <font>
      <i/>
      <sz val="11"/>
      <color rgb="FF000000"/>
      <name val="Aptos"/>
      <family val="2"/>
    </font>
    <font>
      <b/>
      <sz val="11"/>
      <color theme="1"/>
      <name val="Aptos Narrow"/>
      <family val="2"/>
      <scheme val="minor"/>
    </font>
    <font>
      <sz val="10"/>
      <color theme="1"/>
      <name val="Aptos Narrow"/>
      <family val="2"/>
      <charset val="186"/>
      <scheme val="minor"/>
    </font>
    <font>
      <sz val="9"/>
      <color theme="1"/>
      <name val="Aptos"/>
      <family val="2"/>
    </font>
    <font>
      <b/>
      <sz val="11"/>
      <name val="Aptos"/>
      <family val="2"/>
      <charset val="186"/>
    </font>
    <font>
      <sz val="11"/>
      <name val="Aptos"/>
      <family val="2"/>
      <charset val="186"/>
    </font>
    <font>
      <sz val="9"/>
      <name val="Aptos"/>
      <family val="2"/>
      <charset val="186"/>
    </font>
    <font>
      <sz val="11"/>
      <color theme="1"/>
      <name val="Aptos"/>
      <family val="2"/>
      <charset val="186"/>
    </font>
    <font>
      <i/>
      <sz val="11"/>
      <color theme="1"/>
      <name val="Aptos Narrow"/>
      <family val="2"/>
      <scheme val="minor"/>
    </font>
    <font>
      <sz val="12"/>
      <color theme="1"/>
      <name val="Aptos"/>
      <family val="2"/>
    </font>
    <font>
      <b/>
      <sz val="11"/>
      <color rgb="FF000000"/>
      <name val="Aptos"/>
      <family val="2"/>
      <charset val="186"/>
    </font>
    <font>
      <b/>
      <sz val="11"/>
      <color theme="1"/>
      <name val="Aptos"/>
      <family val="2"/>
      <charset val="186"/>
    </font>
    <font>
      <sz val="11"/>
      <color theme="1"/>
      <name val="Aptos Narrow"/>
      <family val="2"/>
      <scheme val="minor"/>
    </font>
    <font>
      <b/>
      <sz val="9"/>
      <color rgb="FFFF0000"/>
      <name val="Aptos"/>
      <family val="2"/>
    </font>
    <font>
      <b/>
      <sz val="12"/>
      <color theme="1"/>
      <name val="Aptos"/>
      <family val="2"/>
    </font>
    <font>
      <b/>
      <sz val="9"/>
      <color theme="1"/>
      <name val="Aptos"/>
      <family val="2"/>
    </font>
    <font>
      <b/>
      <i/>
      <sz val="9"/>
      <color theme="1"/>
      <name val="Aptos Narrow"/>
      <family val="2"/>
      <scheme val="minor"/>
    </font>
    <font>
      <b/>
      <sz val="11"/>
      <color rgb="FFFF0000"/>
      <name val="Aptos"/>
      <family val="2"/>
    </font>
    <font>
      <b/>
      <sz val="11"/>
      <color rgb="FFFF0000"/>
      <name val="Aptos Narrow"/>
      <family val="2"/>
      <scheme val="minor"/>
    </font>
    <font>
      <b/>
      <u/>
      <sz val="12"/>
      <color theme="1"/>
      <name val="Aptos"/>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FFDCB9"/>
        <bgColor indexed="64"/>
      </patternFill>
    </fill>
    <fill>
      <patternFill patternType="solid">
        <fgColor theme="8"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medium">
        <color indexed="64"/>
      </right>
      <top style="medium">
        <color indexed="64"/>
      </top>
      <bottom style="thin">
        <color indexed="64"/>
      </bottom>
      <diagonal/>
    </border>
    <border>
      <left style="medium">
        <color rgb="FF000000"/>
      </left>
      <right style="medium">
        <color indexed="64"/>
      </right>
      <top style="thin">
        <color indexed="64"/>
      </top>
      <bottom style="thin">
        <color indexed="64"/>
      </bottom>
      <diagonal/>
    </border>
    <border>
      <left style="medium">
        <color rgb="FF000000"/>
      </left>
      <right style="medium">
        <color indexed="64"/>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0">
    <xf numFmtId="0" fontId="0" fillId="0" borderId="0" xfId="0"/>
    <xf numFmtId="0" fontId="10" fillId="0" borderId="0" xfId="0" applyFont="1"/>
    <xf numFmtId="0" fontId="0" fillId="0" borderId="0" xfId="0" applyProtection="1">
      <protection locked="0"/>
    </xf>
    <xf numFmtId="0" fontId="0" fillId="0" borderId="0" xfId="0" applyAlignment="1" applyProtection="1">
      <alignment horizontal="center"/>
      <protection locked="0"/>
    </xf>
    <xf numFmtId="0" fontId="3" fillId="2" borderId="1" xfId="0" applyFont="1" applyFill="1" applyBorder="1" applyAlignment="1" applyProtection="1">
      <alignment horizontal="left" vertical="center" wrapText="1"/>
      <protection locked="0"/>
    </xf>
    <xf numFmtId="0" fontId="7" fillId="0" borderId="0" xfId="0" applyFont="1" applyAlignment="1" applyProtection="1">
      <alignment horizontal="left" vertical="top"/>
      <protection locked="0"/>
    </xf>
    <xf numFmtId="0" fontId="15" fillId="0" borderId="0" xfId="0" applyFont="1" applyAlignment="1" applyProtection="1">
      <alignment horizontal="left" vertical="top"/>
      <protection locked="0"/>
    </xf>
    <xf numFmtId="0" fontId="16" fillId="0" borderId="0" xfId="0" applyFont="1" applyProtection="1">
      <protection locked="0"/>
    </xf>
    <xf numFmtId="0" fontId="5" fillId="0" borderId="0" xfId="0" applyFont="1" applyAlignment="1" applyProtection="1">
      <alignment horizontal="center"/>
      <protection locked="0"/>
    </xf>
    <xf numFmtId="0" fontId="0" fillId="0" borderId="0" xfId="0" applyAlignment="1" applyProtection="1">
      <alignment horizontal="center" vertical="center"/>
      <protection locked="0"/>
    </xf>
    <xf numFmtId="0" fontId="8" fillId="2" borderId="1" xfId="0" applyFont="1" applyFill="1" applyBorder="1" applyAlignment="1">
      <alignment vertical="center" wrapText="1"/>
    </xf>
    <xf numFmtId="0" fontId="9"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2" fontId="16" fillId="0" borderId="1" xfId="0" applyNumberFormat="1" applyFont="1" applyBorder="1" applyAlignment="1">
      <alignment vertical="center" wrapText="1"/>
    </xf>
    <xf numFmtId="2" fontId="16" fillId="2" borderId="1" xfId="0" applyNumberFormat="1" applyFont="1" applyFill="1" applyBorder="1" applyAlignment="1">
      <alignment vertical="center" wrapText="1"/>
    </xf>
    <xf numFmtId="0" fontId="8"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2" fontId="16"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4" fontId="3" fillId="2"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0" fontId="19" fillId="5" borderId="11" xfId="0" applyFont="1" applyFill="1" applyBorder="1" applyAlignment="1">
      <alignment vertical="center" wrapText="1"/>
    </xf>
    <xf numFmtId="0" fontId="19" fillId="5" borderId="11" xfId="0" applyFont="1" applyFill="1" applyBorder="1" applyAlignment="1">
      <alignment horizontal="center" vertical="center" wrapText="1"/>
    </xf>
    <xf numFmtId="0" fontId="1" fillId="4" borderId="1" xfId="0" applyFont="1" applyFill="1" applyBorder="1" applyAlignment="1">
      <alignment horizontal="right"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2" fontId="4" fillId="4" borderId="1" xfId="0" applyNumberFormat="1" applyFont="1" applyFill="1" applyBorder="1" applyAlignment="1">
      <alignment vertical="center"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1" fillId="4" borderId="1" xfId="0" applyFont="1" applyFill="1" applyBorder="1" applyAlignment="1">
      <alignment horizontal="right" wrapText="1"/>
    </xf>
    <xf numFmtId="0" fontId="21" fillId="0" borderId="0" xfId="0" applyFont="1"/>
    <xf numFmtId="0" fontId="17" fillId="0" borderId="0" xfId="0" applyFont="1" applyAlignment="1" applyProtection="1">
      <alignment wrapText="1"/>
      <protection locked="0"/>
    </xf>
    <xf numFmtId="0" fontId="6" fillId="4" borderId="1" xfId="0" applyFont="1" applyFill="1" applyBorder="1" applyAlignment="1">
      <alignment horizontal="justify" vertical="center" wrapText="1"/>
    </xf>
    <xf numFmtId="0" fontId="6" fillId="4" borderId="1" xfId="0" applyFont="1" applyFill="1" applyBorder="1" applyAlignment="1">
      <alignment vertical="center" wrapText="1"/>
    </xf>
    <xf numFmtId="2" fontId="20" fillId="4" borderId="1" xfId="0" applyNumberFormat="1" applyFont="1" applyFill="1" applyBorder="1" applyAlignment="1">
      <alignment horizontal="center" vertical="center" wrapText="1"/>
    </xf>
    <xf numFmtId="2" fontId="1" fillId="0" borderId="1" xfId="0" applyNumberFormat="1" applyFont="1" applyBorder="1" applyAlignment="1">
      <alignment vertical="center" wrapText="1"/>
    </xf>
    <xf numFmtId="0" fontId="4" fillId="0" borderId="0" xfId="0" applyFont="1" applyAlignment="1" applyProtection="1">
      <alignment horizontal="right" vertical="center"/>
      <protection locked="0"/>
    </xf>
    <xf numFmtId="4" fontId="1" fillId="0" borderId="13" xfId="0" applyNumberFormat="1" applyFont="1" applyBorder="1" applyAlignment="1">
      <alignment horizontal="left" vertical="center"/>
    </xf>
    <xf numFmtId="4" fontId="4" fillId="0" borderId="13" xfId="0" applyNumberFormat="1" applyFont="1" applyBorder="1" applyAlignment="1">
      <alignment horizontal="left" vertical="center"/>
    </xf>
    <xf numFmtId="0" fontId="15" fillId="0" borderId="0" xfId="0" applyFont="1" applyAlignment="1" applyProtection="1">
      <alignment horizontal="center" vertical="top"/>
      <protection locked="0"/>
    </xf>
    <xf numFmtId="1" fontId="0" fillId="0" borderId="0" xfId="0" applyNumberFormat="1" applyAlignment="1" applyProtection="1">
      <alignment horizontal="center"/>
      <protection locked="0"/>
    </xf>
    <xf numFmtId="2" fontId="0" fillId="0" borderId="0" xfId="0" applyNumberFormat="1" applyAlignment="1" applyProtection="1">
      <alignment horizontal="center"/>
      <protection locked="0"/>
    </xf>
    <xf numFmtId="2" fontId="1" fillId="4"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wrapText="1"/>
    </xf>
    <xf numFmtId="0" fontId="1" fillId="0" borderId="0" xfId="0" applyFont="1"/>
    <xf numFmtId="0" fontId="17" fillId="0" borderId="0" xfId="0" applyFont="1"/>
    <xf numFmtId="2" fontId="20" fillId="4" borderId="1" xfId="0" applyNumberFormat="1" applyFont="1" applyFill="1" applyBorder="1" applyAlignment="1">
      <alignment vertical="center" wrapText="1"/>
    </xf>
    <xf numFmtId="0" fontId="1" fillId="0" borderId="13" xfId="0" applyFont="1" applyBorder="1" applyAlignment="1">
      <alignment horizontal="center"/>
    </xf>
    <xf numFmtId="0" fontId="1" fillId="0" borderId="12" xfId="0" applyFont="1" applyBorder="1" applyAlignment="1">
      <alignment horizontal="center"/>
    </xf>
    <xf numFmtId="0" fontId="6" fillId="5" borderId="11" xfId="0" applyFont="1" applyFill="1" applyBorder="1" applyAlignment="1">
      <alignment horizontal="center" vertical="center" wrapText="1"/>
    </xf>
    <xf numFmtId="16" fontId="6" fillId="4" borderId="1" xfId="0" applyNumberFormat="1" applyFont="1" applyFill="1" applyBorder="1" applyAlignment="1">
      <alignment vertical="center" wrapText="1"/>
    </xf>
    <xf numFmtId="0" fontId="1" fillId="0" borderId="20" xfId="0" applyFont="1" applyBorder="1" applyAlignment="1">
      <alignment horizont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4" fontId="4" fillId="0" borderId="24" xfId="0" applyNumberFormat="1" applyFont="1" applyBorder="1" applyAlignment="1">
      <alignment horizontal="left" vertical="center"/>
    </xf>
    <xf numFmtId="0" fontId="12" fillId="2" borderId="8" xfId="0" applyFont="1" applyFill="1" applyBorder="1" applyAlignment="1">
      <alignment horizontal="left" vertical="center" wrapText="1"/>
    </xf>
    <xf numFmtId="0" fontId="3" fillId="7" borderId="1" xfId="0" applyFont="1" applyFill="1" applyBorder="1" applyAlignment="1" applyProtection="1">
      <alignment horizontal="left" vertical="center" wrapText="1"/>
      <protection locked="0"/>
    </xf>
    <xf numFmtId="1" fontId="14" fillId="7" borderId="1" xfId="0" applyNumberFormat="1" applyFont="1" applyFill="1" applyBorder="1" applyAlignment="1" applyProtection="1">
      <alignment horizontal="center" vertical="center" wrapText="1"/>
      <protection locked="0"/>
    </xf>
    <xf numFmtId="0" fontId="14" fillId="7" borderId="1" xfId="0" applyFont="1" applyFill="1" applyBorder="1" applyAlignment="1" applyProtection="1">
      <alignment horizontal="center" vertical="center" wrapText="1"/>
      <protection locked="0"/>
    </xf>
    <xf numFmtId="0" fontId="0" fillId="7" borderId="0" xfId="0" applyFill="1" applyAlignment="1" applyProtection="1">
      <alignment horizontal="left"/>
      <protection locked="0"/>
    </xf>
    <xf numFmtId="0" fontId="0" fillId="7" borderId="1" xfId="0" applyFill="1" applyBorder="1" applyAlignment="1" applyProtection="1">
      <alignment horizontal="left"/>
      <protection locked="0"/>
    </xf>
    <xf numFmtId="0" fontId="16" fillId="0" borderId="31" xfId="0" applyFont="1" applyBorder="1" applyProtection="1">
      <protection locked="0"/>
    </xf>
    <xf numFmtId="0" fontId="1" fillId="7" borderId="1" xfId="0" applyFont="1" applyFill="1" applyBorder="1" applyAlignment="1">
      <alignment horizontal="left" vertical="center"/>
    </xf>
    <xf numFmtId="0" fontId="0" fillId="0" borderId="0" xfId="0" applyAlignment="1">
      <alignment horizontal="center"/>
    </xf>
    <xf numFmtId="0" fontId="20" fillId="5" borderId="1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wrapText="1"/>
    </xf>
    <xf numFmtId="4" fontId="2" fillId="4" borderId="1" xfId="0" applyNumberFormat="1" applyFont="1" applyFill="1" applyBorder="1" applyAlignment="1">
      <alignment horizontal="center" vertical="center" wrapText="1"/>
    </xf>
    <xf numFmtId="2" fontId="2" fillId="4"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18" fillId="0" borderId="1" xfId="0" applyNumberFormat="1" applyFont="1" applyBorder="1" applyAlignment="1">
      <alignment horizontal="center" vertical="center" wrapText="1"/>
    </xf>
    <xf numFmtId="4" fontId="18" fillId="2" borderId="1" xfId="0" applyNumberFormat="1" applyFont="1" applyFill="1" applyBorder="1" applyAlignment="1">
      <alignment horizontal="center" vertical="center"/>
    </xf>
    <xf numFmtId="0" fontId="17" fillId="0" borderId="0" xfId="0" applyFont="1" applyAlignment="1">
      <alignment wrapText="1"/>
    </xf>
    <xf numFmtId="0" fontId="4" fillId="0" borderId="0" xfId="0" applyFont="1" applyAlignment="1">
      <alignment horizontal="right" vertical="center"/>
    </xf>
    <xf numFmtId="4" fontId="4" fillId="6" borderId="4" xfId="0" applyNumberFormat="1" applyFont="1" applyFill="1" applyBorder="1" applyAlignment="1">
      <alignment horizontal="center" vertical="center"/>
    </xf>
    <xf numFmtId="1" fontId="0" fillId="0" borderId="0" xfId="0" applyNumberFormat="1" applyAlignment="1">
      <alignment horizontal="center"/>
    </xf>
    <xf numFmtId="0" fontId="5" fillId="0" borderId="0" xfId="0" applyFont="1" applyAlignment="1">
      <alignment horizontal="center"/>
    </xf>
    <xf numFmtId="0" fontId="0" fillId="0" borderId="0" xfId="0" applyAlignment="1">
      <alignment horizontal="center" vertical="center"/>
    </xf>
    <xf numFmtId="0" fontId="2" fillId="5"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4" fontId="1" fillId="7" borderId="13" xfId="0" applyNumberFormat="1" applyFont="1" applyFill="1" applyBorder="1" applyAlignment="1" applyProtection="1">
      <alignment horizontal="left" vertical="center"/>
      <protection locked="0"/>
    </xf>
    <xf numFmtId="4" fontId="4" fillId="7" borderId="13" xfId="0" applyNumberFormat="1" applyFont="1" applyFill="1" applyBorder="1" applyAlignment="1" applyProtection="1">
      <alignment horizontal="left" vertical="center"/>
      <protection locked="0"/>
    </xf>
    <xf numFmtId="4" fontId="3" fillId="7" borderId="1" xfId="0" applyNumberFormat="1" applyFont="1" applyFill="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3" xfId="0" applyFont="1" applyBorder="1" applyAlignment="1">
      <alignment horizontal="left" vertical="center" wrapText="1"/>
    </xf>
    <xf numFmtId="4" fontId="18" fillId="0" borderId="12" xfId="0" applyNumberFormat="1" applyFont="1" applyBorder="1" applyAlignment="1">
      <alignment horizontal="center" vertical="center" wrapText="1"/>
    </xf>
    <xf numFmtId="0" fontId="4" fillId="0" borderId="13" xfId="0" applyFont="1" applyBorder="1" applyAlignment="1">
      <alignment horizontal="left" vertical="center"/>
    </xf>
    <xf numFmtId="0" fontId="20" fillId="2" borderId="13" xfId="0" applyFont="1" applyFill="1" applyBorder="1" applyAlignment="1">
      <alignment horizontal="left" vertical="center" wrapText="1"/>
    </xf>
    <xf numFmtId="4" fontId="18" fillId="2" borderId="12" xfId="0" applyNumberFormat="1" applyFont="1" applyFill="1" applyBorder="1" applyAlignment="1">
      <alignment horizontal="center" vertical="center"/>
    </xf>
    <xf numFmtId="0" fontId="4" fillId="0" borderId="37" xfId="0" applyFont="1" applyBorder="1" applyAlignment="1">
      <alignment vertical="center" wrapText="1"/>
    </xf>
    <xf numFmtId="4" fontId="1" fillId="0" borderId="38" xfId="0" applyNumberFormat="1" applyFont="1" applyBorder="1" applyAlignment="1">
      <alignment horizontal="center" vertical="center" wrapText="1"/>
    </xf>
    <xf numFmtId="4" fontId="1" fillId="0" borderId="39" xfId="0" applyNumberFormat="1" applyFont="1" applyBorder="1" applyAlignment="1">
      <alignment horizontal="center" vertical="center" wrapText="1"/>
    </xf>
    <xf numFmtId="10" fontId="1" fillId="7" borderId="12" xfId="0" applyNumberFormat="1" applyFont="1" applyFill="1" applyBorder="1" applyAlignment="1" applyProtection="1">
      <alignment horizontal="left" vertical="center"/>
      <protection locked="0"/>
    </xf>
    <xf numFmtId="10" fontId="4" fillId="7" borderId="12" xfId="0" applyNumberFormat="1" applyFont="1" applyFill="1" applyBorder="1" applyAlignment="1" applyProtection="1">
      <alignment horizontal="left" vertical="center"/>
      <protection locked="0"/>
    </xf>
    <xf numFmtId="10" fontId="4" fillId="0" borderId="25" xfId="0" applyNumberFormat="1" applyFont="1" applyBorder="1" applyAlignment="1">
      <alignment horizontal="left" vertical="center"/>
    </xf>
    <xf numFmtId="10" fontId="1" fillId="7" borderId="20" xfId="0" applyNumberFormat="1" applyFont="1" applyFill="1" applyBorder="1" applyAlignment="1" applyProtection="1">
      <alignment horizontal="left" vertical="center"/>
      <protection locked="0"/>
    </xf>
    <xf numFmtId="10" fontId="4" fillId="7" borderId="20" xfId="0" applyNumberFormat="1" applyFont="1" applyFill="1" applyBorder="1" applyAlignment="1" applyProtection="1">
      <alignment horizontal="left" vertical="center"/>
      <protection locked="0"/>
    </xf>
    <xf numFmtId="10" fontId="4" fillId="0" borderId="26" xfId="0" applyNumberFormat="1" applyFont="1" applyBorder="1" applyAlignment="1">
      <alignment horizontal="left" vertical="center"/>
    </xf>
    <xf numFmtId="10" fontId="1" fillId="2" borderId="12" xfId="0" applyNumberFormat="1" applyFont="1" applyFill="1" applyBorder="1" applyAlignment="1">
      <alignment horizontal="left" vertical="center"/>
    </xf>
    <xf numFmtId="10" fontId="4" fillId="2" borderId="12" xfId="0" applyNumberFormat="1" applyFont="1" applyFill="1" applyBorder="1" applyAlignment="1">
      <alignment horizontal="left" vertical="center"/>
    </xf>
    <xf numFmtId="10" fontId="4" fillId="2" borderId="25" xfId="0" applyNumberFormat="1" applyFont="1" applyFill="1" applyBorder="1" applyAlignment="1">
      <alignment horizontal="left" vertical="center"/>
    </xf>
    <xf numFmtId="10" fontId="1" fillId="0" borderId="12" xfId="0" applyNumberFormat="1" applyFont="1" applyBorder="1" applyAlignment="1">
      <alignment horizontal="left" vertical="center"/>
    </xf>
    <xf numFmtId="10" fontId="4" fillId="0" borderId="12" xfId="0" applyNumberFormat="1" applyFont="1" applyBorder="1" applyAlignment="1">
      <alignment horizontal="left" vertical="center"/>
    </xf>
    <xf numFmtId="10" fontId="1" fillId="2" borderId="20" xfId="0" applyNumberFormat="1" applyFont="1" applyFill="1" applyBorder="1" applyAlignment="1">
      <alignment horizontal="left" vertical="center"/>
    </xf>
    <xf numFmtId="10" fontId="4" fillId="2" borderId="20" xfId="0" applyNumberFormat="1" applyFont="1" applyFill="1" applyBorder="1" applyAlignment="1">
      <alignment horizontal="left" vertical="center"/>
    </xf>
    <xf numFmtId="10" fontId="4" fillId="2" borderId="26" xfId="0" applyNumberFormat="1" applyFont="1" applyFill="1" applyBorder="1" applyAlignment="1">
      <alignment horizontal="left" vertical="center"/>
    </xf>
    <xf numFmtId="4" fontId="2" fillId="8" borderId="1" xfId="0" applyNumberFormat="1" applyFont="1" applyFill="1" applyBorder="1" applyAlignment="1">
      <alignment horizontal="center" vertical="center" wrapText="1"/>
    </xf>
    <xf numFmtId="1" fontId="1" fillId="0" borderId="16" xfId="0" applyNumberFormat="1" applyFont="1" applyBorder="1" applyAlignment="1">
      <alignment horizont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25" fillId="0" borderId="0" xfId="0" applyFont="1" applyAlignment="1">
      <alignment horizontal="left"/>
    </xf>
    <xf numFmtId="0" fontId="21" fillId="6" borderId="1" xfId="0" applyFont="1" applyFill="1" applyBorder="1" applyAlignment="1">
      <alignment horizontal="left" vertical="center" wrapText="1"/>
    </xf>
    <xf numFmtId="0" fontId="0" fillId="6" borderId="1" xfId="0" applyFill="1" applyBorder="1" applyAlignment="1">
      <alignment horizontal="left" vertical="center"/>
    </xf>
    <xf numFmtId="0" fontId="4" fillId="0" borderId="15" xfId="0" applyFont="1" applyBorder="1" applyAlignment="1">
      <alignment horizontal="right"/>
    </xf>
    <xf numFmtId="0" fontId="4" fillId="0" borderId="16" xfId="0" applyFont="1" applyBorder="1" applyAlignment="1">
      <alignment horizontal="right"/>
    </xf>
    <xf numFmtId="0" fontId="1" fillId="0" borderId="27" xfId="0" applyFont="1" applyBorder="1" applyAlignment="1">
      <alignment horizontal="center"/>
    </xf>
    <xf numFmtId="0" fontId="1" fillId="0" borderId="28" xfId="0" applyFont="1" applyBorder="1" applyAlignment="1">
      <alignment horizontal="center"/>
    </xf>
    <xf numFmtId="0" fontId="23" fillId="2" borderId="0" xfId="0" applyFont="1" applyFill="1" applyAlignment="1">
      <alignment horizontal="center" vertical="center"/>
    </xf>
    <xf numFmtId="0" fontId="4" fillId="2" borderId="0" xfId="0" applyFont="1" applyFill="1" applyAlignment="1">
      <alignment horizontal="center" vertical="center"/>
    </xf>
    <xf numFmtId="0" fontId="12" fillId="0" borderId="3" xfId="0" applyFont="1" applyBorder="1" applyAlignment="1">
      <alignment horizontal="left" vertical="center" wrapText="1"/>
    </xf>
    <xf numFmtId="0" fontId="12" fillId="0" borderId="8" xfId="0" applyFont="1" applyBorder="1" applyAlignment="1">
      <alignment horizontal="left" vertical="center" wrapText="1"/>
    </xf>
    <xf numFmtId="0" fontId="12" fillId="0" borderId="4" xfId="0" applyFont="1" applyBorder="1" applyAlignment="1">
      <alignment horizontal="left" vertical="center" wrapText="1"/>
    </xf>
    <xf numFmtId="0" fontId="1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2" fillId="0" borderId="33" xfId="0" applyFont="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0" fillId="0" borderId="33"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12" fillId="2" borderId="3"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 xfId="0" applyFont="1" applyFill="1" applyBorder="1" applyAlignment="1">
      <alignment horizontal="left" wrapText="1"/>
    </xf>
    <xf numFmtId="0" fontId="12" fillId="2" borderId="1" xfId="0" applyFont="1" applyFill="1" applyBorder="1" applyAlignment="1">
      <alignment horizontal="left"/>
    </xf>
    <xf numFmtId="0" fontId="12" fillId="2" borderId="1" xfId="0" applyFont="1" applyFill="1" applyBorder="1" applyAlignment="1">
      <alignment horizontal="left" vertical="center" wrapText="1"/>
    </xf>
    <xf numFmtId="0" fontId="17" fillId="0" borderId="33" xfId="0" applyFont="1" applyBorder="1" applyAlignment="1">
      <alignment horizontal="center" wrapText="1"/>
    </xf>
    <xf numFmtId="0" fontId="17" fillId="0" borderId="29" xfId="0" applyFont="1" applyBorder="1" applyAlignment="1">
      <alignment horizontal="center" wrapText="1"/>
    </xf>
    <xf numFmtId="0" fontId="17" fillId="0" borderId="30" xfId="0" applyFont="1" applyBorder="1" applyAlignment="1">
      <alignment horizontal="center" wrapText="1"/>
    </xf>
    <xf numFmtId="0" fontId="4" fillId="0" borderId="33"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0" fillId="0" borderId="32" xfId="0" applyBorder="1" applyAlignment="1">
      <alignment horizontal="center"/>
    </xf>
    <xf numFmtId="4" fontId="4" fillId="6"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4" fillId="0" borderId="34" xfId="0" applyFont="1" applyBorder="1" applyAlignment="1">
      <alignment horizontal="center"/>
    </xf>
    <xf numFmtId="0" fontId="4" fillId="0" borderId="13" xfId="0" applyFont="1" applyBorder="1" applyAlignment="1">
      <alignment horizont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7" fillId="0" borderId="2" xfId="0" applyFont="1" applyBorder="1" applyAlignment="1" applyProtection="1">
      <alignment horizontal="left" vertical="top"/>
      <protection locked="0"/>
    </xf>
    <xf numFmtId="0" fontId="7" fillId="0" borderId="0" xfId="0" applyFont="1" applyAlignment="1" applyProtection="1">
      <alignment horizontal="left" vertical="top"/>
      <protection locked="0"/>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12" fillId="2" borderId="8" xfId="0" applyFont="1" applyFill="1" applyBorder="1" applyAlignment="1">
      <alignment horizontal="left" vertical="center"/>
    </xf>
    <xf numFmtId="0" fontId="23" fillId="0" borderId="0" xfId="0" applyFont="1" applyAlignment="1" applyProtection="1">
      <alignment horizontal="center" vertical="center" wrapText="1"/>
      <protection locked="0"/>
    </xf>
    <xf numFmtId="0" fontId="2" fillId="4" borderId="5"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7" xfId="0" applyFont="1" applyFill="1" applyBorder="1" applyAlignment="1">
      <alignment horizontal="righ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1" fillId="0" borderId="0" xfId="0" applyFont="1" applyAlignment="1" applyProtection="1">
      <alignment horizontal="right"/>
      <protection locked="0"/>
    </xf>
    <xf numFmtId="0" fontId="0" fillId="2" borderId="5" xfId="0" applyFill="1" applyBorder="1" applyAlignment="1">
      <alignment horizontal="center"/>
    </xf>
    <xf numFmtId="0" fontId="0" fillId="2" borderId="7" xfId="0" applyFill="1" applyBorder="1" applyAlignment="1">
      <alignment horizontal="center"/>
    </xf>
    <xf numFmtId="0" fontId="12" fillId="2" borderId="5" xfId="0" applyFont="1" applyFill="1" applyBorder="1" applyAlignment="1">
      <alignment horizontal="center"/>
    </xf>
    <xf numFmtId="0" fontId="12" fillId="2" borderId="7" xfId="0" applyFont="1" applyFill="1" applyBorder="1" applyAlignment="1">
      <alignment horizontal="center"/>
    </xf>
    <xf numFmtId="0" fontId="12" fillId="0" borderId="1" xfId="0" applyFont="1" applyBorder="1" applyAlignment="1">
      <alignment horizontal="left" vertical="center" wrapText="1"/>
    </xf>
    <xf numFmtId="0" fontId="12" fillId="2" borderId="1" xfId="0" applyFont="1" applyFill="1" applyBorder="1" applyAlignment="1">
      <alignment horizontal="center"/>
    </xf>
    <xf numFmtId="0" fontId="4" fillId="5" borderId="4" xfId="0" applyFont="1" applyFill="1" applyBorder="1" applyAlignment="1">
      <alignment horizontal="center" vertical="center" wrapText="1"/>
    </xf>
    <xf numFmtId="0" fontId="1" fillId="6" borderId="1" xfId="0" applyFont="1" applyFill="1" applyBorder="1" applyAlignment="1" applyProtection="1">
      <alignment horizontal="left" vertical="center" wrapText="1"/>
      <protection locked="0"/>
    </xf>
    <xf numFmtId="0" fontId="19" fillId="5" borderId="4"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1" xfId="0" applyFont="1" applyFill="1" applyBorder="1" applyAlignment="1">
      <alignment horizontal="center" vertical="center" wrapText="1"/>
    </xf>
    <xf numFmtId="1" fontId="13" fillId="5" borderId="4"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 fontId="13" fillId="5" borderId="1"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23" fillId="4" borderId="5" xfId="0" applyFont="1" applyFill="1" applyBorder="1" applyAlignment="1">
      <alignment horizontal="left"/>
    </xf>
    <xf numFmtId="0" fontId="23" fillId="4" borderId="6" xfId="0" applyFont="1" applyFill="1" applyBorder="1" applyAlignment="1">
      <alignment horizontal="left"/>
    </xf>
    <xf numFmtId="0" fontId="23" fillId="4" borderId="7" xfId="0" applyFont="1" applyFill="1" applyBorder="1" applyAlignment="1">
      <alignment horizontal="left"/>
    </xf>
    <xf numFmtId="0" fontId="1" fillId="6" borderId="1" xfId="0" applyFont="1" applyFill="1" applyBorder="1" applyAlignment="1">
      <alignment horizontal="left" vertical="center" wrapText="1"/>
    </xf>
    <xf numFmtId="0" fontId="1" fillId="6" borderId="1" xfId="0" applyFont="1" applyFill="1" applyBorder="1" applyAlignment="1">
      <alignment horizontal="left" vertical="center"/>
    </xf>
    <xf numFmtId="0" fontId="4" fillId="4" borderId="5" xfId="0" applyFont="1" applyFill="1" applyBorder="1" applyAlignment="1">
      <alignment horizontal="right" vertical="center" wrapText="1"/>
    </xf>
    <xf numFmtId="0" fontId="4" fillId="4" borderId="6" xfId="0" applyFont="1" applyFill="1" applyBorder="1" applyAlignment="1">
      <alignment horizontal="right" vertical="center" wrapText="1"/>
    </xf>
    <xf numFmtId="0" fontId="4" fillId="4" borderId="7" xfId="0" applyFont="1" applyFill="1" applyBorder="1" applyAlignment="1">
      <alignment horizontal="right" vertical="center" wrapText="1"/>
    </xf>
  </cellXfs>
  <cellStyles count="1">
    <cellStyle name="Normal" xfId="0" builtinId="0"/>
  </cellStyles>
  <dxfs count="4">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s>
  <tableStyles count="0" defaultTableStyle="TableStyleMedium2" defaultPivotStyle="PivotStyleLight16"/>
  <colors>
    <mruColors>
      <color rgb="FFFFDCB9"/>
      <color rgb="FFFFCC99"/>
      <color rgb="FFFFCC66"/>
      <color rgb="FFCCE2DF"/>
      <color rgb="FFF9E7F7"/>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F92D-89E7-4D0D-B1E8-EB38E4CDEA6E}">
  <sheetPr filterMode="1">
    <tabColor theme="3" tint="0.499984740745262"/>
  </sheetPr>
  <dimension ref="A1:M136"/>
  <sheetViews>
    <sheetView tabSelected="1" topLeftCell="A100" zoomScale="91" zoomScaleNormal="91" workbookViewId="0">
      <selection activeCell="H111" sqref="H111"/>
    </sheetView>
  </sheetViews>
  <sheetFormatPr defaultColWidth="8.5546875" defaultRowHeight="15" customHeight="1" x14ac:dyDescent="0.3"/>
  <cols>
    <col min="1" max="1" width="10" style="2" customWidth="1"/>
    <col min="2" max="2" width="39.88671875" style="2" customWidth="1"/>
    <col min="3" max="3" width="34.44140625" style="2" customWidth="1"/>
    <col min="4" max="4" width="28.5546875" style="3" customWidth="1"/>
    <col min="5" max="5" width="27.5546875" style="2" customWidth="1"/>
    <col min="6" max="6" width="12.44140625" style="3" customWidth="1"/>
    <col min="7" max="7" width="13.44140625" style="47" customWidth="1"/>
    <col min="8" max="8" width="14.44140625" style="3" customWidth="1"/>
    <col min="9" max="9" width="12.5546875" style="3" customWidth="1"/>
    <col min="10" max="10" width="13" style="8" customWidth="1"/>
    <col min="11" max="11" width="13.44140625" style="9" customWidth="1"/>
    <col min="12" max="12" width="107" style="2" customWidth="1"/>
    <col min="13" max="13" width="49.5546875" style="2" customWidth="1"/>
    <col min="14" max="14" width="22.5546875" style="2" customWidth="1"/>
    <col min="15" max="16384" width="8.5546875" style="2"/>
  </cols>
  <sheetData>
    <row r="1" spans="1:13" ht="14.4" x14ac:dyDescent="0.3">
      <c r="A1" s="187" t="s">
        <v>0</v>
      </c>
      <c r="B1" s="187"/>
      <c r="C1" s="187"/>
      <c r="D1" s="187"/>
      <c r="E1" s="187"/>
      <c r="F1" s="187"/>
      <c r="G1" s="187"/>
      <c r="H1" s="187"/>
      <c r="I1" s="187"/>
      <c r="J1" s="187"/>
      <c r="K1" s="187"/>
      <c r="L1" s="187"/>
      <c r="M1" s="187"/>
    </row>
    <row r="2" spans="1:13" ht="44.85" customHeight="1" x14ac:dyDescent="0.3">
      <c r="A2" s="176" t="s">
        <v>1</v>
      </c>
      <c r="B2" s="176"/>
      <c r="C2" s="176"/>
      <c r="D2" s="176"/>
      <c r="E2" s="176"/>
      <c r="F2" s="176"/>
      <c r="G2" s="176"/>
      <c r="H2" s="176"/>
      <c r="I2" s="176"/>
      <c r="J2" s="176"/>
      <c r="K2" s="176"/>
      <c r="L2" s="176"/>
    </row>
    <row r="3" spans="1:13" ht="86.4" customHeight="1" x14ac:dyDescent="0.3">
      <c r="A3" s="195" t="s">
        <v>2</v>
      </c>
      <c r="B3" s="195"/>
      <c r="C3" s="195"/>
      <c r="D3" s="195"/>
      <c r="E3" s="195"/>
      <c r="F3" s="195"/>
      <c r="G3" s="195"/>
      <c r="H3" s="195"/>
      <c r="I3" s="195"/>
      <c r="J3" s="195"/>
      <c r="K3" s="195"/>
      <c r="L3" s="195"/>
      <c r="M3" s="195"/>
    </row>
    <row r="4" spans="1:13" ht="17.399999999999999" customHeight="1" x14ac:dyDescent="0.3">
      <c r="A4" s="183" t="s">
        <v>3</v>
      </c>
      <c r="B4" s="183" t="s">
        <v>4</v>
      </c>
      <c r="C4" s="183" t="s">
        <v>5</v>
      </c>
      <c r="D4" s="185" t="s">
        <v>6</v>
      </c>
      <c r="E4" s="183" t="s">
        <v>7</v>
      </c>
      <c r="F4" s="183" t="s">
        <v>8</v>
      </c>
      <c r="G4" s="200" t="s">
        <v>9</v>
      </c>
      <c r="H4" s="198" t="s">
        <v>10</v>
      </c>
      <c r="I4" s="196" t="s">
        <v>11</v>
      </c>
      <c r="J4" s="194" t="s">
        <v>12</v>
      </c>
      <c r="K4" s="194"/>
      <c r="L4" s="138" t="s">
        <v>13</v>
      </c>
      <c r="M4" s="139" t="s">
        <v>14</v>
      </c>
    </row>
    <row r="5" spans="1:13" ht="40.35" customHeight="1" x14ac:dyDescent="0.3">
      <c r="A5" s="184"/>
      <c r="B5" s="184"/>
      <c r="C5" s="184"/>
      <c r="D5" s="186"/>
      <c r="E5" s="184"/>
      <c r="F5" s="184"/>
      <c r="G5" s="201"/>
      <c r="H5" s="199"/>
      <c r="I5" s="197"/>
      <c r="J5" s="92" t="s">
        <v>15</v>
      </c>
      <c r="K5" s="92" t="s">
        <v>16</v>
      </c>
      <c r="L5" s="138"/>
      <c r="M5" s="139"/>
    </row>
    <row r="6" spans="1:13" ht="15" customHeight="1" x14ac:dyDescent="0.3">
      <c r="A6" s="93" t="s">
        <v>17</v>
      </c>
      <c r="B6" s="160" t="s">
        <v>18</v>
      </c>
      <c r="C6" s="161"/>
      <c r="D6" s="161"/>
      <c r="E6" s="161"/>
      <c r="F6" s="161"/>
      <c r="G6" s="161"/>
      <c r="H6" s="161"/>
      <c r="I6" s="162"/>
      <c r="J6" s="80">
        <f>J7+J8+J9</f>
        <v>0</v>
      </c>
      <c r="K6" s="81" t="e">
        <f>J6*100/$J$121</f>
        <v>#DIV/0!</v>
      </c>
      <c r="L6" s="148" t="s">
        <v>19</v>
      </c>
      <c r="M6" s="150" t="s">
        <v>20</v>
      </c>
    </row>
    <row r="7" spans="1:13" ht="15" customHeight="1" x14ac:dyDescent="0.3">
      <c r="A7" s="4" t="s">
        <v>21</v>
      </c>
      <c r="B7" s="67" t="s">
        <v>22</v>
      </c>
      <c r="C7" s="30" t="s">
        <v>23</v>
      </c>
      <c r="D7" s="67"/>
      <c r="E7" s="78" t="s">
        <v>24</v>
      </c>
      <c r="F7" s="97">
        <v>0</v>
      </c>
      <c r="G7" s="30" t="s">
        <v>23</v>
      </c>
      <c r="H7" s="30" t="s">
        <v>23</v>
      </c>
      <c r="I7" s="30" t="s">
        <v>23</v>
      </c>
      <c r="J7" s="22">
        <f>F7</f>
        <v>0</v>
      </c>
      <c r="K7" s="23" t="e">
        <f>J7*100/$J$121</f>
        <v>#DIV/0!</v>
      </c>
      <c r="L7" s="149"/>
      <c r="M7" s="150"/>
    </row>
    <row r="8" spans="1:13" ht="15" customHeight="1" x14ac:dyDescent="0.3">
      <c r="A8" s="4" t="s">
        <v>25</v>
      </c>
      <c r="B8" s="67" t="s">
        <v>22</v>
      </c>
      <c r="C8" s="30" t="s">
        <v>23</v>
      </c>
      <c r="D8" s="67"/>
      <c r="E8" s="78" t="s">
        <v>24</v>
      </c>
      <c r="F8" s="97">
        <v>0</v>
      </c>
      <c r="G8" s="30" t="s">
        <v>23</v>
      </c>
      <c r="H8" s="30" t="s">
        <v>23</v>
      </c>
      <c r="I8" s="30" t="s">
        <v>23</v>
      </c>
      <c r="J8" s="22">
        <f>F8</f>
        <v>0</v>
      </c>
      <c r="K8" s="23" t="e">
        <f t="shared" ref="K8:K38" si="0">J8*100/$J$121</f>
        <v>#DIV/0!</v>
      </c>
      <c r="L8" s="149"/>
      <c r="M8" s="150"/>
    </row>
    <row r="9" spans="1:13" ht="15" customHeight="1" x14ac:dyDescent="0.3">
      <c r="A9" s="4" t="s">
        <v>26</v>
      </c>
      <c r="B9" s="67" t="s">
        <v>22</v>
      </c>
      <c r="C9" s="30" t="s">
        <v>23</v>
      </c>
      <c r="D9" s="67"/>
      <c r="E9" s="78" t="s">
        <v>24</v>
      </c>
      <c r="F9" s="97">
        <v>0</v>
      </c>
      <c r="G9" s="30" t="s">
        <v>23</v>
      </c>
      <c r="H9" s="30" t="s">
        <v>23</v>
      </c>
      <c r="I9" s="30" t="s">
        <v>23</v>
      </c>
      <c r="J9" s="22">
        <f>F9</f>
        <v>0</v>
      </c>
      <c r="K9" s="23" t="e">
        <f t="shared" si="0"/>
        <v>#DIV/0!</v>
      </c>
      <c r="L9" s="149"/>
      <c r="M9" s="150"/>
    </row>
    <row r="10" spans="1:13" ht="15" customHeight="1" x14ac:dyDescent="0.3">
      <c r="A10" s="93" t="s">
        <v>27</v>
      </c>
      <c r="B10" s="160" t="s">
        <v>28</v>
      </c>
      <c r="C10" s="161"/>
      <c r="D10" s="161"/>
      <c r="E10" s="161"/>
      <c r="F10" s="161"/>
      <c r="G10" s="161"/>
      <c r="H10" s="161"/>
      <c r="I10" s="162"/>
      <c r="J10" s="80">
        <f>J11+J28</f>
        <v>0</v>
      </c>
      <c r="K10" s="81" t="e">
        <f t="shared" si="0"/>
        <v>#DIV/0!</v>
      </c>
      <c r="L10" s="146" t="s">
        <v>29</v>
      </c>
      <c r="M10" s="146" t="s">
        <v>30</v>
      </c>
    </row>
    <row r="11" spans="1:13" ht="15" customHeight="1" x14ac:dyDescent="0.3">
      <c r="A11" s="93" t="s">
        <v>31</v>
      </c>
      <c r="B11" s="160" t="s">
        <v>32</v>
      </c>
      <c r="C11" s="161"/>
      <c r="D11" s="161"/>
      <c r="E11" s="161"/>
      <c r="F11" s="161"/>
      <c r="G11" s="161"/>
      <c r="H11" s="161"/>
      <c r="I11" s="162"/>
      <c r="J11" s="80">
        <f>SUM(J12:J26)</f>
        <v>0</v>
      </c>
      <c r="K11" s="81" t="e">
        <f t="shared" si="0"/>
        <v>#DIV/0!</v>
      </c>
      <c r="L11" s="147"/>
      <c r="M11" s="147"/>
    </row>
    <row r="12" spans="1:13" ht="14.4" x14ac:dyDescent="0.3">
      <c r="A12" s="4" t="s">
        <v>33</v>
      </c>
      <c r="B12" s="67" t="s">
        <v>34</v>
      </c>
      <c r="C12" s="67"/>
      <c r="D12" s="67"/>
      <c r="E12" s="78" t="s">
        <v>35</v>
      </c>
      <c r="F12" s="97">
        <v>0</v>
      </c>
      <c r="G12" s="68"/>
      <c r="H12" s="69"/>
      <c r="I12" s="69"/>
      <c r="J12" s="22">
        <f>F12*G12</f>
        <v>0</v>
      </c>
      <c r="K12" s="23" t="e">
        <f t="shared" si="0"/>
        <v>#DIV/0!</v>
      </c>
      <c r="L12" s="147"/>
      <c r="M12" s="147"/>
    </row>
    <row r="13" spans="1:13" ht="14.4" x14ac:dyDescent="0.3">
      <c r="A13" s="4" t="s">
        <v>36</v>
      </c>
      <c r="B13" s="67" t="s">
        <v>34</v>
      </c>
      <c r="C13" s="67"/>
      <c r="D13" s="67"/>
      <c r="E13" s="78" t="s">
        <v>35</v>
      </c>
      <c r="F13" s="97">
        <v>0</v>
      </c>
      <c r="G13" s="68"/>
      <c r="H13" s="69"/>
      <c r="I13" s="69"/>
      <c r="J13" s="22">
        <f>F13*G13</f>
        <v>0</v>
      </c>
      <c r="K13" s="23" t="e">
        <f t="shared" si="0"/>
        <v>#DIV/0!</v>
      </c>
      <c r="L13" s="147"/>
      <c r="M13" s="147"/>
    </row>
    <row r="14" spans="1:13" ht="14.4" x14ac:dyDescent="0.3">
      <c r="A14" s="4" t="s">
        <v>37</v>
      </c>
      <c r="B14" s="67" t="s">
        <v>34</v>
      </c>
      <c r="C14" s="67"/>
      <c r="D14" s="67"/>
      <c r="E14" s="78" t="s">
        <v>35</v>
      </c>
      <c r="F14" s="97">
        <v>0</v>
      </c>
      <c r="G14" s="68"/>
      <c r="H14" s="69"/>
      <c r="I14" s="69"/>
      <c r="J14" s="22">
        <f t="shared" ref="J14:J26" si="1">F14*G14</f>
        <v>0</v>
      </c>
      <c r="K14" s="23" t="e">
        <f t="shared" si="0"/>
        <v>#DIV/0!</v>
      </c>
      <c r="L14" s="147"/>
      <c r="M14" s="147"/>
    </row>
    <row r="15" spans="1:13" ht="14.4" x14ac:dyDescent="0.3">
      <c r="A15" s="4" t="s">
        <v>38</v>
      </c>
      <c r="B15" s="67" t="s">
        <v>34</v>
      </c>
      <c r="C15" s="67"/>
      <c r="D15" s="67"/>
      <c r="E15" s="78" t="s">
        <v>35</v>
      </c>
      <c r="F15" s="97">
        <v>0</v>
      </c>
      <c r="G15" s="68"/>
      <c r="H15" s="69"/>
      <c r="I15" s="69"/>
      <c r="J15" s="22">
        <f t="shared" si="1"/>
        <v>0</v>
      </c>
      <c r="K15" s="23" t="e">
        <f t="shared" si="0"/>
        <v>#DIV/0!</v>
      </c>
      <c r="L15" s="147"/>
      <c r="M15" s="147"/>
    </row>
    <row r="16" spans="1:13" ht="14.4" x14ac:dyDescent="0.3">
      <c r="A16" s="4" t="s">
        <v>39</v>
      </c>
      <c r="B16" s="67" t="s">
        <v>34</v>
      </c>
      <c r="C16" s="67"/>
      <c r="D16" s="67"/>
      <c r="E16" s="78" t="s">
        <v>35</v>
      </c>
      <c r="F16" s="97">
        <v>0</v>
      </c>
      <c r="G16" s="68"/>
      <c r="H16" s="69"/>
      <c r="I16" s="69"/>
      <c r="J16" s="22">
        <f t="shared" si="1"/>
        <v>0</v>
      </c>
      <c r="K16" s="23" t="e">
        <f t="shared" si="0"/>
        <v>#DIV/0!</v>
      </c>
      <c r="L16" s="147"/>
      <c r="M16" s="147"/>
    </row>
    <row r="17" spans="1:13" ht="14.4" x14ac:dyDescent="0.3">
      <c r="A17" s="4" t="s">
        <v>40</v>
      </c>
      <c r="B17" s="67" t="s">
        <v>34</v>
      </c>
      <c r="C17" s="67"/>
      <c r="D17" s="67"/>
      <c r="E17" s="78" t="s">
        <v>35</v>
      </c>
      <c r="F17" s="97">
        <v>0</v>
      </c>
      <c r="G17" s="68"/>
      <c r="H17" s="69"/>
      <c r="I17" s="69"/>
      <c r="J17" s="22">
        <f t="shared" si="1"/>
        <v>0</v>
      </c>
      <c r="K17" s="23" t="e">
        <f t="shared" si="0"/>
        <v>#DIV/0!</v>
      </c>
      <c r="L17" s="147"/>
      <c r="M17" s="147"/>
    </row>
    <row r="18" spans="1:13" ht="14.4" x14ac:dyDescent="0.3">
      <c r="A18" s="4" t="s">
        <v>41</v>
      </c>
      <c r="B18" s="67" t="s">
        <v>34</v>
      </c>
      <c r="C18" s="67"/>
      <c r="D18" s="67"/>
      <c r="E18" s="78" t="s">
        <v>35</v>
      </c>
      <c r="F18" s="97">
        <v>0</v>
      </c>
      <c r="G18" s="68"/>
      <c r="H18" s="69"/>
      <c r="I18" s="69"/>
      <c r="J18" s="22">
        <f t="shared" si="1"/>
        <v>0</v>
      </c>
      <c r="K18" s="23" t="e">
        <f t="shared" si="0"/>
        <v>#DIV/0!</v>
      </c>
      <c r="L18" s="147"/>
      <c r="M18" s="147"/>
    </row>
    <row r="19" spans="1:13" ht="14.4" x14ac:dyDescent="0.3">
      <c r="A19" s="4" t="s">
        <v>42</v>
      </c>
      <c r="B19" s="67" t="s">
        <v>34</v>
      </c>
      <c r="C19" s="67"/>
      <c r="D19" s="67"/>
      <c r="E19" s="78" t="s">
        <v>35</v>
      </c>
      <c r="F19" s="97">
        <v>0</v>
      </c>
      <c r="G19" s="68"/>
      <c r="H19" s="69"/>
      <c r="I19" s="69"/>
      <c r="J19" s="22">
        <f t="shared" si="1"/>
        <v>0</v>
      </c>
      <c r="K19" s="23" t="e">
        <f t="shared" si="0"/>
        <v>#DIV/0!</v>
      </c>
      <c r="L19" s="147"/>
      <c r="M19" s="147"/>
    </row>
    <row r="20" spans="1:13" ht="14.4" x14ac:dyDescent="0.3">
      <c r="A20" s="4" t="s">
        <v>43</v>
      </c>
      <c r="B20" s="67" t="s">
        <v>34</v>
      </c>
      <c r="C20" s="67"/>
      <c r="D20" s="67"/>
      <c r="E20" s="78" t="s">
        <v>35</v>
      </c>
      <c r="F20" s="97">
        <v>0</v>
      </c>
      <c r="G20" s="68"/>
      <c r="H20" s="69"/>
      <c r="I20" s="69"/>
      <c r="J20" s="22">
        <f t="shared" si="1"/>
        <v>0</v>
      </c>
      <c r="K20" s="23" t="e">
        <f t="shared" si="0"/>
        <v>#DIV/0!</v>
      </c>
      <c r="L20" s="147"/>
      <c r="M20" s="147"/>
    </row>
    <row r="21" spans="1:13" ht="14.4" x14ac:dyDescent="0.3">
      <c r="A21" s="4" t="s">
        <v>44</v>
      </c>
      <c r="B21" s="67" t="s">
        <v>34</v>
      </c>
      <c r="C21" s="67"/>
      <c r="D21" s="67"/>
      <c r="E21" s="78" t="s">
        <v>35</v>
      </c>
      <c r="F21" s="97">
        <v>0</v>
      </c>
      <c r="G21" s="68"/>
      <c r="H21" s="69"/>
      <c r="I21" s="69"/>
      <c r="J21" s="22">
        <f t="shared" si="1"/>
        <v>0</v>
      </c>
      <c r="K21" s="23" t="e">
        <f t="shared" si="0"/>
        <v>#DIV/0!</v>
      </c>
      <c r="L21" s="147"/>
      <c r="M21" s="147"/>
    </row>
    <row r="22" spans="1:13" ht="14.4" x14ac:dyDescent="0.3">
      <c r="A22" s="4" t="s">
        <v>45</v>
      </c>
      <c r="B22" s="67" t="s">
        <v>34</v>
      </c>
      <c r="C22" s="67"/>
      <c r="D22" s="67"/>
      <c r="E22" s="78" t="s">
        <v>35</v>
      </c>
      <c r="F22" s="97">
        <v>0</v>
      </c>
      <c r="G22" s="68"/>
      <c r="H22" s="69"/>
      <c r="I22" s="69"/>
      <c r="J22" s="22">
        <f t="shared" si="1"/>
        <v>0</v>
      </c>
      <c r="K22" s="23" t="e">
        <f t="shared" si="0"/>
        <v>#DIV/0!</v>
      </c>
      <c r="L22" s="147"/>
      <c r="M22" s="147"/>
    </row>
    <row r="23" spans="1:13" ht="14.4" x14ac:dyDescent="0.3">
      <c r="A23" s="4" t="s">
        <v>46</v>
      </c>
      <c r="B23" s="67" t="s">
        <v>34</v>
      </c>
      <c r="C23" s="67"/>
      <c r="D23" s="67"/>
      <c r="E23" s="78" t="s">
        <v>35</v>
      </c>
      <c r="F23" s="97">
        <v>0</v>
      </c>
      <c r="G23" s="68"/>
      <c r="H23" s="69"/>
      <c r="I23" s="69"/>
      <c r="J23" s="22">
        <f t="shared" si="1"/>
        <v>0</v>
      </c>
      <c r="K23" s="23" t="e">
        <f t="shared" si="0"/>
        <v>#DIV/0!</v>
      </c>
      <c r="L23" s="147"/>
      <c r="M23" s="147"/>
    </row>
    <row r="24" spans="1:13" ht="14.4" x14ac:dyDescent="0.3">
      <c r="A24" s="4" t="s">
        <v>47</v>
      </c>
      <c r="B24" s="67" t="s">
        <v>34</v>
      </c>
      <c r="C24" s="67"/>
      <c r="D24" s="67"/>
      <c r="E24" s="78" t="s">
        <v>35</v>
      </c>
      <c r="F24" s="97">
        <v>0</v>
      </c>
      <c r="G24" s="68"/>
      <c r="H24" s="69"/>
      <c r="I24" s="69"/>
      <c r="J24" s="22">
        <f t="shared" si="1"/>
        <v>0</v>
      </c>
      <c r="K24" s="23" t="e">
        <f t="shared" si="0"/>
        <v>#DIV/0!</v>
      </c>
      <c r="L24" s="147"/>
      <c r="M24" s="147"/>
    </row>
    <row r="25" spans="1:13" ht="14.4" x14ac:dyDescent="0.3">
      <c r="A25" s="4" t="s">
        <v>48</v>
      </c>
      <c r="B25" s="67" t="s">
        <v>34</v>
      </c>
      <c r="C25" s="67"/>
      <c r="D25" s="67"/>
      <c r="E25" s="78" t="s">
        <v>35</v>
      </c>
      <c r="F25" s="97">
        <v>0</v>
      </c>
      <c r="G25" s="68"/>
      <c r="H25" s="69"/>
      <c r="I25" s="69"/>
      <c r="J25" s="22">
        <f t="shared" si="1"/>
        <v>0</v>
      </c>
      <c r="K25" s="23" t="e">
        <f t="shared" si="0"/>
        <v>#DIV/0!</v>
      </c>
      <c r="L25" s="147"/>
      <c r="M25" s="147"/>
    </row>
    <row r="26" spans="1:13" ht="15" customHeight="1" x14ac:dyDescent="0.3">
      <c r="A26" s="4" t="s">
        <v>49</v>
      </c>
      <c r="B26" s="67" t="s">
        <v>34</v>
      </c>
      <c r="C26" s="67"/>
      <c r="D26" s="67"/>
      <c r="E26" s="78" t="s">
        <v>35</v>
      </c>
      <c r="F26" s="97">
        <v>0</v>
      </c>
      <c r="G26" s="68"/>
      <c r="H26" s="69"/>
      <c r="I26" s="69"/>
      <c r="J26" s="22">
        <f t="shared" si="1"/>
        <v>0</v>
      </c>
      <c r="K26" s="23" t="e">
        <f t="shared" si="0"/>
        <v>#DIV/0!</v>
      </c>
      <c r="L26" s="147"/>
      <c r="M26" s="147"/>
    </row>
    <row r="27" spans="1:13" ht="14.85" customHeight="1" x14ac:dyDescent="0.3">
      <c r="A27" s="93" t="s">
        <v>50</v>
      </c>
      <c r="B27" s="160" t="s">
        <v>51</v>
      </c>
      <c r="C27" s="161"/>
      <c r="D27" s="161"/>
      <c r="E27" s="161"/>
      <c r="F27" s="161"/>
      <c r="G27" s="161"/>
      <c r="H27" s="161"/>
      <c r="I27" s="162"/>
      <c r="J27" s="80">
        <f>J28</f>
        <v>0</v>
      </c>
      <c r="K27" s="81" t="e">
        <f t="shared" si="0"/>
        <v>#DIV/0!</v>
      </c>
      <c r="L27" s="146" t="s">
        <v>52</v>
      </c>
      <c r="M27" s="135" t="s">
        <v>53</v>
      </c>
    </row>
    <row r="28" spans="1:13" ht="13.35" customHeight="1" x14ac:dyDescent="0.3">
      <c r="A28" s="94" t="s">
        <v>54</v>
      </c>
      <c r="B28" s="160" t="s">
        <v>55</v>
      </c>
      <c r="C28" s="161"/>
      <c r="D28" s="161"/>
      <c r="E28" s="161"/>
      <c r="F28" s="161"/>
      <c r="G28" s="161"/>
      <c r="H28" s="161"/>
      <c r="I28" s="161"/>
      <c r="J28" s="80">
        <f>SUM(J29:J38)</f>
        <v>0</v>
      </c>
      <c r="K28" s="81" t="e">
        <f t="shared" si="0"/>
        <v>#DIV/0!</v>
      </c>
      <c r="L28" s="147"/>
      <c r="M28" s="136"/>
    </row>
    <row r="29" spans="1:13" ht="14.4" x14ac:dyDescent="0.3">
      <c r="A29" s="4" t="s">
        <v>56</v>
      </c>
      <c r="B29" s="67" t="s">
        <v>57</v>
      </c>
      <c r="C29" s="67"/>
      <c r="D29" s="67"/>
      <c r="E29" s="79" t="s">
        <v>35</v>
      </c>
      <c r="F29" s="97">
        <v>0</v>
      </c>
      <c r="G29" s="68"/>
      <c r="H29" s="29" t="s">
        <v>58</v>
      </c>
      <c r="I29" s="69"/>
      <c r="J29" s="22">
        <f t="shared" ref="J29:J37" si="2">F29*G29</f>
        <v>0</v>
      </c>
      <c r="K29" s="23" t="e">
        <f t="shared" si="0"/>
        <v>#DIV/0!</v>
      </c>
      <c r="L29" s="147"/>
      <c r="M29" s="136"/>
    </row>
    <row r="30" spans="1:13" ht="14.4" x14ac:dyDescent="0.3">
      <c r="A30" s="4" t="s">
        <v>59</v>
      </c>
      <c r="B30" s="67" t="s">
        <v>57</v>
      </c>
      <c r="C30" s="67"/>
      <c r="D30" s="67"/>
      <c r="E30" s="79" t="s">
        <v>35</v>
      </c>
      <c r="F30" s="97">
        <v>0</v>
      </c>
      <c r="G30" s="68"/>
      <c r="H30" s="29" t="s">
        <v>58</v>
      </c>
      <c r="I30" s="69"/>
      <c r="J30" s="22">
        <f t="shared" si="2"/>
        <v>0</v>
      </c>
      <c r="K30" s="23" t="e">
        <f t="shared" si="0"/>
        <v>#DIV/0!</v>
      </c>
      <c r="L30" s="147"/>
      <c r="M30" s="136"/>
    </row>
    <row r="31" spans="1:13" ht="14.4" x14ac:dyDescent="0.3">
      <c r="A31" s="4" t="s">
        <v>60</v>
      </c>
      <c r="B31" s="67" t="s">
        <v>57</v>
      </c>
      <c r="C31" s="67"/>
      <c r="D31" s="67"/>
      <c r="E31" s="79" t="s">
        <v>35</v>
      </c>
      <c r="F31" s="97">
        <v>0</v>
      </c>
      <c r="G31" s="68"/>
      <c r="H31" s="29" t="s">
        <v>58</v>
      </c>
      <c r="I31" s="69"/>
      <c r="J31" s="22">
        <f t="shared" si="2"/>
        <v>0</v>
      </c>
      <c r="K31" s="23" t="e">
        <f t="shared" si="0"/>
        <v>#DIV/0!</v>
      </c>
      <c r="L31" s="147"/>
      <c r="M31" s="136"/>
    </row>
    <row r="32" spans="1:13" ht="14.4" x14ac:dyDescent="0.3">
      <c r="A32" s="4" t="s">
        <v>61</v>
      </c>
      <c r="B32" s="67" t="s">
        <v>57</v>
      </c>
      <c r="C32" s="67"/>
      <c r="D32" s="67"/>
      <c r="E32" s="79" t="s">
        <v>35</v>
      </c>
      <c r="F32" s="97">
        <v>0</v>
      </c>
      <c r="G32" s="68"/>
      <c r="H32" s="29" t="s">
        <v>58</v>
      </c>
      <c r="I32" s="69"/>
      <c r="J32" s="22">
        <f t="shared" si="2"/>
        <v>0</v>
      </c>
      <c r="K32" s="23" t="e">
        <f t="shared" si="0"/>
        <v>#DIV/0!</v>
      </c>
      <c r="L32" s="147"/>
      <c r="M32" s="136"/>
    </row>
    <row r="33" spans="1:13" ht="14.4" x14ac:dyDescent="0.3">
      <c r="A33" s="4" t="s">
        <v>62</v>
      </c>
      <c r="B33" s="67" t="s">
        <v>57</v>
      </c>
      <c r="C33" s="67"/>
      <c r="D33" s="67"/>
      <c r="E33" s="79" t="s">
        <v>35</v>
      </c>
      <c r="F33" s="97">
        <v>0</v>
      </c>
      <c r="G33" s="68"/>
      <c r="H33" s="29" t="s">
        <v>58</v>
      </c>
      <c r="I33" s="69"/>
      <c r="J33" s="22">
        <f t="shared" si="2"/>
        <v>0</v>
      </c>
      <c r="K33" s="23" t="e">
        <f t="shared" si="0"/>
        <v>#DIV/0!</v>
      </c>
      <c r="L33" s="147"/>
      <c r="M33" s="136"/>
    </row>
    <row r="34" spans="1:13" ht="14.4" x14ac:dyDescent="0.3">
      <c r="A34" s="4" t="s">
        <v>63</v>
      </c>
      <c r="B34" s="67" t="s">
        <v>57</v>
      </c>
      <c r="C34" s="67"/>
      <c r="D34" s="67"/>
      <c r="E34" s="79" t="s">
        <v>35</v>
      </c>
      <c r="F34" s="97">
        <v>0</v>
      </c>
      <c r="G34" s="68"/>
      <c r="H34" s="29" t="s">
        <v>58</v>
      </c>
      <c r="I34" s="69"/>
      <c r="J34" s="22">
        <f t="shared" si="2"/>
        <v>0</v>
      </c>
      <c r="K34" s="23" t="e">
        <f t="shared" si="0"/>
        <v>#DIV/0!</v>
      </c>
      <c r="L34" s="147"/>
      <c r="M34" s="136"/>
    </row>
    <row r="35" spans="1:13" ht="14.4" x14ac:dyDescent="0.3">
      <c r="A35" s="4" t="s">
        <v>64</v>
      </c>
      <c r="B35" s="67" t="s">
        <v>57</v>
      </c>
      <c r="C35" s="67"/>
      <c r="D35" s="67"/>
      <c r="E35" s="79" t="s">
        <v>35</v>
      </c>
      <c r="F35" s="97">
        <v>0</v>
      </c>
      <c r="G35" s="68"/>
      <c r="H35" s="29" t="s">
        <v>58</v>
      </c>
      <c r="I35" s="69"/>
      <c r="J35" s="22">
        <f t="shared" si="2"/>
        <v>0</v>
      </c>
      <c r="K35" s="23" t="e">
        <f t="shared" si="0"/>
        <v>#DIV/0!</v>
      </c>
      <c r="L35" s="147"/>
      <c r="M35" s="136"/>
    </row>
    <row r="36" spans="1:13" ht="14.4" x14ac:dyDescent="0.3">
      <c r="A36" s="4" t="s">
        <v>65</v>
      </c>
      <c r="B36" s="67" t="s">
        <v>57</v>
      </c>
      <c r="C36" s="67"/>
      <c r="D36" s="67"/>
      <c r="E36" s="79" t="s">
        <v>35</v>
      </c>
      <c r="F36" s="97">
        <v>0</v>
      </c>
      <c r="G36" s="68"/>
      <c r="H36" s="29" t="s">
        <v>58</v>
      </c>
      <c r="I36" s="69"/>
      <c r="J36" s="22">
        <f t="shared" si="2"/>
        <v>0</v>
      </c>
      <c r="K36" s="23" t="e">
        <f t="shared" si="0"/>
        <v>#DIV/0!</v>
      </c>
      <c r="L36" s="147"/>
      <c r="M36" s="136"/>
    </row>
    <row r="37" spans="1:13" ht="14.4" x14ac:dyDescent="0.3">
      <c r="A37" s="4" t="s">
        <v>66</v>
      </c>
      <c r="B37" s="67" t="s">
        <v>57</v>
      </c>
      <c r="C37" s="67"/>
      <c r="D37" s="67"/>
      <c r="E37" s="79" t="s">
        <v>35</v>
      </c>
      <c r="F37" s="97">
        <v>0</v>
      </c>
      <c r="G37" s="68"/>
      <c r="H37" s="29" t="s">
        <v>58</v>
      </c>
      <c r="I37" s="69"/>
      <c r="J37" s="22">
        <f t="shared" si="2"/>
        <v>0</v>
      </c>
      <c r="K37" s="23" t="e">
        <f t="shared" si="0"/>
        <v>#DIV/0!</v>
      </c>
      <c r="L37" s="147"/>
      <c r="M37" s="136"/>
    </row>
    <row r="38" spans="1:13" ht="14.4" x14ac:dyDescent="0.3">
      <c r="A38" s="4" t="s">
        <v>67</v>
      </c>
      <c r="B38" s="67" t="s">
        <v>57</v>
      </c>
      <c r="C38" s="67"/>
      <c r="D38" s="67"/>
      <c r="E38" s="79" t="s">
        <v>35</v>
      </c>
      <c r="F38" s="97">
        <v>0</v>
      </c>
      <c r="G38" s="68"/>
      <c r="H38" s="29" t="s">
        <v>58</v>
      </c>
      <c r="I38" s="69"/>
      <c r="J38" s="22">
        <f t="shared" ref="J38" si="3">F38*G38</f>
        <v>0</v>
      </c>
      <c r="K38" s="23" t="e">
        <f t="shared" si="0"/>
        <v>#DIV/0!</v>
      </c>
      <c r="L38" s="66"/>
      <c r="M38" s="137"/>
    </row>
    <row r="39" spans="1:13" ht="14.85" customHeight="1" x14ac:dyDescent="0.3">
      <c r="A39" s="93" t="s">
        <v>68</v>
      </c>
      <c r="B39" s="160" t="s">
        <v>69</v>
      </c>
      <c r="C39" s="161"/>
      <c r="D39" s="161"/>
      <c r="E39" s="161"/>
      <c r="F39" s="161"/>
      <c r="G39" s="161"/>
      <c r="H39" s="161"/>
      <c r="I39" s="162"/>
      <c r="J39" s="80">
        <f>J40+J51+J67</f>
        <v>0</v>
      </c>
      <c r="K39" s="81" t="e">
        <f t="shared" ref="K39:K70" si="4">J39*100/$J$121</f>
        <v>#DIV/0!</v>
      </c>
      <c r="L39" s="193"/>
      <c r="M39" s="193"/>
    </row>
    <row r="40" spans="1:13" ht="14.85" customHeight="1" x14ac:dyDescent="0.3">
      <c r="A40" s="93" t="s">
        <v>70</v>
      </c>
      <c r="B40" s="160" t="s">
        <v>71</v>
      </c>
      <c r="C40" s="161"/>
      <c r="D40" s="161"/>
      <c r="E40" s="161"/>
      <c r="F40" s="161"/>
      <c r="G40" s="161"/>
      <c r="H40" s="161"/>
      <c r="I40" s="162"/>
      <c r="J40" s="80">
        <f>SUM(J41:J50)</f>
        <v>0</v>
      </c>
      <c r="K40" s="81" t="e">
        <f t="shared" si="4"/>
        <v>#DIV/0!</v>
      </c>
      <c r="L40" s="146" t="s">
        <v>72</v>
      </c>
      <c r="M40" s="192" t="s">
        <v>73</v>
      </c>
    </row>
    <row r="41" spans="1:13" ht="14.4" x14ac:dyDescent="0.3">
      <c r="A41" s="4" t="s">
        <v>74</v>
      </c>
      <c r="B41" s="67" t="s">
        <v>75</v>
      </c>
      <c r="C41" s="67"/>
      <c r="D41" s="67"/>
      <c r="E41" s="78" t="s">
        <v>35</v>
      </c>
      <c r="F41" s="97">
        <v>0</v>
      </c>
      <c r="G41" s="68"/>
      <c r="H41" s="69"/>
      <c r="I41" s="69"/>
      <c r="J41" s="22">
        <f t="shared" ref="J41:J50" si="5">F41*G41</f>
        <v>0</v>
      </c>
      <c r="K41" s="23" t="e">
        <f t="shared" si="4"/>
        <v>#DIV/0!</v>
      </c>
      <c r="L41" s="147"/>
      <c r="M41" s="192"/>
    </row>
    <row r="42" spans="1:13" ht="14.4" x14ac:dyDescent="0.3">
      <c r="A42" s="4" t="s">
        <v>76</v>
      </c>
      <c r="B42" s="67" t="s">
        <v>75</v>
      </c>
      <c r="C42" s="67"/>
      <c r="D42" s="67"/>
      <c r="E42" s="78" t="s">
        <v>35</v>
      </c>
      <c r="F42" s="97">
        <v>0</v>
      </c>
      <c r="G42" s="68"/>
      <c r="H42" s="69"/>
      <c r="I42" s="69"/>
      <c r="J42" s="22">
        <f t="shared" si="5"/>
        <v>0</v>
      </c>
      <c r="K42" s="23" t="e">
        <f t="shared" si="4"/>
        <v>#DIV/0!</v>
      </c>
      <c r="L42" s="147"/>
      <c r="M42" s="192"/>
    </row>
    <row r="43" spans="1:13" ht="14.4" x14ac:dyDescent="0.3">
      <c r="A43" s="4" t="s">
        <v>77</v>
      </c>
      <c r="B43" s="67" t="s">
        <v>75</v>
      </c>
      <c r="C43" s="67"/>
      <c r="D43" s="67"/>
      <c r="E43" s="78" t="s">
        <v>78</v>
      </c>
      <c r="F43" s="97">
        <v>0</v>
      </c>
      <c r="G43" s="68"/>
      <c r="H43" s="69"/>
      <c r="I43" s="69"/>
      <c r="J43" s="22">
        <f t="shared" si="5"/>
        <v>0</v>
      </c>
      <c r="K43" s="23" t="e">
        <f t="shared" si="4"/>
        <v>#DIV/0!</v>
      </c>
      <c r="L43" s="147"/>
      <c r="M43" s="192"/>
    </row>
    <row r="44" spans="1:13" ht="14.4" x14ac:dyDescent="0.3">
      <c r="A44" s="4" t="s">
        <v>79</v>
      </c>
      <c r="B44" s="67" t="s">
        <v>75</v>
      </c>
      <c r="C44" s="67"/>
      <c r="D44" s="67"/>
      <c r="E44" s="78" t="s">
        <v>78</v>
      </c>
      <c r="F44" s="97">
        <v>0</v>
      </c>
      <c r="G44" s="68"/>
      <c r="H44" s="69"/>
      <c r="I44" s="69"/>
      <c r="J44" s="22">
        <f t="shared" si="5"/>
        <v>0</v>
      </c>
      <c r="K44" s="23" t="e">
        <f t="shared" si="4"/>
        <v>#DIV/0!</v>
      </c>
      <c r="L44" s="147"/>
      <c r="M44" s="192"/>
    </row>
    <row r="45" spans="1:13" ht="14.4" x14ac:dyDescent="0.3">
      <c r="A45" s="4" t="s">
        <v>80</v>
      </c>
      <c r="B45" s="67" t="s">
        <v>75</v>
      </c>
      <c r="C45" s="67"/>
      <c r="D45" s="67"/>
      <c r="E45" s="78" t="s">
        <v>78</v>
      </c>
      <c r="F45" s="97">
        <v>0</v>
      </c>
      <c r="G45" s="68"/>
      <c r="H45" s="69"/>
      <c r="I45" s="69"/>
      <c r="J45" s="22">
        <f t="shared" si="5"/>
        <v>0</v>
      </c>
      <c r="K45" s="23" t="e">
        <f t="shared" si="4"/>
        <v>#DIV/0!</v>
      </c>
      <c r="L45" s="147"/>
      <c r="M45" s="192"/>
    </row>
    <row r="46" spans="1:13" ht="14.4" x14ac:dyDescent="0.3">
      <c r="A46" s="4" t="s">
        <v>81</v>
      </c>
      <c r="B46" s="67" t="s">
        <v>75</v>
      </c>
      <c r="C46" s="67"/>
      <c r="D46" s="67"/>
      <c r="E46" s="78" t="s">
        <v>78</v>
      </c>
      <c r="F46" s="97">
        <v>0</v>
      </c>
      <c r="G46" s="68"/>
      <c r="H46" s="69"/>
      <c r="I46" s="69"/>
      <c r="J46" s="22">
        <f t="shared" si="5"/>
        <v>0</v>
      </c>
      <c r="K46" s="23" t="e">
        <f t="shared" si="4"/>
        <v>#DIV/0!</v>
      </c>
      <c r="L46" s="147"/>
      <c r="M46" s="192"/>
    </row>
    <row r="47" spans="1:13" ht="14.4" x14ac:dyDescent="0.3">
      <c r="A47" s="4" t="s">
        <v>82</v>
      </c>
      <c r="B47" s="67" t="s">
        <v>75</v>
      </c>
      <c r="C47" s="67"/>
      <c r="D47" s="67"/>
      <c r="E47" s="78" t="s">
        <v>78</v>
      </c>
      <c r="F47" s="97">
        <v>0</v>
      </c>
      <c r="G47" s="68"/>
      <c r="H47" s="69"/>
      <c r="I47" s="69"/>
      <c r="J47" s="22">
        <f t="shared" si="5"/>
        <v>0</v>
      </c>
      <c r="K47" s="23" t="e">
        <f t="shared" si="4"/>
        <v>#DIV/0!</v>
      </c>
      <c r="L47" s="147"/>
      <c r="M47" s="192"/>
    </row>
    <row r="48" spans="1:13" ht="14.4" x14ac:dyDescent="0.3">
      <c r="A48" s="4" t="s">
        <v>83</v>
      </c>
      <c r="B48" s="67" t="s">
        <v>75</v>
      </c>
      <c r="C48" s="67"/>
      <c r="D48" s="67"/>
      <c r="E48" s="78" t="s">
        <v>78</v>
      </c>
      <c r="F48" s="97">
        <v>0</v>
      </c>
      <c r="G48" s="68"/>
      <c r="H48" s="69"/>
      <c r="I48" s="69"/>
      <c r="J48" s="22">
        <f t="shared" si="5"/>
        <v>0</v>
      </c>
      <c r="K48" s="23" t="e">
        <f t="shared" si="4"/>
        <v>#DIV/0!</v>
      </c>
      <c r="L48" s="147"/>
      <c r="M48" s="192"/>
    </row>
    <row r="49" spans="1:13" ht="14.4" x14ac:dyDescent="0.3">
      <c r="A49" s="4" t="s">
        <v>84</v>
      </c>
      <c r="B49" s="67" t="s">
        <v>75</v>
      </c>
      <c r="C49" s="67"/>
      <c r="D49" s="67"/>
      <c r="E49" s="78" t="s">
        <v>35</v>
      </c>
      <c r="F49" s="97">
        <v>0</v>
      </c>
      <c r="G49" s="68"/>
      <c r="H49" s="69"/>
      <c r="I49" s="69"/>
      <c r="J49" s="22">
        <f t="shared" si="5"/>
        <v>0</v>
      </c>
      <c r="K49" s="23" t="e">
        <f t="shared" si="4"/>
        <v>#DIV/0!</v>
      </c>
      <c r="L49" s="147"/>
      <c r="M49" s="192"/>
    </row>
    <row r="50" spans="1:13" ht="14.4" x14ac:dyDescent="0.3">
      <c r="A50" s="4" t="s">
        <v>85</v>
      </c>
      <c r="B50" s="67" t="s">
        <v>75</v>
      </c>
      <c r="C50" s="67"/>
      <c r="D50" s="67"/>
      <c r="E50" s="78" t="s">
        <v>35</v>
      </c>
      <c r="F50" s="97">
        <v>0</v>
      </c>
      <c r="G50" s="68"/>
      <c r="H50" s="69"/>
      <c r="I50" s="69"/>
      <c r="J50" s="22">
        <f t="shared" si="5"/>
        <v>0</v>
      </c>
      <c r="K50" s="23" t="e">
        <f t="shared" si="4"/>
        <v>#DIV/0!</v>
      </c>
      <c r="L50" s="147"/>
      <c r="M50" s="192"/>
    </row>
    <row r="51" spans="1:13" ht="15.6" customHeight="1" x14ac:dyDescent="0.3">
      <c r="A51" s="93" t="s">
        <v>86</v>
      </c>
      <c r="B51" s="180" t="s">
        <v>87</v>
      </c>
      <c r="C51" s="181"/>
      <c r="D51" s="181"/>
      <c r="E51" s="181"/>
      <c r="F51" s="181"/>
      <c r="G51" s="181"/>
      <c r="H51" s="181"/>
      <c r="I51" s="182"/>
      <c r="J51" s="82">
        <f>SUM(J52:J66)</f>
        <v>0</v>
      </c>
      <c r="K51" s="81" t="e">
        <f t="shared" si="4"/>
        <v>#DIV/0!</v>
      </c>
      <c r="L51" s="146" t="s">
        <v>88</v>
      </c>
      <c r="M51" s="192" t="s">
        <v>89</v>
      </c>
    </row>
    <row r="52" spans="1:13" ht="14.4" x14ac:dyDescent="0.3">
      <c r="A52" s="4" t="s">
        <v>90</v>
      </c>
      <c r="B52" s="67" t="s">
        <v>34</v>
      </c>
      <c r="C52" s="67"/>
      <c r="D52" s="67"/>
      <c r="E52" s="78" t="s">
        <v>35</v>
      </c>
      <c r="F52" s="97">
        <v>0</v>
      </c>
      <c r="G52" s="68"/>
      <c r="H52" s="69"/>
      <c r="I52" s="69"/>
      <c r="J52" s="22">
        <f t="shared" ref="J52:J66" si="6">F52*G52</f>
        <v>0</v>
      </c>
      <c r="K52" s="23" t="e">
        <f t="shared" si="4"/>
        <v>#DIV/0!</v>
      </c>
      <c r="L52" s="175"/>
      <c r="M52" s="192"/>
    </row>
    <row r="53" spans="1:13" ht="14.4" x14ac:dyDescent="0.3">
      <c r="A53" s="4" t="s">
        <v>91</v>
      </c>
      <c r="B53" s="67" t="s">
        <v>34</v>
      </c>
      <c r="C53" s="67"/>
      <c r="D53" s="67"/>
      <c r="E53" s="78" t="s">
        <v>35</v>
      </c>
      <c r="F53" s="97">
        <v>0</v>
      </c>
      <c r="G53" s="68"/>
      <c r="H53" s="69"/>
      <c r="I53" s="69"/>
      <c r="J53" s="22">
        <f t="shared" si="6"/>
        <v>0</v>
      </c>
      <c r="K53" s="23" t="e">
        <f t="shared" si="4"/>
        <v>#DIV/0!</v>
      </c>
      <c r="L53" s="175"/>
      <c r="M53" s="192"/>
    </row>
    <row r="54" spans="1:13" ht="14.4" x14ac:dyDescent="0.3">
      <c r="A54" s="4" t="s">
        <v>92</v>
      </c>
      <c r="B54" s="67" t="s">
        <v>34</v>
      </c>
      <c r="C54" s="67"/>
      <c r="D54" s="67"/>
      <c r="E54" s="78" t="s">
        <v>78</v>
      </c>
      <c r="F54" s="97">
        <v>0</v>
      </c>
      <c r="G54" s="68"/>
      <c r="H54" s="69"/>
      <c r="I54" s="69"/>
      <c r="J54" s="22">
        <f t="shared" si="6"/>
        <v>0</v>
      </c>
      <c r="K54" s="23" t="e">
        <f t="shared" si="4"/>
        <v>#DIV/0!</v>
      </c>
      <c r="L54" s="175"/>
      <c r="M54" s="192"/>
    </row>
    <row r="55" spans="1:13" ht="14.4" x14ac:dyDescent="0.3">
      <c r="A55" s="4" t="s">
        <v>93</v>
      </c>
      <c r="B55" s="67" t="s">
        <v>34</v>
      </c>
      <c r="C55" s="67"/>
      <c r="D55" s="67"/>
      <c r="E55" s="78" t="s">
        <v>78</v>
      </c>
      <c r="F55" s="97">
        <v>0</v>
      </c>
      <c r="G55" s="68"/>
      <c r="H55" s="69"/>
      <c r="I55" s="69"/>
      <c r="J55" s="22">
        <f t="shared" si="6"/>
        <v>0</v>
      </c>
      <c r="K55" s="23" t="e">
        <f t="shared" si="4"/>
        <v>#DIV/0!</v>
      </c>
      <c r="L55" s="175"/>
      <c r="M55" s="192"/>
    </row>
    <row r="56" spans="1:13" ht="14.4" x14ac:dyDescent="0.3">
      <c r="A56" s="4" t="s">
        <v>94</v>
      </c>
      <c r="B56" s="67" t="s">
        <v>34</v>
      </c>
      <c r="C56" s="67"/>
      <c r="D56" s="67"/>
      <c r="E56" s="78" t="s">
        <v>78</v>
      </c>
      <c r="F56" s="97">
        <v>0</v>
      </c>
      <c r="G56" s="68"/>
      <c r="H56" s="69"/>
      <c r="I56" s="69"/>
      <c r="J56" s="22">
        <f t="shared" si="6"/>
        <v>0</v>
      </c>
      <c r="K56" s="23" t="e">
        <f t="shared" si="4"/>
        <v>#DIV/0!</v>
      </c>
      <c r="L56" s="175"/>
      <c r="M56" s="192"/>
    </row>
    <row r="57" spans="1:13" ht="14.4" x14ac:dyDescent="0.3">
      <c r="A57" s="4" t="s">
        <v>95</v>
      </c>
      <c r="B57" s="67" t="s">
        <v>34</v>
      </c>
      <c r="C57" s="67"/>
      <c r="D57" s="67"/>
      <c r="E57" s="78" t="s">
        <v>78</v>
      </c>
      <c r="F57" s="97">
        <v>0</v>
      </c>
      <c r="G57" s="68"/>
      <c r="H57" s="69"/>
      <c r="I57" s="69"/>
      <c r="J57" s="22">
        <f t="shared" si="6"/>
        <v>0</v>
      </c>
      <c r="K57" s="23" t="e">
        <f t="shared" si="4"/>
        <v>#DIV/0!</v>
      </c>
      <c r="L57" s="175"/>
      <c r="M57" s="192"/>
    </row>
    <row r="58" spans="1:13" ht="14.4" x14ac:dyDescent="0.3">
      <c r="A58" s="4" t="s">
        <v>96</v>
      </c>
      <c r="B58" s="67" t="s">
        <v>34</v>
      </c>
      <c r="C58" s="67"/>
      <c r="D58" s="67"/>
      <c r="E58" s="78" t="s">
        <v>78</v>
      </c>
      <c r="F58" s="97">
        <v>0</v>
      </c>
      <c r="G58" s="68"/>
      <c r="H58" s="69"/>
      <c r="I58" s="69"/>
      <c r="J58" s="22">
        <f t="shared" si="6"/>
        <v>0</v>
      </c>
      <c r="K58" s="23" t="e">
        <f t="shared" si="4"/>
        <v>#DIV/0!</v>
      </c>
      <c r="L58" s="175"/>
      <c r="M58" s="192"/>
    </row>
    <row r="59" spans="1:13" ht="14.4" x14ac:dyDescent="0.3">
      <c r="A59" s="4" t="s">
        <v>97</v>
      </c>
      <c r="B59" s="67" t="s">
        <v>34</v>
      </c>
      <c r="C59" s="67"/>
      <c r="D59" s="67"/>
      <c r="E59" s="78" t="s">
        <v>78</v>
      </c>
      <c r="F59" s="97">
        <v>0</v>
      </c>
      <c r="G59" s="68"/>
      <c r="H59" s="69"/>
      <c r="I59" s="69"/>
      <c r="J59" s="22">
        <f t="shared" si="6"/>
        <v>0</v>
      </c>
      <c r="K59" s="23" t="e">
        <f t="shared" si="4"/>
        <v>#DIV/0!</v>
      </c>
      <c r="L59" s="175"/>
      <c r="M59" s="192"/>
    </row>
    <row r="60" spans="1:13" ht="14.4" x14ac:dyDescent="0.3">
      <c r="A60" s="4" t="s">
        <v>98</v>
      </c>
      <c r="B60" s="67" t="s">
        <v>34</v>
      </c>
      <c r="C60" s="67"/>
      <c r="D60" s="67"/>
      <c r="E60" s="78" t="s">
        <v>78</v>
      </c>
      <c r="F60" s="97">
        <v>0</v>
      </c>
      <c r="G60" s="68"/>
      <c r="H60" s="69"/>
      <c r="I60" s="69"/>
      <c r="J60" s="22">
        <f t="shared" si="6"/>
        <v>0</v>
      </c>
      <c r="K60" s="23" t="e">
        <f t="shared" si="4"/>
        <v>#DIV/0!</v>
      </c>
      <c r="L60" s="175"/>
      <c r="M60" s="192"/>
    </row>
    <row r="61" spans="1:13" ht="14.4" x14ac:dyDescent="0.3">
      <c r="A61" s="4" t="s">
        <v>99</v>
      </c>
      <c r="B61" s="67" t="s">
        <v>34</v>
      </c>
      <c r="C61" s="67"/>
      <c r="D61" s="67"/>
      <c r="E61" s="78" t="s">
        <v>78</v>
      </c>
      <c r="F61" s="97">
        <v>0</v>
      </c>
      <c r="G61" s="68"/>
      <c r="H61" s="69"/>
      <c r="I61" s="69"/>
      <c r="J61" s="22">
        <f t="shared" si="6"/>
        <v>0</v>
      </c>
      <c r="K61" s="23" t="e">
        <f t="shared" si="4"/>
        <v>#DIV/0!</v>
      </c>
      <c r="L61" s="175"/>
      <c r="M61" s="192"/>
    </row>
    <row r="62" spans="1:13" ht="14.4" x14ac:dyDescent="0.3">
      <c r="A62" s="4" t="s">
        <v>100</v>
      </c>
      <c r="B62" s="67" t="s">
        <v>34</v>
      </c>
      <c r="C62" s="67"/>
      <c r="D62" s="67"/>
      <c r="E62" s="78" t="s">
        <v>78</v>
      </c>
      <c r="F62" s="97">
        <v>0</v>
      </c>
      <c r="G62" s="68"/>
      <c r="H62" s="69"/>
      <c r="I62" s="69"/>
      <c r="J62" s="22">
        <f t="shared" si="6"/>
        <v>0</v>
      </c>
      <c r="K62" s="23" t="e">
        <f t="shared" si="4"/>
        <v>#DIV/0!</v>
      </c>
      <c r="L62" s="175"/>
      <c r="M62" s="192"/>
    </row>
    <row r="63" spans="1:13" ht="14.4" x14ac:dyDescent="0.3">
      <c r="A63" s="4" t="s">
        <v>101</v>
      </c>
      <c r="B63" s="67" t="s">
        <v>34</v>
      </c>
      <c r="C63" s="67"/>
      <c r="D63" s="67"/>
      <c r="E63" s="78" t="s">
        <v>78</v>
      </c>
      <c r="F63" s="97">
        <v>0</v>
      </c>
      <c r="G63" s="68"/>
      <c r="H63" s="69"/>
      <c r="I63" s="69"/>
      <c r="J63" s="22">
        <f t="shared" si="6"/>
        <v>0</v>
      </c>
      <c r="K63" s="23" t="e">
        <f t="shared" si="4"/>
        <v>#DIV/0!</v>
      </c>
      <c r="L63" s="175"/>
      <c r="M63" s="192"/>
    </row>
    <row r="64" spans="1:13" ht="14.4" x14ac:dyDescent="0.3">
      <c r="A64" s="4" t="s">
        <v>102</v>
      </c>
      <c r="B64" s="67" t="s">
        <v>34</v>
      </c>
      <c r="C64" s="67"/>
      <c r="D64" s="67"/>
      <c r="E64" s="78" t="s">
        <v>78</v>
      </c>
      <c r="F64" s="97">
        <v>0</v>
      </c>
      <c r="G64" s="68"/>
      <c r="H64" s="69"/>
      <c r="I64" s="69"/>
      <c r="J64" s="22">
        <f t="shared" si="6"/>
        <v>0</v>
      </c>
      <c r="K64" s="23" t="e">
        <f t="shared" si="4"/>
        <v>#DIV/0!</v>
      </c>
      <c r="L64" s="175"/>
      <c r="M64" s="192"/>
    </row>
    <row r="65" spans="1:13" ht="14.4" x14ac:dyDescent="0.3">
      <c r="A65" s="4" t="s">
        <v>103</v>
      </c>
      <c r="B65" s="67" t="s">
        <v>34</v>
      </c>
      <c r="C65" s="67"/>
      <c r="D65" s="67"/>
      <c r="E65" s="78" t="s">
        <v>78</v>
      </c>
      <c r="F65" s="97">
        <v>0</v>
      </c>
      <c r="G65" s="68"/>
      <c r="H65" s="69"/>
      <c r="I65" s="69"/>
      <c r="J65" s="22">
        <f t="shared" si="6"/>
        <v>0</v>
      </c>
      <c r="K65" s="23" t="e">
        <f t="shared" si="4"/>
        <v>#DIV/0!</v>
      </c>
      <c r="L65" s="175"/>
      <c r="M65" s="192"/>
    </row>
    <row r="66" spans="1:13" ht="14.4" x14ac:dyDescent="0.3">
      <c r="A66" s="4" t="s">
        <v>104</v>
      </c>
      <c r="B66" s="67" t="s">
        <v>34</v>
      </c>
      <c r="C66" s="67"/>
      <c r="D66" s="67"/>
      <c r="E66" s="78" t="s">
        <v>78</v>
      </c>
      <c r="F66" s="97">
        <v>0</v>
      </c>
      <c r="G66" s="68"/>
      <c r="H66" s="69"/>
      <c r="I66" s="69"/>
      <c r="J66" s="22">
        <f t="shared" si="6"/>
        <v>0</v>
      </c>
      <c r="K66" s="23" t="e">
        <f t="shared" si="4"/>
        <v>#DIV/0!</v>
      </c>
      <c r="L66" s="175"/>
      <c r="M66" s="192"/>
    </row>
    <row r="67" spans="1:13" ht="14.1" customHeight="1" x14ac:dyDescent="0.3">
      <c r="A67" s="93" t="s">
        <v>105</v>
      </c>
      <c r="B67" s="160" t="s">
        <v>106</v>
      </c>
      <c r="C67" s="161"/>
      <c r="D67" s="161"/>
      <c r="E67" s="161"/>
      <c r="F67" s="161"/>
      <c r="G67" s="161"/>
      <c r="H67" s="161"/>
      <c r="I67" s="162"/>
      <c r="J67" s="82">
        <f>SUM(J68:J77)</f>
        <v>0</v>
      </c>
      <c r="K67" s="81" t="e">
        <f t="shared" si="4"/>
        <v>#DIV/0!</v>
      </c>
      <c r="L67" s="190"/>
      <c r="M67" s="191"/>
    </row>
    <row r="68" spans="1:13" ht="14.4" x14ac:dyDescent="0.3">
      <c r="A68" s="4" t="s">
        <v>107</v>
      </c>
      <c r="B68" s="67" t="s">
        <v>34</v>
      </c>
      <c r="C68" s="67"/>
      <c r="D68" s="67"/>
      <c r="E68" s="78" t="s">
        <v>35</v>
      </c>
      <c r="F68" s="97">
        <v>0</v>
      </c>
      <c r="G68" s="68"/>
      <c r="H68" s="69"/>
      <c r="I68" s="69"/>
      <c r="J68" s="22">
        <f t="shared" ref="J68:J77" si="7">F68*G68</f>
        <v>0</v>
      </c>
      <c r="K68" s="23" t="e">
        <f t="shared" si="4"/>
        <v>#DIV/0!</v>
      </c>
      <c r="L68" s="147" t="s">
        <v>108</v>
      </c>
      <c r="M68" s="192" t="s">
        <v>109</v>
      </c>
    </row>
    <row r="69" spans="1:13" ht="14.4" x14ac:dyDescent="0.3">
      <c r="A69" s="4" t="s">
        <v>110</v>
      </c>
      <c r="B69" s="67" t="s">
        <v>34</v>
      </c>
      <c r="C69" s="67"/>
      <c r="D69" s="67"/>
      <c r="E69" s="78" t="s">
        <v>35</v>
      </c>
      <c r="F69" s="97">
        <v>0</v>
      </c>
      <c r="G69" s="68"/>
      <c r="H69" s="69"/>
      <c r="I69" s="69"/>
      <c r="J69" s="22">
        <f t="shared" si="7"/>
        <v>0</v>
      </c>
      <c r="K69" s="23" t="e">
        <f t="shared" si="4"/>
        <v>#DIV/0!</v>
      </c>
      <c r="L69" s="147"/>
      <c r="M69" s="192"/>
    </row>
    <row r="70" spans="1:13" ht="14.4" x14ac:dyDescent="0.3">
      <c r="A70" s="4" t="s">
        <v>111</v>
      </c>
      <c r="B70" s="67" t="s">
        <v>34</v>
      </c>
      <c r="C70" s="67"/>
      <c r="D70" s="67"/>
      <c r="E70" s="78" t="s">
        <v>112</v>
      </c>
      <c r="F70" s="97">
        <v>0</v>
      </c>
      <c r="G70" s="68"/>
      <c r="H70" s="69"/>
      <c r="I70" s="69"/>
      <c r="J70" s="22">
        <f t="shared" si="7"/>
        <v>0</v>
      </c>
      <c r="K70" s="23" t="e">
        <f t="shared" si="4"/>
        <v>#DIV/0!</v>
      </c>
      <c r="L70" s="147"/>
      <c r="M70" s="192"/>
    </row>
    <row r="71" spans="1:13" ht="14.4" x14ac:dyDescent="0.3">
      <c r="A71" s="4" t="s">
        <v>113</v>
      </c>
      <c r="B71" s="67" t="s">
        <v>34</v>
      </c>
      <c r="C71" s="67"/>
      <c r="D71" s="67"/>
      <c r="E71" s="78" t="s">
        <v>112</v>
      </c>
      <c r="F71" s="97">
        <v>0</v>
      </c>
      <c r="G71" s="68"/>
      <c r="H71" s="69"/>
      <c r="I71" s="69"/>
      <c r="J71" s="22">
        <f t="shared" si="7"/>
        <v>0</v>
      </c>
      <c r="K71" s="23" t="e">
        <f t="shared" ref="K71:K102" si="8">J71*100/$J$121</f>
        <v>#DIV/0!</v>
      </c>
      <c r="L71" s="147"/>
      <c r="M71" s="192"/>
    </row>
    <row r="72" spans="1:13" ht="14.4" x14ac:dyDescent="0.3">
      <c r="A72" s="4" t="s">
        <v>114</v>
      </c>
      <c r="B72" s="67" t="s">
        <v>34</v>
      </c>
      <c r="C72" s="67"/>
      <c r="D72" s="67"/>
      <c r="E72" s="78" t="s">
        <v>112</v>
      </c>
      <c r="F72" s="97">
        <v>0</v>
      </c>
      <c r="G72" s="68"/>
      <c r="H72" s="69"/>
      <c r="I72" s="69"/>
      <c r="J72" s="22">
        <f t="shared" si="7"/>
        <v>0</v>
      </c>
      <c r="K72" s="23" t="e">
        <f t="shared" si="8"/>
        <v>#DIV/0!</v>
      </c>
      <c r="L72" s="147"/>
      <c r="M72" s="192"/>
    </row>
    <row r="73" spans="1:13" ht="14.4" x14ac:dyDescent="0.3">
      <c r="A73" s="4" t="s">
        <v>115</v>
      </c>
      <c r="B73" s="67" t="s">
        <v>34</v>
      </c>
      <c r="C73" s="67"/>
      <c r="D73" s="67"/>
      <c r="E73" s="78" t="s">
        <v>112</v>
      </c>
      <c r="F73" s="97">
        <v>0</v>
      </c>
      <c r="G73" s="68"/>
      <c r="H73" s="69"/>
      <c r="I73" s="69"/>
      <c r="J73" s="22">
        <f t="shared" si="7"/>
        <v>0</v>
      </c>
      <c r="K73" s="23" t="e">
        <f t="shared" si="8"/>
        <v>#DIV/0!</v>
      </c>
      <c r="L73" s="147"/>
      <c r="M73" s="192"/>
    </row>
    <row r="74" spans="1:13" ht="14.4" x14ac:dyDescent="0.3">
      <c r="A74" s="4" t="s">
        <v>116</v>
      </c>
      <c r="B74" s="67" t="s">
        <v>34</v>
      </c>
      <c r="C74" s="67"/>
      <c r="D74" s="67"/>
      <c r="E74" s="78" t="s">
        <v>112</v>
      </c>
      <c r="F74" s="97">
        <v>0</v>
      </c>
      <c r="G74" s="68"/>
      <c r="H74" s="69"/>
      <c r="I74" s="69"/>
      <c r="J74" s="22">
        <f t="shared" si="7"/>
        <v>0</v>
      </c>
      <c r="K74" s="23" t="e">
        <f t="shared" si="8"/>
        <v>#DIV/0!</v>
      </c>
      <c r="L74" s="147"/>
      <c r="M74" s="192"/>
    </row>
    <row r="75" spans="1:13" ht="14.4" x14ac:dyDescent="0.3">
      <c r="A75" s="4" t="s">
        <v>117</v>
      </c>
      <c r="B75" s="67" t="s">
        <v>34</v>
      </c>
      <c r="C75" s="67"/>
      <c r="D75" s="67"/>
      <c r="E75" s="78" t="s">
        <v>112</v>
      </c>
      <c r="F75" s="97">
        <v>0</v>
      </c>
      <c r="G75" s="68"/>
      <c r="H75" s="69"/>
      <c r="I75" s="69"/>
      <c r="J75" s="22">
        <f t="shared" si="7"/>
        <v>0</v>
      </c>
      <c r="K75" s="23" t="e">
        <f t="shared" si="8"/>
        <v>#DIV/0!</v>
      </c>
      <c r="L75" s="147"/>
      <c r="M75" s="192"/>
    </row>
    <row r="76" spans="1:13" ht="14.4" x14ac:dyDescent="0.3">
      <c r="A76" s="4" t="s">
        <v>118</v>
      </c>
      <c r="B76" s="67" t="s">
        <v>34</v>
      </c>
      <c r="C76" s="67"/>
      <c r="D76" s="67"/>
      <c r="E76" s="78" t="s">
        <v>35</v>
      </c>
      <c r="F76" s="97">
        <v>0</v>
      </c>
      <c r="G76" s="68"/>
      <c r="H76" s="69"/>
      <c r="I76" s="69"/>
      <c r="J76" s="22">
        <f t="shared" si="7"/>
        <v>0</v>
      </c>
      <c r="K76" s="23" t="e">
        <f t="shared" si="8"/>
        <v>#DIV/0!</v>
      </c>
      <c r="L76" s="147"/>
      <c r="M76" s="192"/>
    </row>
    <row r="77" spans="1:13" ht="14.4" x14ac:dyDescent="0.3">
      <c r="A77" s="4" t="s">
        <v>119</v>
      </c>
      <c r="B77" s="67" t="s">
        <v>34</v>
      </c>
      <c r="C77" s="67"/>
      <c r="D77" s="67"/>
      <c r="E77" s="78" t="s">
        <v>35</v>
      </c>
      <c r="F77" s="97">
        <v>0</v>
      </c>
      <c r="G77" s="68"/>
      <c r="H77" s="69"/>
      <c r="I77" s="69"/>
      <c r="J77" s="22">
        <f t="shared" si="7"/>
        <v>0</v>
      </c>
      <c r="K77" s="23" t="e">
        <f t="shared" si="8"/>
        <v>#DIV/0!</v>
      </c>
      <c r="L77" s="147"/>
      <c r="M77" s="192"/>
    </row>
    <row r="78" spans="1:13" ht="15" customHeight="1" x14ac:dyDescent="0.3">
      <c r="A78" s="93" t="s">
        <v>120</v>
      </c>
      <c r="B78" s="172" t="s">
        <v>121</v>
      </c>
      <c r="C78" s="173"/>
      <c r="D78" s="173"/>
      <c r="E78" s="173"/>
      <c r="F78" s="173"/>
      <c r="G78" s="173"/>
      <c r="H78" s="173"/>
      <c r="I78" s="174"/>
      <c r="J78" s="80">
        <f>SUM(J79:J88)</f>
        <v>0</v>
      </c>
      <c r="K78" s="81" t="e">
        <f t="shared" si="8"/>
        <v>#DIV/0!</v>
      </c>
      <c r="L78" s="190"/>
      <c r="M78" s="191"/>
    </row>
    <row r="79" spans="1:13" ht="14.4" x14ac:dyDescent="0.3">
      <c r="A79" s="4" t="s">
        <v>122</v>
      </c>
      <c r="B79" s="67" t="s">
        <v>34</v>
      </c>
      <c r="C79" s="67"/>
      <c r="D79" s="67"/>
      <c r="E79" s="78" t="s">
        <v>35</v>
      </c>
      <c r="F79" s="97">
        <v>0</v>
      </c>
      <c r="G79" s="68"/>
      <c r="H79" s="69"/>
      <c r="I79" s="69"/>
      <c r="J79" s="22">
        <f t="shared" ref="J79:J88" si="9">F79*G79</f>
        <v>0</v>
      </c>
      <c r="K79" s="23" t="e">
        <f t="shared" si="8"/>
        <v>#DIV/0!</v>
      </c>
      <c r="L79" s="146" t="s">
        <v>123</v>
      </c>
      <c r="M79" s="135" t="s">
        <v>89</v>
      </c>
    </row>
    <row r="80" spans="1:13" ht="14.4" x14ac:dyDescent="0.3">
      <c r="A80" s="4" t="s">
        <v>124</v>
      </c>
      <c r="B80" s="67" t="s">
        <v>34</v>
      </c>
      <c r="C80" s="67"/>
      <c r="D80" s="67"/>
      <c r="E80" s="78" t="s">
        <v>35</v>
      </c>
      <c r="F80" s="97">
        <v>0</v>
      </c>
      <c r="G80" s="68"/>
      <c r="H80" s="69"/>
      <c r="I80" s="69"/>
      <c r="J80" s="22">
        <f t="shared" si="9"/>
        <v>0</v>
      </c>
      <c r="K80" s="23" t="e">
        <f t="shared" si="8"/>
        <v>#DIV/0!</v>
      </c>
      <c r="L80" s="175"/>
      <c r="M80" s="136"/>
    </row>
    <row r="81" spans="1:13" ht="14.4" x14ac:dyDescent="0.3">
      <c r="A81" s="4" t="s">
        <v>125</v>
      </c>
      <c r="B81" s="67" t="s">
        <v>34</v>
      </c>
      <c r="C81" s="67"/>
      <c r="D81" s="67"/>
      <c r="E81" s="78" t="s">
        <v>35</v>
      </c>
      <c r="F81" s="97">
        <v>0</v>
      </c>
      <c r="G81" s="68"/>
      <c r="H81" s="69"/>
      <c r="I81" s="69"/>
      <c r="J81" s="22">
        <f t="shared" si="9"/>
        <v>0</v>
      </c>
      <c r="K81" s="23" t="e">
        <f t="shared" si="8"/>
        <v>#DIV/0!</v>
      </c>
      <c r="L81" s="175"/>
      <c r="M81" s="136"/>
    </row>
    <row r="82" spans="1:13" ht="14.4" x14ac:dyDescent="0.3">
      <c r="A82" s="4" t="s">
        <v>126</v>
      </c>
      <c r="B82" s="67" t="s">
        <v>34</v>
      </c>
      <c r="C82" s="67"/>
      <c r="D82" s="67"/>
      <c r="E82" s="78" t="s">
        <v>35</v>
      </c>
      <c r="F82" s="97">
        <v>0</v>
      </c>
      <c r="G82" s="68"/>
      <c r="H82" s="69"/>
      <c r="I82" s="69"/>
      <c r="J82" s="22">
        <f t="shared" si="9"/>
        <v>0</v>
      </c>
      <c r="K82" s="23" t="e">
        <f t="shared" si="8"/>
        <v>#DIV/0!</v>
      </c>
      <c r="L82" s="175"/>
      <c r="M82" s="136"/>
    </row>
    <row r="83" spans="1:13" ht="14.4" x14ac:dyDescent="0.3">
      <c r="A83" s="4" t="s">
        <v>127</v>
      </c>
      <c r="B83" s="67" t="s">
        <v>34</v>
      </c>
      <c r="C83" s="67"/>
      <c r="D83" s="67"/>
      <c r="E83" s="78" t="s">
        <v>35</v>
      </c>
      <c r="F83" s="97">
        <v>0</v>
      </c>
      <c r="G83" s="68"/>
      <c r="H83" s="69"/>
      <c r="I83" s="69"/>
      <c r="J83" s="22">
        <f t="shared" si="9"/>
        <v>0</v>
      </c>
      <c r="K83" s="23" t="e">
        <f t="shared" si="8"/>
        <v>#DIV/0!</v>
      </c>
      <c r="L83" s="175"/>
      <c r="M83" s="136"/>
    </row>
    <row r="84" spans="1:13" ht="14.4" x14ac:dyDescent="0.3">
      <c r="A84" s="4" t="s">
        <v>128</v>
      </c>
      <c r="B84" s="67" t="s">
        <v>34</v>
      </c>
      <c r="C84" s="67"/>
      <c r="D84" s="67"/>
      <c r="E84" s="78" t="s">
        <v>35</v>
      </c>
      <c r="F84" s="97">
        <v>0</v>
      </c>
      <c r="G84" s="68"/>
      <c r="H84" s="69"/>
      <c r="I84" s="69"/>
      <c r="J84" s="22">
        <f t="shared" si="9"/>
        <v>0</v>
      </c>
      <c r="K84" s="23" t="e">
        <f t="shared" si="8"/>
        <v>#DIV/0!</v>
      </c>
      <c r="L84" s="175"/>
      <c r="M84" s="136"/>
    </row>
    <row r="85" spans="1:13" ht="14.4" x14ac:dyDescent="0.3">
      <c r="A85" s="4" t="s">
        <v>129</v>
      </c>
      <c r="B85" s="67" t="s">
        <v>34</v>
      </c>
      <c r="C85" s="67"/>
      <c r="D85" s="67"/>
      <c r="E85" s="78" t="s">
        <v>35</v>
      </c>
      <c r="F85" s="97">
        <v>0</v>
      </c>
      <c r="G85" s="68"/>
      <c r="H85" s="69"/>
      <c r="I85" s="69"/>
      <c r="J85" s="22">
        <f t="shared" si="9"/>
        <v>0</v>
      </c>
      <c r="K85" s="23" t="e">
        <f t="shared" si="8"/>
        <v>#DIV/0!</v>
      </c>
      <c r="L85" s="175"/>
      <c r="M85" s="136"/>
    </row>
    <row r="86" spans="1:13" ht="14.4" x14ac:dyDescent="0.3">
      <c r="A86" s="4" t="s">
        <v>130</v>
      </c>
      <c r="B86" s="67" t="s">
        <v>34</v>
      </c>
      <c r="C86" s="67"/>
      <c r="D86" s="67"/>
      <c r="E86" s="78" t="s">
        <v>35</v>
      </c>
      <c r="F86" s="97">
        <v>0</v>
      </c>
      <c r="G86" s="68"/>
      <c r="H86" s="69"/>
      <c r="I86" s="69"/>
      <c r="J86" s="22">
        <f t="shared" si="9"/>
        <v>0</v>
      </c>
      <c r="K86" s="23" t="e">
        <f t="shared" si="8"/>
        <v>#DIV/0!</v>
      </c>
      <c r="L86" s="175"/>
      <c r="M86" s="136"/>
    </row>
    <row r="87" spans="1:13" ht="14.4" x14ac:dyDescent="0.3">
      <c r="A87" s="4" t="s">
        <v>131</v>
      </c>
      <c r="B87" s="67" t="s">
        <v>34</v>
      </c>
      <c r="C87" s="67"/>
      <c r="D87" s="67"/>
      <c r="E87" s="78" t="s">
        <v>35</v>
      </c>
      <c r="F87" s="97">
        <v>0</v>
      </c>
      <c r="G87" s="68"/>
      <c r="H87" s="69"/>
      <c r="I87" s="69"/>
      <c r="J87" s="22">
        <f t="shared" si="9"/>
        <v>0</v>
      </c>
      <c r="K87" s="23" t="e">
        <f t="shared" si="8"/>
        <v>#DIV/0!</v>
      </c>
      <c r="L87" s="175"/>
      <c r="M87" s="136"/>
    </row>
    <row r="88" spans="1:13" ht="14.4" x14ac:dyDescent="0.3">
      <c r="A88" s="4" t="s">
        <v>132</v>
      </c>
      <c r="B88" s="67" t="s">
        <v>34</v>
      </c>
      <c r="C88" s="67"/>
      <c r="D88" s="70"/>
      <c r="E88" s="78" t="s">
        <v>35</v>
      </c>
      <c r="F88" s="97">
        <v>0</v>
      </c>
      <c r="G88" s="68"/>
      <c r="H88" s="69"/>
      <c r="I88" s="69"/>
      <c r="J88" s="22">
        <f t="shared" si="9"/>
        <v>0</v>
      </c>
      <c r="K88" s="23" t="e">
        <f t="shared" si="8"/>
        <v>#DIV/0!</v>
      </c>
      <c r="L88" s="175"/>
      <c r="M88" s="136"/>
    </row>
    <row r="89" spans="1:13" ht="14.4" x14ac:dyDescent="0.3">
      <c r="A89" s="93" t="s">
        <v>133</v>
      </c>
      <c r="B89" s="172" t="s">
        <v>134</v>
      </c>
      <c r="C89" s="173"/>
      <c r="D89" s="173"/>
      <c r="E89" s="173"/>
      <c r="F89" s="173"/>
      <c r="G89" s="173"/>
      <c r="H89" s="173"/>
      <c r="I89" s="174"/>
      <c r="J89" s="80">
        <f>SUM(J90:J99)</f>
        <v>0</v>
      </c>
      <c r="K89" s="81" t="e">
        <f t="shared" si="8"/>
        <v>#DIV/0!</v>
      </c>
      <c r="L89" s="159"/>
      <c r="M89" s="159"/>
    </row>
    <row r="90" spans="1:13" ht="14.4" x14ac:dyDescent="0.3">
      <c r="A90" s="4" t="s">
        <v>135</v>
      </c>
      <c r="B90" s="67" t="s">
        <v>34</v>
      </c>
      <c r="C90" s="67"/>
      <c r="D90" s="71"/>
      <c r="E90" s="78" t="s">
        <v>112</v>
      </c>
      <c r="F90" s="97">
        <v>0</v>
      </c>
      <c r="G90" s="68"/>
      <c r="H90" s="69"/>
      <c r="I90" s="69"/>
      <c r="J90" s="22">
        <f>F90*G90</f>
        <v>0</v>
      </c>
      <c r="K90" s="23" t="e">
        <f t="shared" si="8"/>
        <v>#DIV/0!</v>
      </c>
      <c r="L90" s="147" t="s">
        <v>136</v>
      </c>
      <c r="M90" s="136" t="s">
        <v>89</v>
      </c>
    </row>
    <row r="91" spans="1:13" ht="14.4" x14ac:dyDescent="0.3">
      <c r="A91" s="4" t="s">
        <v>137</v>
      </c>
      <c r="B91" s="67" t="s">
        <v>34</v>
      </c>
      <c r="C91" s="67"/>
      <c r="D91" s="71"/>
      <c r="E91" s="78" t="s">
        <v>112</v>
      </c>
      <c r="F91" s="97">
        <v>0</v>
      </c>
      <c r="G91" s="68"/>
      <c r="H91" s="69"/>
      <c r="I91" s="69"/>
      <c r="J91" s="22">
        <f t="shared" ref="J91:J99" si="10">F91*G91</f>
        <v>0</v>
      </c>
      <c r="K91" s="23" t="e">
        <f t="shared" si="8"/>
        <v>#DIV/0!</v>
      </c>
      <c r="L91" s="175"/>
      <c r="M91" s="136"/>
    </row>
    <row r="92" spans="1:13" ht="14.4" x14ac:dyDescent="0.3">
      <c r="A92" s="4" t="s">
        <v>138</v>
      </c>
      <c r="B92" s="67" t="s">
        <v>34</v>
      </c>
      <c r="C92" s="67"/>
      <c r="D92" s="71"/>
      <c r="E92" s="78" t="s">
        <v>112</v>
      </c>
      <c r="F92" s="97">
        <v>0</v>
      </c>
      <c r="G92" s="68"/>
      <c r="H92" s="69"/>
      <c r="I92" s="69"/>
      <c r="J92" s="22">
        <f t="shared" si="10"/>
        <v>0</v>
      </c>
      <c r="K92" s="23" t="e">
        <f t="shared" si="8"/>
        <v>#DIV/0!</v>
      </c>
      <c r="L92" s="175"/>
      <c r="M92" s="136"/>
    </row>
    <row r="93" spans="1:13" ht="14.4" x14ac:dyDescent="0.3">
      <c r="A93" s="4" t="s">
        <v>139</v>
      </c>
      <c r="B93" s="67" t="s">
        <v>34</v>
      </c>
      <c r="C93" s="67"/>
      <c r="D93" s="71"/>
      <c r="E93" s="78" t="s">
        <v>112</v>
      </c>
      <c r="F93" s="97">
        <v>0</v>
      </c>
      <c r="G93" s="68"/>
      <c r="H93" s="69"/>
      <c r="I93" s="69"/>
      <c r="J93" s="22">
        <f t="shared" si="10"/>
        <v>0</v>
      </c>
      <c r="K93" s="23" t="e">
        <f t="shared" si="8"/>
        <v>#DIV/0!</v>
      </c>
      <c r="L93" s="175"/>
      <c r="M93" s="136"/>
    </row>
    <row r="94" spans="1:13" ht="14.4" x14ac:dyDescent="0.3">
      <c r="A94" s="4" t="s">
        <v>140</v>
      </c>
      <c r="B94" s="67" t="s">
        <v>34</v>
      </c>
      <c r="C94" s="67"/>
      <c r="D94" s="71"/>
      <c r="E94" s="78" t="s">
        <v>112</v>
      </c>
      <c r="F94" s="97">
        <v>0</v>
      </c>
      <c r="G94" s="68"/>
      <c r="H94" s="69"/>
      <c r="I94" s="69"/>
      <c r="J94" s="22">
        <f t="shared" si="10"/>
        <v>0</v>
      </c>
      <c r="K94" s="23" t="e">
        <f t="shared" si="8"/>
        <v>#DIV/0!</v>
      </c>
      <c r="L94" s="175"/>
      <c r="M94" s="136"/>
    </row>
    <row r="95" spans="1:13" ht="14.4" x14ac:dyDescent="0.3">
      <c r="A95" s="4" t="s">
        <v>141</v>
      </c>
      <c r="B95" s="67" t="s">
        <v>34</v>
      </c>
      <c r="C95" s="67"/>
      <c r="D95" s="71"/>
      <c r="E95" s="78" t="s">
        <v>112</v>
      </c>
      <c r="F95" s="97">
        <v>0</v>
      </c>
      <c r="G95" s="68"/>
      <c r="H95" s="69"/>
      <c r="I95" s="69"/>
      <c r="J95" s="22">
        <f t="shared" si="10"/>
        <v>0</v>
      </c>
      <c r="K95" s="23" t="e">
        <f t="shared" si="8"/>
        <v>#DIV/0!</v>
      </c>
      <c r="L95" s="175"/>
      <c r="M95" s="136"/>
    </row>
    <row r="96" spans="1:13" ht="14.4" x14ac:dyDescent="0.3">
      <c r="A96" s="4" t="s">
        <v>142</v>
      </c>
      <c r="B96" s="67" t="s">
        <v>34</v>
      </c>
      <c r="C96" s="67"/>
      <c r="D96" s="71"/>
      <c r="E96" s="78" t="s">
        <v>112</v>
      </c>
      <c r="F96" s="97">
        <v>0</v>
      </c>
      <c r="G96" s="68"/>
      <c r="H96" s="69"/>
      <c r="I96" s="69"/>
      <c r="J96" s="22">
        <f t="shared" si="10"/>
        <v>0</v>
      </c>
      <c r="K96" s="23" t="e">
        <f t="shared" si="8"/>
        <v>#DIV/0!</v>
      </c>
      <c r="L96" s="175"/>
      <c r="M96" s="136"/>
    </row>
    <row r="97" spans="1:13" ht="14.4" x14ac:dyDescent="0.3">
      <c r="A97" s="4" t="s">
        <v>143</v>
      </c>
      <c r="B97" s="67" t="s">
        <v>34</v>
      </c>
      <c r="C97" s="67"/>
      <c r="D97" s="71"/>
      <c r="E97" s="78" t="s">
        <v>112</v>
      </c>
      <c r="F97" s="97">
        <v>0</v>
      </c>
      <c r="G97" s="68"/>
      <c r="H97" s="69"/>
      <c r="I97" s="69"/>
      <c r="J97" s="22">
        <f t="shared" si="10"/>
        <v>0</v>
      </c>
      <c r="K97" s="23" t="e">
        <f t="shared" si="8"/>
        <v>#DIV/0!</v>
      </c>
      <c r="L97" s="175"/>
      <c r="M97" s="136"/>
    </row>
    <row r="98" spans="1:13" ht="14.4" x14ac:dyDescent="0.3">
      <c r="A98" s="4" t="s">
        <v>144</v>
      </c>
      <c r="B98" s="67" t="s">
        <v>34</v>
      </c>
      <c r="C98" s="67"/>
      <c r="D98" s="71"/>
      <c r="E98" s="78" t="s">
        <v>112</v>
      </c>
      <c r="F98" s="97">
        <v>0</v>
      </c>
      <c r="G98" s="68"/>
      <c r="H98" s="69"/>
      <c r="I98" s="69"/>
      <c r="J98" s="22">
        <f t="shared" si="10"/>
        <v>0</v>
      </c>
      <c r="K98" s="23" t="e">
        <f t="shared" si="8"/>
        <v>#DIV/0!</v>
      </c>
      <c r="L98" s="175"/>
      <c r="M98" s="136"/>
    </row>
    <row r="99" spans="1:13" ht="14.4" x14ac:dyDescent="0.3">
      <c r="A99" s="2" t="s">
        <v>145</v>
      </c>
      <c r="B99" s="67" t="s">
        <v>34</v>
      </c>
      <c r="C99" s="67"/>
      <c r="D99" s="71"/>
      <c r="E99" s="78" t="s">
        <v>112</v>
      </c>
      <c r="F99" s="97">
        <v>0</v>
      </c>
      <c r="G99" s="68"/>
      <c r="H99" s="69"/>
      <c r="I99" s="69"/>
      <c r="J99" s="22">
        <f t="shared" si="10"/>
        <v>0</v>
      </c>
      <c r="K99" s="23" t="e">
        <f t="shared" si="8"/>
        <v>#DIV/0!</v>
      </c>
      <c r="L99" s="175"/>
      <c r="M99" s="136"/>
    </row>
    <row r="100" spans="1:13" ht="14.1" customHeight="1" x14ac:dyDescent="0.3">
      <c r="A100" s="93" t="s">
        <v>146</v>
      </c>
      <c r="B100" s="160" t="s">
        <v>147</v>
      </c>
      <c r="C100" s="161"/>
      <c r="D100" s="161"/>
      <c r="E100" s="161"/>
      <c r="F100" s="161"/>
      <c r="G100" s="161"/>
      <c r="H100" s="161"/>
      <c r="I100" s="162"/>
      <c r="J100" s="80">
        <f>J101+J117</f>
        <v>0</v>
      </c>
      <c r="K100" s="81" t="e">
        <f t="shared" si="8"/>
        <v>#DIV/0!</v>
      </c>
      <c r="L100" s="190"/>
      <c r="M100" s="191"/>
    </row>
    <row r="101" spans="1:13" ht="14.85" customHeight="1" x14ac:dyDescent="0.3">
      <c r="A101" s="93" t="s">
        <v>148</v>
      </c>
      <c r="B101" s="160" t="s">
        <v>149</v>
      </c>
      <c r="C101" s="161"/>
      <c r="D101" s="161"/>
      <c r="E101" s="161"/>
      <c r="F101" s="161"/>
      <c r="G101" s="161"/>
      <c r="H101" s="161"/>
      <c r="I101" s="162"/>
      <c r="J101" s="80">
        <f>SUM(J102:J116)</f>
        <v>0</v>
      </c>
      <c r="K101" s="81" t="e">
        <f t="shared" si="8"/>
        <v>#DIV/0!</v>
      </c>
      <c r="L101" s="146" t="s">
        <v>150</v>
      </c>
      <c r="M101" s="192" t="s">
        <v>151</v>
      </c>
    </row>
    <row r="102" spans="1:13" ht="14.4" x14ac:dyDescent="0.3">
      <c r="A102" s="4" t="s">
        <v>152</v>
      </c>
      <c r="B102" s="67" t="s">
        <v>34</v>
      </c>
      <c r="C102" s="67"/>
      <c r="D102" s="67"/>
      <c r="E102" s="78" t="s">
        <v>35</v>
      </c>
      <c r="F102" s="97">
        <v>0</v>
      </c>
      <c r="G102" s="68"/>
      <c r="H102" s="69"/>
      <c r="I102" s="69"/>
      <c r="J102" s="22">
        <f t="shared" ref="J102:J116" si="11">F102*G102</f>
        <v>0</v>
      </c>
      <c r="K102" s="23" t="e">
        <f t="shared" si="8"/>
        <v>#DIV/0!</v>
      </c>
      <c r="L102" s="147"/>
      <c r="M102" s="192"/>
    </row>
    <row r="103" spans="1:13" ht="14.4" x14ac:dyDescent="0.3">
      <c r="A103" s="4" t="s">
        <v>153</v>
      </c>
      <c r="B103" s="67" t="s">
        <v>34</v>
      </c>
      <c r="C103" s="67"/>
      <c r="D103" s="67"/>
      <c r="E103" s="78" t="s">
        <v>35</v>
      </c>
      <c r="F103" s="97">
        <v>0</v>
      </c>
      <c r="G103" s="68"/>
      <c r="H103" s="69"/>
      <c r="I103" s="69"/>
      <c r="J103" s="22">
        <f t="shared" si="11"/>
        <v>0</v>
      </c>
      <c r="K103" s="23" t="e">
        <f t="shared" ref="K103:K121" si="12">J103*100/$J$121</f>
        <v>#DIV/0!</v>
      </c>
      <c r="L103" s="147"/>
      <c r="M103" s="192"/>
    </row>
    <row r="104" spans="1:13" ht="14.4" x14ac:dyDescent="0.3">
      <c r="A104" s="4" t="s">
        <v>154</v>
      </c>
      <c r="B104" s="67" t="s">
        <v>34</v>
      </c>
      <c r="C104" s="67"/>
      <c r="D104" s="67"/>
      <c r="E104" s="78" t="s">
        <v>35</v>
      </c>
      <c r="F104" s="97">
        <v>0</v>
      </c>
      <c r="G104" s="68"/>
      <c r="H104" s="69"/>
      <c r="I104" s="69"/>
      <c r="J104" s="22">
        <f t="shared" si="11"/>
        <v>0</v>
      </c>
      <c r="K104" s="23" t="e">
        <f t="shared" si="12"/>
        <v>#DIV/0!</v>
      </c>
      <c r="L104" s="147"/>
      <c r="M104" s="192"/>
    </row>
    <row r="105" spans="1:13" ht="15" customHeight="1" x14ac:dyDescent="0.3">
      <c r="A105" s="4" t="s">
        <v>155</v>
      </c>
      <c r="B105" s="67" t="s">
        <v>34</v>
      </c>
      <c r="C105" s="67"/>
      <c r="D105" s="67"/>
      <c r="E105" s="78" t="s">
        <v>35</v>
      </c>
      <c r="F105" s="97">
        <v>0</v>
      </c>
      <c r="G105" s="68"/>
      <c r="H105" s="69"/>
      <c r="I105" s="69"/>
      <c r="J105" s="22">
        <f t="shared" si="11"/>
        <v>0</v>
      </c>
      <c r="K105" s="23" t="e">
        <f t="shared" si="12"/>
        <v>#DIV/0!</v>
      </c>
      <c r="L105" s="147"/>
      <c r="M105" s="192"/>
    </row>
    <row r="106" spans="1:13" ht="14.4" customHeight="1" x14ac:dyDescent="0.3">
      <c r="A106" s="4" t="s">
        <v>156</v>
      </c>
      <c r="B106" s="67" t="s">
        <v>34</v>
      </c>
      <c r="C106" s="67"/>
      <c r="D106" s="67"/>
      <c r="E106" s="78" t="s">
        <v>35</v>
      </c>
      <c r="F106" s="97">
        <v>0</v>
      </c>
      <c r="G106" s="68"/>
      <c r="H106" s="69"/>
      <c r="I106" s="69"/>
      <c r="J106" s="22">
        <f t="shared" si="11"/>
        <v>0</v>
      </c>
      <c r="K106" s="23" t="e">
        <f t="shared" si="12"/>
        <v>#DIV/0!</v>
      </c>
      <c r="L106" s="147"/>
      <c r="M106" s="192"/>
    </row>
    <row r="107" spans="1:13" ht="14.4" x14ac:dyDescent="0.3">
      <c r="A107" s="4" t="s">
        <v>157</v>
      </c>
      <c r="B107" s="67" t="s">
        <v>34</v>
      </c>
      <c r="C107" s="67"/>
      <c r="D107" s="67"/>
      <c r="E107" s="78" t="s">
        <v>35</v>
      </c>
      <c r="F107" s="97">
        <v>0</v>
      </c>
      <c r="G107" s="68"/>
      <c r="H107" s="69"/>
      <c r="I107" s="69"/>
      <c r="J107" s="22">
        <f t="shared" si="11"/>
        <v>0</v>
      </c>
      <c r="K107" s="23" t="e">
        <f t="shared" si="12"/>
        <v>#DIV/0!</v>
      </c>
      <c r="L107" s="147"/>
      <c r="M107" s="192"/>
    </row>
    <row r="108" spans="1:13" ht="14.4" x14ac:dyDescent="0.3">
      <c r="A108" s="4" t="s">
        <v>158</v>
      </c>
      <c r="B108" s="67" t="s">
        <v>34</v>
      </c>
      <c r="C108" s="67"/>
      <c r="D108" s="67"/>
      <c r="E108" s="78" t="s">
        <v>35</v>
      </c>
      <c r="F108" s="97">
        <v>0</v>
      </c>
      <c r="G108" s="68"/>
      <c r="H108" s="69"/>
      <c r="I108" s="69"/>
      <c r="J108" s="22">
        <f t="shared" si="11"/>
        <v>0</v>
      </c>
      <c r="K108" s="23" t="e">
        <f t="shared" si="12"/>
        <v>#DIV/0!</v>
      </c>
      <c r="L108" s="147"/>
      <c r="M108" s="192"/>
    </row>
    <row r="109" spans="1:13" ht="14.4" x14ac:dyDescent="0.3">
      <c r="A109" s="4" t="s">
        <v>159</v>
      </c>
      <c r="B109" s="67" t="s">
        <v>34</v>
      </c>
      <c r="C109" s="67"/>
      <c r="D109" s="67"/>
      <c r="E109" s="78" t="s">
        <v>35</v>
      </c>
      <c r="F109" s="97">
        <v>0</v>
      </c>
      <c r="G109" s="68"/>
      <c r="H109" s="69"/>
      <c r="I109" s="69"/>
      <c r="J109" s="22">
        <f t="shared" si="11"/>
        <v>0</v>
      </c>
      <c r="K109" s="23" t="e">
        <f t="shared" si="12"/>
        <v>#DIV/0!</v>
      </c>
      <c r="L109" s="147"/>
      <c r="M109" s="192"/>
    </row>
    <row r="110" spans="1:13" ht="14.4" x14ac:dyDescent="0.3">
      <c r="A110" s="4" t="s">
        <v>160</v>
      </c>
      <c r="B110" s="67" t="s">
        <v>34</v>
      </c>
      <c r="C110" s="67"/>
      <c r="D110" s="67"/>
      <c r="E110" s="78" t="s">
        <v>35</v>
      </c>
      <c r="F110" s="97">
        <v>0</v>
      </c>
      <c r="G110" s="68"/>
      <c r="H110" s="69"/>
      <c r="I110" s="69"/>
      <c r="J110" s="22">
        <f t="shared" si="11"/>
        <v>0</v>
      </c>
      <c r="K110" s="23" t="e">
        <f t="shared" si="12"/>
        <v>#DIV/0!</v>
      </c>
      <c r="L110" s="147"/>
      <c r="M110" s="192"/>
    </row>
    <row r="111" spans="1:13" ht="14.4" x14ac:dyDescent="0.3">
      <c r="A111" s="4" t="s">
        <v>161</v>
      </c>
      <c r="B111" s="67" t="s">
        <v>34</v>
      </c>
      <c r="C111" s="67"/>
      <c r="D111" s="67"/>
      <c r="E111" s="78" t="s">
        <v>35</v>
      </c>
      <c r="F111" s="97">
        <v>0</v>
      </c>
      <c r="G111" s="68"/>
      <c r="H111" s="69"/>
      <c r="I111" s="69"/>
      <c r="J111" s="22">
        <f t="shared" si="11"/>
        <v>0</v>
      </c>
      <c r="K111" s="23" t="e">
        <f t="shared" si="12"/>
        <v>#DIV/0!</v>
      </c>
      <c r="L111" s="147"/>
      <c r="M111" s="192"/>
    </row>
    <row r="112" spans="1:13" ht="14.4" x14ac:dyDescent="0.3">
      <c r="A112" s="4" t="s">
        <v>162</v>
      </c>
      <c r="B112" s="67" t="s">
        <v>34</v>
      </c>
      <c r="C112" s="67"/>
      <c r="D112" s="67"/>
      <c r="E112" s="78" t="s">
        <v>35</v>
      </c>
      <c r="F112" s="97">
        <v>0</v>
      </c>
      <c r="G112" s="68"/>
      <c r="H112" s="69"/>
      <c r="I112" s="69"/>
      <c r="J112" s="22">
        <f t="shared" si="11"/>
        <v>0</v>
      </c>
      <c r="K112" s="23" t="e">
        <f t="shared" si="12"/>
        <v>#DIV/0!</v>
      </c>
      <c r="L112" s="147"/>
      <c r="M112" s="192"/>
    </row>
    <row r="113" spans="1:13" ht="14.4" x14ac:dyDescent="0.3">
      <c r="A113" s="4" t="s">
        <v>163</v>
      </c>
      <c r="B113" s="67" t="s">
        <v>34</v>
      </c>
      <c r="C113" s="67"/>
      <c r="D113" s="67"/>
      <c r="E113" s="78" t="s">
        <v>35</v>
      </c>
      <c r="F113" s="97">
        <v>0</v>
      </c>
      <c r="G113" s="68"/>
      <c r="H113" s="69"/>
      <c r="I113" s="69"/>
      <c r="J113" s="22">
        <f t="shared" si="11"/>
        <v>0</v>
      </c>
      <c r="K113" s="23" t="e">
        <f t="shared" si="12"/>
        <v>#DIV/0!</v>
      </c>
      <c r="L113" s="147"/>
      <c r="M113" s="192"/>
    </row>
    <row r="114" spans="1:13" ht="14.4" x14ac:dyDescent="0.3">
      <c r="A114" s="4" t="s">
        <v>164</v>
      </c>
      <c r="B114" s="67" t="s">
        <v>34</v>
      </c>
      <c r="C114" s="67"/>
      <c r="D114" s="67"/>
      <c r="E114" s="78" t="s">
        <v>35</v>
      </c>
      <c r="F114" s="97">
        <v>0</v>
      </c>
      <c r="G114" s="68"/>
      <c r="H114" s="69"/>
      <c r="I114" s="69"/>
      <c r="J114" s="22">
        <f t="shared" si="11"/>
        <v>0</v>
      </c>
      <c r="K114" s="23" t="e">
        <f t="shared" si="12"/>
        <v>#DIV/0!</v>
      </c>
      <c r="L114" s="147"/>
      <c r="M114" s="192"/>
    </row>
    <row r="115" spans="1:13" ht="14.4" x14ac:dyDescent="0.3">
      <c r="A115" s="4" t="s">
        <v>165</v>
      </c>
      <c r="B115" s="67" t="s">
        <v>34</v>
      </c>
      <c r="C115" s="67"/>
      <c r="D115" s="67"/>
      <c r="E115" s="78" t="s">
        <v>35</v>
      </c>
      <c r="F115" s="97">
        <v>0</v>
      </c>
      <c r="G115" s="68"/>
      <c r="H115" s="69"/>
      <c r="I115" s="69"/>
      <c r="J115" s="22">
        <f t="shared" si="11"/>
        <v>0</v>
      </c>
      <c r="K115" s="23" t="e">
        <f t="shared" si="12"/>
        <v>#DIV/0!</v>
      </c>
      <c r="L115" s="147"/>
      <c r="M115" s="192"/>
    </row>
    <row r="116" spans="1:13" ht="14.4" x14ac:dyDescent="0.3">
      <c r="A116" s="4" t="s">
        <v>166</v>
      </c>
      <c r="B116" s="67" t="s">
        <v>34</v>
      </c>
      <c r="C116" s="67"/>
      <c r="D116" s="67"/>
      <c r="E116" s="78" t="s">
        <v>35</v>
      </c>
      <c r="F116" s="97">
        <v>0</v>
      </c>
      <c r="G116" s="68"/>
      <c r="H116" s="69"/>
      <c r="I116" s="69"/>
      <c r="J116" s="22">
        <f t="shared" si="11"/>
        <v>0</v>
      </c>
      <c r="K116" s="23" t="e">
        <f t="shared" si="12"/>
        <v>#DIV/0!</v>
      </c>
      <c r="L116" s="147"/>
      <c r="M116" s="192"/>
    </row>
    <row r="117" spans="1:13" ht="14.4" x14ac:dyDescent="0.3">
      <c r="A117" s="93" t="s">
        <v>167</v>
      </c>
      <c r="B117" s="160" t="s">
        <v>168</v>
      </c>
      <c r="C117" s="161"/>
      <c r="D117" s="161"/>
      <c r="E117" s="161"/>
      <c r="F117" s="161"/>
      <c r="G117" s="161"/>
      <c r="H117" s="161"/>
      <c r="I117" s="162"/>
      <c r="J117" s="80">
        <f>SUM(J118:J120)</f>
        <v>0</v>
      </c>
      <c r="K117" s="81" t="e">
        <f t="shared" si="12"/>
        <v>#DIV/0!</v>
      </c>
      <c r="L117" s="150" t="s">
        <v>169</v>
      </c>
      <c r="M117" s="163" t="s">
        <v>170</v>
      </c>
    </row>
    <row r="118" spans="1:13" ht="14.4" x14ac:dyDescent="0.3">
      <c r="A118" s="4" t="s">
        <v>171</v>
      </c>
      <c r="B118" s="67" t="s">
        <v>34</v>
      </c>
      <c r="C118" s="78" t="s">
        <v>23</v>
      </c>
      <c r="D118" s="67"/>
      <c r="E118" s="78" t="s">
        <v>112</v>
      </c>
      <c r="F118" s="97">
        <v>0</v>
      </c>
      <c r="G118" s="68"/>
      <c r="H118" s="69"/>
      <c r="I118" s="69"/>
      <c r="J118" s="22">
        <f>F118*G118</f>
        <v>0</v>
      </c>
      <c r="K118" s="23" t="e">
        <f t="shared" si="12"/>
        <v>#DIV/0!</v>
      </c>
      <c r="L118" s="150"/>
      <c r="M118" s="164"/>
    </row>
    <row r="119" spans="1:13" ht="14.4" x14ac:dyDescent="0.3">
      <c r="A119" s="4" t="s">
        <v>172</v>
      </c>
      <c r="B119" s="67" t="s">
        <v>34</v>
      </c>
      <c r="C119" s="78" t="s">
        <v>23</v>
      </c>
      <c r="D119" s="67"/>
      <c r="E119" s="78" t="s">
        <v>35</v>
      </c>
      <c r="F119" s="97">
        <v>0</v>
      </c>
      <c r="G119" s="68"/>
      <c r="H119" s="69"/>
      <c r="I119" s="69"/>
      <c r="J119" s="22">
        <f t="shared" ref="J119:J120" si="13">F119*G119</f>
        <v>0</v>
      </c>
      <c r="K119" s="23" t="e">
        <f t="shared" si="12"/>
        <v>#DIV/0!</v>
      </c>
      <c r="L119" s="150"/>
      <c r="M119" s="164"/>
    </row>
    <row r="120" spans="1:13" ht="14.4" x14ac:dyDescent="0.3">
      <c r="A120" s="4" t="s">
        <v>173</v>
      </c>
      <c r="B120" s="67" t="s">
        <v>34</v>
      </c>
      <c r="C120" s="78" t="s">
        <v>23</v>
      </c>
      <c r="D120" s="67"/>
      <c r="E120" s="78" t="s">
        <v>35</v>
      </c>
      <c r="F120" s="97">
        <v>0</v>
      </c>
      <c r="G120" s="68"/>
      <c r="H120" s="69"/>
      <c r="I120" s="69"/>
      <c r="J120" s="22">
        <f t="shared" si="13"/>
        <v>0</v>
      </c>
      <c r="K120" s="23" t="e">
        <f t="shared" si="12"/>
        <v>#DIV/0!</v>
      </c>
      <c r="L120" s="150"/>
      <c r="M120" s="165"/>
    </row>
    <row r="121" spans="1:13" ht="14.4" x14ac:dyDescent="0.3">
      <c r="A121" s="177" t="s">
        <v>174</v>
      </c>
      <c r="B121" s="178"/>
      <c r="C121" s="178"/>
      <c r="D121" s="178"/>
      <c r="E121" s="178"/>
      <c r="F121" s="178"/>
      <c r="G121" s="178"/>
      <c r="H121" s="178"/>
      <c r="I121" s="179"/>
      <c r="J121" s="121">
        <f>J6+J10+J39+J78+J89+J100</f>
        <v>0</v>
      </c>
      <c r="K121" s="81" t="e">
        <f t="shared" si="12"/>
        <v>#DIV/0!</v>
      </c>
      <c r="L121" s="188"/>
      <c r="M121" s="189"/>
    </row>
    <row r="122" spans="1:13" ht="14.4" x14ac:dyDescent="0.3">
      <c r="A122" s="170" t="s">
        <v>175</v>
      </c>
      <c r="B122" s="170"/>
      <c r="C122" s="170"/>
      <c r="D122" s="170"/>
      <c r="E122" s="170"/>
      <c r="F122" s="170"/>
      <c r="G122" s="170"/>
      <c r="H122" s="170"/>
      <c r="I122" s="170"/>
      <c r="J122" s="170"/>
      <c r="K122" s="170"/>
      <c r="L122" s="170"/>
    </row>
    <row r="123" spans="1:13" ht="14.4" x14ac:dyDescent="0.3">
      <c r="A123" s="171" t="s">
        <v>176</v>
      </c>
      <c r="B123" s="171"/>
      <c r="C123" s="171"/>
      <c r="D123" s="171"/>
      <c r="E123" s="171"/>
      <c r="F123" s="171"/>
      <c r="G123" s="171"/>
      <c r="H123" s="171"/>
      <c r="I123" s="171"/>
      <c r="J123" s="171"/>
      <c r="K123" s="171"/>
      <c r="L123" s="171"/>
    </row>
    <row r="124" spans="1:13" thickBot="1" x14ac:dyDescent="0.35">
      <c r="A124" s="5"/>
      <c r="B124" s="5"/>
      <c r="C124" s="5"/>
      <c r="D124" s="5"/>
      <c r="E124" s="5"/>
      <c r="F124" s="5"/>
      <c r="G124" s="46"/>
      <c r="H124" s="46"/>
      <c r="I124" s="46"/>
      <c r="J124" s="5"/>
      <c r="K124" s="5"/>
      <c r="L124" s="6"/>
    </row>
    <row r="125" spans="1:13" ht="21" customHeight="1" x14ac:dyDescent="0.3">
      <c r="A125" s="53"/>
      <c r="B125" s="166"/>
      <c r="C125" s="168" t="s">
        <v>12</v>
      </c>
      <c r="D125" s="168"/>
      <c r="E125" s="169"/>
      <c r="F125" s="154" t="s">
        <v>177</v>
      </c>
      <c r="G125" s="155"/>
      <c r="H125" s="155"/>
      <c r="I125" s="155"/>
      <c r="J125" s="155"/>
      <c r="K125" s="156"/>
      <c r="L125" s="7"/>
    </row>
    <row r="126" spans="1:13" ht="35.1" customHeight="1" x14ac:dyDescent="0.3">
      <c r="A126" s="53"/>
      <c r="B126" s="167"/>
      <c r="C126" s="83" t="s">
        <v>178</v>
      </c>
      <c r="D126" s="83" t="s">
        <v>179</v>
      </c>
      <c r="E126" s="98" t="s">
        <v>180</v>
      </c>
      <c r="F126" s="143"/>
      <c r="G126" s="144"/>
      <c r="H126" s="144"/>
      <c r="I126" s="144"/>
      <c r="J126" s="144"/>
      <c r="K126" s="157"/>
      <c r="L126" s="72"/>
    </row>
    <row r="127" spans="1:13" ht="46.35" customHeight="1" x14ac:dyDescent="0.3">
      <c r="A127" s="53"/>
      <c r="B127" s="99" t="s">
        <v>18</v>
      </c>
      <c r="C127" s="84">
        <f>SUMIFS(J7:J9, D7:D9, "Projekta iesniedzējs")</f>
        <v>0</v>
      </c>
      <c r="D127" s="84">
        <f>SUMIFS(J7:J9, D7:D9, "Sadarbības partneris Nr.1")</f>
        <v>0</v>
      </c>
      <c r="E127" s="100">
        <f>SUMIFS(J7:J9, D7:D9, "Sadarbības partneris Nr.2")</f>
        <v>0</v>
      </c>
      <c r="F127" s="143"/>
      <c r="G127" s="144"/>
      <c r="H127" s="144"/>
      <c r="I127" s="144"/>
      <c r="J127" s="144"/>
      <c r="K127" s="157"/>
      <c r="L127" s="72"/>
    </row>
    <row r="128" spans="1:13" ht="47.4" customHeight="1" x14ac:dyDescent="0.3">
      <c r="A128" s="53"/>
      <c r="B128" s="101" t="s">
        <v>181</v>
      </c>
      <c r="C128" s="84">
        <f>SUMIFS(J12:J26, C12:C26, "Tehniski ekonomiskā priekšizpēte", D12:D26, "Projekta iesniedzējs") + SUMIFS(J68:J77, C68:C77, "Tehniski ekonomiskā priekšizpēte", D68:D77, "Projekta iesniedzējs") + SUMIFS(J79:J88, C79:C88, "Tehniski ekonomiskā priekšizpēte", D79:D88, "Projekta iesniedzējs") + SUMIFS(J90:J99, C90:C99, "Tehniski ekonomiskā priekšizpēte", D90:D99, "Projekta iesniedzējs") + SUMIFS(J102:J116, C102:C116, "Tehniski ekonomiskā priekšizpēte", D102:D116, "Projekta iesniedzējs")</f>
        <v>0</v>
      </c>
      <c r="D128" s="84">
        <f>SUMIFS(J12:J26, C12:C26, "Tehniski ekonomiskā priekšizpēte", D12:D26, "Sadarbības partneris Nr.1") + SUMIFS(J68:J77, C68:C77, "Tehniski ekonomiskā priekšizpēte", D68:D77, "Sadarbības partneris Nr.1") + SUMIFS(J79:J88, C79:C88, "Tehniski ekonomiskā priekšizpēte", D79:D88, "Sadarbības partneris Nr.1") + SUMIFS(J90:J99, C90:C99, "Tehniski ekonomiskā priekšizpēte", D90:D99, "Sadarbības partneris Nr.1") + SUMIFS(J102:J116, C102:C116, "Tehniski ekonomiskā priekšizpēte", D102:D116, "Sadarbības partneris Nr.1")</f>
        <v>0</v>
      </c>
      <c r="E128" s="100">
        <f>SUMIFS(J12:J26, C12:C26, "Tehniski ekonomiskā priekšizpēte", D12:D26, "Sadarbības partneris Nr.2") + SUMIFS(J68:J77, C68:C77, "Tehniski ekonomiskā priekšizpēte", D68:D77, "Sadarbības partneris Nr.2") + SUMIFS(J79:J88, C79:C88, "Tehniski ekonomiskā priekšizpēte", D79:D88, "Sadarbības partneris Nr.2") + SUMIFS(J90:J99, C90:C99, "Tehniski ekonomiskā priekšizpēte", D90:D99, "Sadarbības partneris Nr.2") + SUMIFS(J102:J116, C102:C116, "Tehniski ekonomiskā priekšizpēte", D102:D116, "Sadarbības partneris Nr.2")</f>
        <v>0</v>
      </c>
      <c r="F128" s="143"/>
      <c r="G128" s="144"/>
      <c r="H128" s="144"/>
      <c r="I128" s="144"/>
      <c r="J128" s="144"/>
      <c r="K128" s="145"/>
      <c r="L128" s="7"/>
    </row>
    <row r="129" spans="1:12" ht="43.35" customHeight="1" x14ac:dyDescent="0.3">
      <c r="A129" s="53"/>
      <c r="B129" s="101" t="s">
        <v>182</v>
      </c>
      <c r="C129" s="84">
        <f>SUMIFS(J12:J26, C12:C26, "Fundamentālie pētījumi", D12:D26, "Projekta iesniedzējs") + SUMIFS(J29:J38, C29:C38, "Fundamentālie pētījumi", D29:D38, "Projekta iesniedzējs") + SUMIFS(J41:J50, C41:C50, "Fundamentālie pētījumi", D41:D50, "Projekta iesniedzējs") + SUMIFS(J52:J66, C52:C66, "Fundamentālie pētījumi", D52:D66, "Projekta iesniedzējs") + SUMIFS(J68:J77, C68:C77, "Fundamentālie pētījumi", D68:D77, "Projekta iesniedzējs") + SUMIFS(J79:J88, C79:C88, "Fundamentālie pētījumi", D79:D88, "Projekta iesniedzējs") + SUMIFS(J90:J99, C90:C99, "Fundamentālie pētījumi", D90:D99, "Projekta iesniedzējs") + SUMIFS(J102:J116, C102:C116, "Fundamentālie pētījumi", D102:D116, "Projekta iesniedzējs")</f>
        <v>0</v>
      </c>
      <c r="D129" s="84">
        <f>SUMIFS(J12:J26, C12:C26, "Fundamentālie pētījumi", D12:D26, "Sadarbības partneris Nr.1") + SUMIFS(J29:J38, C29:C38, "Fundamentālie pētījumi", D29:D38, "Sadarbības partneris Nr.1") + SUMIFS(J41:J50, C41:C50, "Fundamentālie pētījumi", D41:D50, "Sadarbības partneris Nr.1") + SUMIFS(J52:J66, C52:C66, "Fundamentālie pētījumi", D52:D66, "Sadarbības partneris Nr.1") + SUMIFS(J68:J77, C68:C77, "Fundamentālie pētījumi", D68:D77, "Sadarbības partneris Nr.1") + SUMIFS(J79:J88, C79:C88, "Fundamentālie pētījumi", D79:D88, "Sadarbības partneris Nr.1") + SUMIFS(J90:J99, C90:C99, "Fundamentālie pētījumi", D90:D99, "Sadarbības partneris Nr.1") + SUMIFS(J102:J116, C102:C116, "Fundamentālie pētījumi", D102:D116, "Sadarbības partneris Nr.1")</f>
        <v>0</v>
      </c>
      <c r="E129" s="100">
        <f>SUMIFS(J12:J26, C12:C26, "Fundamentālie pētījumi", D12:D26, "Sadarbības partneris Nr.2") + SUMIFS(J29:J38, C29:C38, "Fundamentālie pētījumi", D29:D38, "Sadarbības partneris Nr.2") + SUMIFS(J41:J50, C41:C50, "Fundamentālie pētījumi", D41:D50, "Sadarbības partneris Nr.2") + SUMIFS(J52:J66, C52:C66, "Fundamentālie pētījumi", D52:D66, "Sadarbības partneris Nr.2") + SUMIFS(J68:J77, C68:C77, "Fundamentālie pētījumi", D68:D77, "Sadarbības partneris Nr.2") + SUMIFS(J79:J88, C79:C88, "Fundamentālie pētījumi", D79:D88, "Sadarbības partneris Nr.2") + SUMIFS(J90:J99, C90:C99, "Fundamentālie pētījumi", D90:D99, "Sadarbības partneris Nr.2") + SUMIFS(J102:J116, C102:C116, "Fundamentālie pētījumi", D102:D116, "Sadarbības partneris Nr.2")</f>
        <v>0</v>
      </c>
      <c r="F129" s="140" t="s">
        <v>183</v>
      </c>
      <c r="G129" s="141"/>
      <c r="H129" s="141"/>
      <c r="I129" s="141"/>
      <c r="J129" s="141"/>
      <c r="K129" s="142"/>
      <c r="L129" s="7"/>
    </row>
    <row r="130" spans="1:12" ht="41.4" customHeight="1" x14ac:dyDescent="0.3">
      <c r="A130"/>
      <c r="B130" s="102" t="s">
        <v>184</v>
      </c>
      <c r="C130" s="85">
        <f>SUMIFS(J12:J26, C12:C26, "Rūpnieciskie pētījumi", D12:D26, "Projekta iesniedzējs") + SUMIFS(J29:J38, C29:C38, "Rūpnieciskie pētījumi", D29:D38, "Projekta iesniedzējs") + SUMIFS(J41:J50, C41:C50, "Rūpnieciskie pētījumi", D41:D50, "Projekta iesniedzējs") + SUMIFS(J52:J66, C52:C66, "Rūpnieciskie pētījumi", D52:D66, "Projekta iesniedzējs") + SUMIFS(J68:J77, C68:C77, "Rūpnieciskie pētījumi", D68:D77, "Projekta iesniedzējs") + SUMIFS(J79:J88, C79:C88, "Rūpnieciskie pētījumi", D79:D88, "Projekta iesniedzējs") + SUMIFS(J90:J99, C90:C99, "Rūpnieciskie pētījumi", D90:D99, "Projekta iesniedzējs") + SUMIFS(J102:J116, C102:C116, "Rūpnieciskie pētījumi", D102:D116, "Projekta iesniedzējs")</f>
        <v>0</v>
      </c>
      <c r="D130" s="85">
        <f>SUMIFS(J12:J26, C12:C26, "Rūpnieciskie pētījumi", D12:D26, "Sadarbības partneris Nr.1") + SUMIFS(J29:J38, C29:C38, "Rūpnieciskie pētījumi", D29:D38, "Sadarbības partneris Nr.1") + SUMIFS(J41:J50, C41:C50, "Rūpnieciskie pētījumi", D41:D50, "Sadarbības partneris Nr.1") + SUMIFS(J52:J66, C52:C66, "Rūpnieciskie pētījumi", D52:D66, "Sadarbības partneris Nr.1") + SUMIFS(J68:J77, C68:C77, "Rūpnieciskie pētījumi", D68:D77, "Sadarbības partneris Nr.1") + SUMIFS(J79:J88, C79:C88, "Rūpnieciskie pētījumi", D79:D88, "Sadarbības partneris Nr.1") + SUMIFS(J90:J99, C90:C99, "Rūpnieciskie pētījumi", D90:D99, "Sadarbības partneris Nr.1") + SUMIFS(J102:J116, C102:C116, "Rūpnieciskie pētījumi", D102:D116, "Sadarbības partneris Nr.1")</f>
        <v>0</v>
      </c>
      <c r="E130" s="103">
        <f>SUMIFS(J12:J26, C12:C26, "Rūpnieciskie pētījumi", D12:D26, "Sadarbības partneris Nr.2") + SUMIFS(J29:J38, C29:C38, "Rūpnieciskie pētījumi", D29:D38, "Sadarbības partneris Nr.2") + SUMIFS(J41:J50, C41:C50, "Rūpnieciskie pētījumi", D41:D50, "Sadarbības partneris Nr.2") + SUMIFS(J52:J66, C52:C66, "Rūpnieciskie pētījumi", D52:D66, "Sadarbības partneris Nr.2") + SUMIFS(J68:J77, C68:C77, "Rūpnieciskie pētījumi", D68:D77, "Sadarbības partneris Nr.2") + SUMIFS(J79:J88, C79:C88, "Rūpnieciskie pētījumi", D79:D88, "Sadarbības partneris Nr.2") + SUMIFS(J90:J99, C90:C99, "Rūpnieciskie pētījumi", D90:D99, "Sadarbības partneris Nr.2") + SUMIFS(J102:J116, C102:C116, "Rūpnieciskie pētījumi", D102:D116, "Sadarbības partneris Nr.2")</f>
        <v>0</v>
      </c>
      <c r="F130" s="143"/>
      <c r="G130" s="144"/>
      <c r="H130" s="144"/>
      <c r="I130" s="144"/>
      <c r="J130" s="144"/>
      <c r="K130" s="145"/>
    </row>
    <row r="131" spans="1:12" ht="47.4" customHeight="1" x14ac:dyDescent="0.3">
      <c r="A131"/>
      <c r="B131" s="102" t="s">
        <v>185</v>
      </c>
      <c r="C131" s="85">
        <f>SUMIFS(J12:J26, C12:C26, "Eksperimentālā izstrāde", D12:D26, "Projekta iesniedzējs") + SUMIFS(J29:J38, C29:C38, "Eksperimentālā izstrāde", D29:D38, "Projekta iesniedzējs") + SUMIFS(J41:J50, C41:C50, "Eksperimentālā izstrāde", D41:D50, "Projekta iesniedzējs") + SUMIFS(J52:J66, C52:C66, "Eksperimentālā izstrāde", D52:D66, "Projekta iesniedzējs") + SUMIFS(J68:J77, C68:C77, "Eksperimentālā izstrāde", D68:D77, "Projekta iesniedzējs") + SUMIFS(J79:J88, C79:C88, "Eksperimentālā izstrāde", D79:D88, "Projekta iesniedzējs") + SUMIFS(J90:J99, C90:C99, "Eksperimentālā izstrāde", D90:D99, "Projekta iesniedzējs") + SUMIFS(J102:J116, C102:C116, "Eksperimentālā izstrāde", D102:D116, "Projekta iesniedzējs")</f>
        <v>0</v>
      </c>
      <c r="D131" s="85">
        <f>SUMIFS(J12:J26, C12:C26, "Eksperimentālā izstrāde", D12:D26, "Sadarbības partneris Nr.1") + SUMIFS(J29:J38, C29:C38, "Eksperimentālā izstrāde", D29:D38, "Sadarbības partneris Nr.1") + SUMIFS(J41:J50, C41:C50, "Eksperimentālā izstrāde", D41:D50, "Sadarbības partneris Nr.1") + SUMIFS(J52:J66, C52:C66, "Eksperimentālā izstrāde", D52:D66, "Sadarbības partneris Nr.1") + SUMIFS(J68:J77, C68:C77, "Eksperimentālā izstrāde", D68:D77, "Sadarbības partneris Nr.1") + SUMIFS(J79:J88, C79:C88, "Eksperimentālā izstrāde", D79:D88, "Sadarbības partneris Nr.1") + SUMIFS(J90:J99, C90:C99, "Eksperimentālā izstrāde", D90:D99, "Sadarbības partneris Nr.1") + SUMIFS(J102:J116, C102:C116, "Eksperimentālā izstrāde", D102:D116, "Sadarbības partneris Nr.1")</f>
        <v>0</v>
      </c>
      <c r="E131" s="103">
        <f>SUMIFS(J12:J26, C12:C26, "Eksperimentālā izstrāde", D12:D26, "Sadarbības partneris Nr.2") + SUMIFS(J29:J38, C29:C38, "Eksperimentālā izstrāde", D29:D38, "Sadarbības partneris Nr.2") + SUMIFS(J41:J50, C41:C50, "Eksperimentālā izstrāde", D41:D50, "Sadarbības partneris Nr.2") + SUMIFS(J52:J66, C52:C66, "Eksperimentālā izstrāde", D52:D66, "Sadarbības partneris Nr.2") + SUMIFS(J68:J77, C68:C77, "Eksperimentālā izstrāde", D68:D77, "Sadarbības partneris Nr.2") + SUMIFS(J79:J88, C79:C88, "Eksperimentālā izstrāde", D79:D88, "Sadarbības partneris Nr.2") + SUMIFS(J90:J99, C90:C99, "Eksperimentālā izstrāde", D90:D99, "Sadarbības partneris Nr.2") + SUMIFS(J102:J116, C102:C116, "Eksperimentālā izstrāde", D102:D116, "Sadarbības partneris Nr.2")</f>
        <v>0</v>
      </c>
      <c r="F131" s="140" t="s">
        <v>186</v>
      </c>
      <c r="G131" s="141"/>
      <c r="H131" s="141"/>
      <c r="I131" s="141"/>
      <c r="J131" s="141"/>
      <c r="K131" s="142"/>
    </row>
    <row r="132" spans="1:12" ht="45" customHeight="1" x14ac:dyDescent="0.3">
      <c r="A132"/>
      <c r="B132" s="102" t="s">
        <v>187</v>
      </c>
      <c r="C132" s="85">
        <f>SUMIFS(J12:J26, C12:C26, "Tehnoloģiju tiesību iegūšana, apstiprināšana un aizstāvēšana", D12:D26, "Projekta iesniedzējs") + SUMIFS(J29:J38, C29:C38, "Tehnoloģiju tiesību iegūšana, apstiprināšana un aizstāvēšana", D29:D38, "Projekta iesniedzējs") + SUMIFS(J68:J77, C68:C77, "Tehnoloģiju tiesību iegūšana, apstiprināšana un aizstāvēšana", D68:D77, "Projekta iesniedzējs") + SUMIFS(J102:J116, C102:C116, "Tehnoloģiju tiesību iegūšana, apstiprināšana un aizstāvēšana", D102:D116, "Projekta iesniedzējs")</f>
        <v>0</v>
      </c>
      <c r="D132" s="85">
        <f>SUMIFS(J12:J26, C12:C26, "Tehnoloģiju tiesību iegūšana, apstiprināšana un aizstāvēšana", D12:D26, "Sadarbības partneris Nr.1") + SUMIFS(J29:J38, C29:C38, "Tehnoloģiju tiesību iegūšana, apstiprināšana un aizstāvēšana", D29:D38, "Sadarbības partneris Nr.1") + SUMIFS(J68:J77, C68:C77, "Tehnoloģiju tiesību iegūšana, apstiprināšana un aizstāvēšana", D68:D77, "Sadarbības partneris Nr.1") + SUMIFS(J102:J116, C102:C116, "Tehnoloģiju tiesību iegūšana, apstiprināšana un aizstāvēšana", D102:D116, "Sadarbības partneris Nr.1")</f>
        <v>0</v>
      </c>
      <c r="E132" s="103">
        <f>SUMIFS(J12:J26, C12:C26, "Tehnoloģiju tiesību iegūšana, apstiprināšana un aizstāvēšana", D12:D26, "Sadarbības partneris Nr.2") + SUMIFS(J29:J38, C29:C38, "Tehnoloģiju tiesību iegūšana, apstiprināšana un aizstāvēšana", D29:D38, "Sadarbības partneris Nr.2") + SUMIFS(J68:J77, C68:C77, "Tehnoloģiju tiesību iegūšana, apstiprināšana un aizstāvēšana", D68:D77, "Sadarbības partneris Nr.2") + SUMIFS(J102:J116, C102:C116, "Tehnoloģiju tiesību iegūšana, apstiprināšana un aizstāvēšana", D102:D116, "Sadarbības partneris Nr.2")</f>
        <v>0</v>
      </c>
      <c r="F132" s="143"/>
      <c r="G132" s="144"/>
      <c r="H132" s="144"/>
      <c r="I132" s="144"/>
      <c r="J132" s="144"/>
      <c r="K132" s="145"/>
    </row>
    <row r="133" spans="1:12" ht="47.1" customHeight="1" thickBot="1" x14ac:dyDescent="0.35">
      <c r="A133" s="86"/>
      <c r="B133" s="104" t="s">
        <v>168</v>
      </c>
      <c r="C133" s="105">
        <f>SUMIFS(J118:J120, D118:D120, "Projekta iesniedzējs")</f>
        <v>0</v>
      </c>
      <c r="D133" s="105">
        <f>SUMIFS(J118:J120, D118:D120, "Sadarbības partneris Nr.1")</f>
        <v>0</v>
      </c>
      <c r="E133" s="106">
        <f>SUMIFS(J118:J120, D118:D120, "Sadarbības partneris Nr.2")</f>
        <v>0</v>
      </c>
      <c r="F133" s="151"/>
      <c r="G133" s="152"/>
      <c r="H133" s="152"/>
      <c r="I133" s="152"/>
      <c r="J133" s="152"/>
      <c r="K133" s="153"/>
      <c r="L133" s="38"/>
    </row>
    <row r="134" spans="1:12" ht="17.100000000000001" customHeight="1" x14ac:dyDescent="0.3">
      <c r="A134"/>
      <c r="B134" s="87" t="s">
        <v>188</v>
      </c>
      <c r="C134" s="88">
        <f>C127+C128+C129+C130+C131+C132+C133</f>
        <v>0</v>
      </c>
      <c r="D134" s="88">
        <f>D127+D128+D129+D130+D131+D132+D133</f>
        <v>0</v>
      </c>
      <c r="E134" s="88">
        <f>E127+E128+E129+E130+E131+E132+E133</f>
        <v>0</v>
      </c>
      <c r="F134" s="74"/>
      <c r="G134" s="89"/>
      <c r="H134" s="74"/>
      <c r="I134" s="74"/>
      <c r="J134" s="90"/>
      <c r="K134" s="91"/>
    </row>
    <row r="135" spans="1:12" ht="17.100000000000001" customHeight="1" x14ac:dyDescent="0.3">
      <c r="A135"/>
      <c r="B135" s="87" t="s">
        <v>188</v>
      </c>
      <c r="C135" s="158">
        <f>C134+D134+E134</f>
        <v>0</v>
      </c>
      <c r="D135" s="158"/>
      <c r="E135" s="158"/>
      <c r="F135" s="74"/>
      <c r="G135" s="89"/>
      <c r="H135" s="74"/>
      <c r="I135" s="74"/>
      <c r="J135" s="90"/>
      <c r="K135" s="91"/>
    </row>
    <row r="136" spans="1:12" ht="15" customHeight="1" x14ac:dyDescent="0.3">
      <c r="B136" s="43"/>
      <c r="D136" s="48"/>
    </row>
  </sheetData>
  <sheetProtection algorithmName="SHA-512" hashValue="oH0AKFPVnpcBM70lRnK+R1YKtnGmfUwNYs1yQ6/Io51Er+xkK68oTTBEDGQ+rLzg5Qw89f4tQFHFGbCwt+m3RQ==" saltValue="+m2KI7kTjTZ/Du746W/9bA==" spinCount="100000" sheet="1" objects="1" scenarios="1"/>
  <autoFilter ref="A5:L123" xr:uid="{A851F92D-89E7-4D0D-B1E8-EB38E4CDEA6E}">
    <filterColumn colId="3">
      <filters blank="1"/>
    </filterColumn>
  </autoFilter>
  <dataConsolidate/>
  <mergeCells count="70">
    <mergeCell ref="B4:B5"/>
    <mergeCell ref="B6:I6"/>
    <mergeCell ref="B11:I11"/>
    <mergeCell ref="B10:I10"/>
    <mergeCell ref="I4:I5"/>
    <mergeCell ref="H4:H5"/>
    <mergeCell ref="G4:G5"/>
    <mergeCell ref="A1:M1"/>
    <mergeCell ref="L117:L120"/>
    <mergeCell ref="L121:M121"/>
    <mergeCell ref="L100:M100"/>
    <mergeCell ref="M101:M116"/>
    <mergeCell ref="M40:M50"/>
    <mergeCell ref="M51:M66"/>
    <mergeCell ref="L67:M67"/>
    <mergeCell ref="M68:M77"/>
    <mergeCell ref="L78:M78"/>
    <mergeCell ref="F4:F5"/>
    <mergeCell ref="B28:I28"/>
    <mergeCell ref="L39:M39"/>
    <mergeCell ref="A4:A5"/>
    <mergeCell ref="J4:K4"/>
    <mergeCell ref="A3:M3"/>
    <mergeCell ref="A2:L2"/>
    <mergeCell ref="A121:I121"/>
    <mergeCell ref="L27:L37"/>
    <mergeCell ref="L40:L50"/>
    <mergeCell ref="L51:L66"/>
    <mergeCell ref="B27:I27"/>
    <mergeCell ref="B78:I78"/>
    <mergeCell ref="B67:I67"/>
    <mergeCell ref="B51:I51"/>
    <mergeCell ref="B39:I39"/>
    <mergeCell ref="B40:I40"/>
    <mergeCell ref="E4:E5"/>
    <mergeCell ref="D4:D5"/>
    <mergeCell ref="C4:C5"/>
    <mergeCell ref="L79:L88"/>
    <mergeCell ref="L68:L77"/>
    <mergeCell ref="C135:E135"/>
    <mergeCell ref="M79:M88"/>
    <mergeCell ref="M90:M99"/>
    <mergeCell ref="L89:M89"/>
    <mergeCell ref="B117:I117"/>
    <mergeCell ref="M117:M120"/>
    <mergeCell ref="B125:B126"/>
    <mergeCell ref="B100:I100"/>
    <mergeCell ref="B101:I101"/>
    <mergeCell ref="L101:L116"/>
    <mergeCell ref="C125:E125"/>
    <mergeCell ref="A122:L122"/>
    <mergeCell ref="A123:L123"/>
    <mergeCell ref="B89:I89"/>
    <mergeCell ref="L90:L99"/>
    <mergeCell ref="F129:K129"/>
    <mergeCell ref="F133:K133"/>
    <mergeCell ref="F125:K125"/>
    <mergeCell ref="F126:K126"/>
    <mergeCell ref="F127:K127"/>
    <mergeCell ref="F128:K128"/>
    <mergeCell ref="F130:K130"/>
    <mergeCell ref="M27:M38"/>
    <mergeCell ref="L4:L5"/>
    <mergeCell ref="M4:M5"/>
    <mergeCell ref="F131:K131"/>
    <mergeCell ref="F132:K132"/>
    <mergeCell ref="L10:L26"/>
    <mergeCell ref="M10:M26"/>
    <mergeCell ref="L6:L9"/>
    <mergeCell ref="M6:M9"/>
  </mergeCells>
  <conditionalFormatting sqref="K6">
    <cfRule type="cellIs" dxfId="3" priority="2" operator="greaterThan">
      <formula>25</formula>
    </cfRule>
  </conditionalFormatting>
  <conditionalFormatting sqref="K51">
    <cfRule type="cellIs" dxfId="2" priority="11" operator="greaterThan">
      <formula>30</formula>
    </cfRule>
    <cfRule type="cellIs" dxfId="1" priority="12" operator="greaterThan">
      <formula>"0.3"</formula>
    </cfRule>
  </conditionalFormatting>
  <conditionalFormatting sqref="K89">
    <cfRule type="cellIs" dxfId="0" priority="1" operator="greaterThan">
      <formula>5</formula>
    </cfRule>
    <cfRule type="cellIs" priority="8" operator="greaterThan">
      <formula>0.05</formula>
    </cfRule>
    <cfRule type="cellIs" priority="9" operator="greaterThan">
      <formula>5</formula>
    </cfRule>
    <cfRule type="cellIs" priority="10" operator="greaterThan">
      <formula>"0.05"</formula>
    </cfRule>
  </conditionalFormatting>
  <dataValidations count="1">
    <dataValidation type="list" showInputMessage="1" showErrorMessage="1" sqref="D52:D66 D41:D50 D68:D77 D7:D9 D79:D87 D118:D120 D12:D26 D102:D116 D29:D38" xr:uid="{5C6149DF-5FFA-4E31-ABB4-344D9DD24620}">
      <formula1>"Projekta iesniedzējs,Sadarbības partneris Nr.1, Sadarbības partneris Nr.2"</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423EE83A-3F64-4EC4-970B-0D6A6CA83F06}">
          <x14:formula1>
            <xm:f>Dati!$A$20:$A$21</xm:f>
          </x14:formula1>
          <xm:sqref>H12:H26</xm:sqref>
        </x14:dataValidation>
        <x14:dataValidation type="list" allowBlank="1" showInputMessage="1" showErrorMessage="1" xr:uid="{AA797ADA-A402-45FA-800E-24911DAB776A}">
          <x14:formula1>
            <xm:f>Dati!$A$8:$A$11</xm:f>
          </x14:formula1>
          <xm:sqref>C12:C26</xm:sqref>
        </x14:dataValidation>
        <x14:dataValidation type="list" allowBlank="1" showInputMessage="1" showErrorMessage="1" xr:uid="{5AAD4C86-A947-4FB2-BA91-5A66A011291F}">
          <x14:formula1>
            <xm:f>Dati!$A$8:$A$12</xm:f>
          </x14:formula1>
          <xm:sqref>C102:C116</xm:sqref>
        </x14:dataValidation>
        <x14:dataValidation type="list" allowBlank="1" showInputMessage="1" showErrorMessage="1" xr:uid="{0082D5E9-8D3E-4B40-99E6-2C5C92552D1D}">
          <x14:formula1>
            <xm:f>Dati!$A$9:$A$11</xm:f>
          </x14:formula1>
          <xm:sqref>C41:C50 C52:C66 C90:C99 C79:C88 C29:C38</xm:sqref>
        </x14:dataValidation>
        <x14:dataValidation type="list" allowBlank="1" showInputMessage="1" showErrorMessage="1" xr:uid="{168D2E5A-906F-4E7A-B497-1D5D4134D663}">
          <x14:formula1>
            <xm:f>Dati!$A$15:$A$17</xm:f>
          </x14:formula1>
          <xm:sqref>D90:D99</xm:sqref>
        </x14:dataValidation>
        <x14:dataValidation type="list" allowBlank="1" showInputMessage="1" showErrorMessage="1" xr:uid="{0A31A537-83AB-4EDD-85BA-4D6AE75C1E64}">
          <x14:formula1>
            <xm:f>Dati!$A$9:$A$12</xm:f>
          </x14:formula1>
          <xm:sqref>C68:C77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0A37B-9C94-4000-B7F9-2C34EDA9A03F}">
  <sheetPr>
    <tabColor theme="3" tint="0.499984740745262"/>
  </sheetPr>
  <dimension ref="A1:K30"/>
  <sheetViews>
    <sheetView zoomScale="93" zoomScaleNormal="93" workbookViewId="0">
      <selection activeCell="F3" sqref="F3"/>
    </sheetView>
  </sheetViews>
  <sheetFormatPr defaultRowHeight="14.4" x14ac:dyDescent="0.3"/>
  <cols>
    <col min="1" max="1" width="17.5546875" customWidth="1"/>
    <col min="2" max="2" width="32.44140625" customWidth="1"/>
    <col min="3" max="11" width="26.5546875" customWidth="1"/>
  </cols>
  <sheetData>
    <row r="1" spans="1:11" ht="73.349999999999994" customHeight="1" x14ac:dyDescent="0.3">
      <c r="A1" s="205" t="s">
        <v>189</v>
      </c>
      <c r="B1" s="206"/>
      <c r="C1" s="206"/>
      <c r="D1" s="206"/>
      <c r="E1" s="206"/>
      <c r="F1" s="206"/>
      <c r="G1" s="206"/>
      <c r="H1" s="206"/>
      <c r="I1" s="206"/>
      <c r="J1" s="206"/>
      <c r="K1" s="206"/>
    </row>
    <row r="2" spans="1:11" ht="15.6" x14ac:dyDescent="0.3">
      <c r="A2" s="202" t="s">
        <v>190</v>
      </c>
      <c r="B2" s="203"/>
      <c r="C2" s="203"/>
      <c r="D2" s="203"/>
      <c r="E2" s="203"/>
      <c r="F2" s="203"/>
      <c r="G2" s="203"/>
      <c r="H2" s="203"/>
      <c r="I2" s="203"/>
      <c r="J2" s="203"/>
      <c r="K2" s="204"/>
    </row>
    <row r="3" spans="1:11" ht="85.35" customHeight="1" x14ac:dyDescent="0.3">
      <c r="A3" s="50" t="s">
        <v>3</v>
      </c>
      <c r="B3" s="51" t="s">
        <v>34</v>
      </c>
      <c r="C3" s="50" t="s">
        <v>191</v>
      </c>
      <c r="D3" s="14" t="s">
        <v>192</v>
      </c>
      <c r="E3" s="50" t="s">
        <v>193</v>
      </c>
      <c r="F3" s="50" t="s">
        <v>194</v>
      </c>
      <c r="G3" s="52" t="s">
        <v>195</v>
      </c>
      <c r="H3" s="50" t="s">
        <v>196</v>
      </c>
      <c r="I3" s="50" t="s">
        <v>197</v>
      </c>
      <c r="J3" s="50" t="s">
        <v>198</v>
      </c>
      <c r="K3" s="14" t="s">
        <v>199</v>
      </c>
    </row>
    <row r="4" spans="1:11" x14ac:dyDescent="0.3">
      <c r="A4" s="73" t="s">
        <v>200</v>
      </c>
      <c r="B4" s="73" t="s">
        <v>200</v>
      </c>
      <c r="C4" s="73"/>
      <c r="D4" s="73"/>
      <c r="E4" s="73"/>
      <c r="F4" s="73"/>
      <c r="G4" s="73"/>
      <c r="H4" s="73"/>
      <c r="I4" s="73"/>
      <c r="J4" s="73"/>
      <c r="K4" s="73"/>
    </row>
    <row r="5" spans="1:11" x14ac:dyDescent="0.3">
      <c r="A5" s="73"/>
      <c r="B5" s="73"/>
      <c r="C5" s="73"/>
      <c r="D5" s="73"/>
      <c r="E5" s="73"/>
      <c r="F5" s="73"/>
      <c r="G5" s="73"/>
      <c r="H5" s="73"/>
      <c r="I5" s="73"/>
      <c r="J5" s="73"/>
      <c r="K5" s="73"/>
    </row>
    <row r="6" spans="1:11" x14ac:dyDescent="0.3">
      <c r="A6" s="73"/>
      <c r="B6" s="73"/>
      <c r="C6" s="73"/>
      <c r="D6" s="73"/>
      <c r="E6" s="73"/>
      <c r="F6" s="73"/>
      <c r="G6" s="73"/>
      <c r="H6" s="73"/>
      <c r="I6" s="73"/>
      <c r="J6" s="73"/>
      <c r="K6" s="73"/>
    </row>
    <row r="7" spans="1:11" x14ac:dyDescent="0.3">
      <c r="A7" s="73"/>
      <c r="B7" s="73"/>
      <c r="C7" s="73"/>
      <c r="D7" s="73"/>
      <c r="E7" s="73"/>
      <c r="F7" s="73"/>
      <c r="G7" s="73"/>
      <c r="H7" s="73"/>
      <c r="I7" s="73"/>
      <c r="J7" s="73"/>
      <c r="K7" s="73"/>
    </row>
    <row r="8" spans="1:11" x14ac:dyDescent="0.3">
      <c r="A8" s="73"/>
      <c r="B8" s="73"/>
      <c r="C8" s="73"/>
      <c r="D8" s="73"/>
      <c r="E8" s="73"/>
      <c r="F8" s="73"/>
      <c r="G8" s="73"/>
      <c r="H8" s="73"/>
      <c r="I8" s="73"/>
      <c r="J8" s="73"/>
      <c r="K8" s="73"/>
    </row>
    <row r="9" spans="1:11" x14ac:dyDescent="0.3">
      <c r="A9" s="73"/>
      <c r="B9" s="73"/>
      <c r="C9" s="73"/>
      <c r="D9" s="73"/>
      <c r="E9" s="73"/>
      <c r="F9" s="73"/>
      <c r="G9" s="73"/>
      <c r="H9" s="73"/>
      <c r="I9" s="73"/>
      <c r="J9" s="73"/>
      <c r="K9" s="73"/>
    </row>
    <row r="10" spans="1:11" x14ac:dyDescent="0.3">
      <c r="A10" s="73"/>
      <c r="B10" s="73"/>
      <c r="C10" s="73"/>
      <c r="D10" s="73"/>
      <c r="E10" s="73"/>
      <c r="F10" s="73"/>
      <c r="G10" s="73"/>
      <c r="H10" s="73"/>
      <c r="I10" s="73"/>
      <c r="J10" s="73"/>
      <c r="K10" s="73"/>
    </row>
    <row r="11" spans="1:11" x14ac:dyDescent="0.3">
      <c r="A11" s="73"/>
      <c r="B11" s="73"/>
      <c r="C11" s="73"/>
      <c r="D11" s="73"/>
      <c r="E11" s="73"/>
      <c r="F11" s="73"/>
      <c r="G11" s="73"/>
      <c r="H11" s="73"/>
      <c r="I11" s="73"/>
      <c r="J11" s="73"/>
      <c r="K11" s="73"/>
    </row>
    <row r="12" spans="1:11" x14ac:dyDescent="0.3">
      <c r="A12" s="73"/>
      <c r="B12" s="73"/>
      <c r="C12" s="73"/>
      <c r="D12" s="73"/>
      <c r="E12" s="73"/>
      <c r="F12" s="73"/>
      <c r="G12" s="73"/>
      <c r="H12" s="73"/>
      <c r="I12" s="73"/>
      <c r="J12" s="73"/>
      <c r="K12" s="73"/>
    </row>
    <row r="13" spans="1:11" x14ac:dyDescent="0.3">
      <c r="A13" s="73"/>
      <c r="B13" s="73"/>
      <c r="C13" s="73"/>
      <c r="D13" s="73"/>
      <c r="E13" s="73"/>
      <c r="F13" s="73"/>
      <c r="G13" s="73"/>
      <c r="H13" s="73"/>
      <c r="I13" s="73"/>
      <c r="J13" s="73"/>
      <c r="K13" s="73"/>
    </row>
    <row r="14" spans="1:11" x14ac:dyDescent="0.3">
      <c r="A14" s="73"/>
      <c r="B14" s="73"/>
      <c r="C14" s="73"/>
      <c r="D14" s="73"/>
      <c r="E14" s="73"/>
      <c r="F14" s="73"/>
      <c r="G14" s="73"/>
      <c r="H14" s="73"/>
      <c r="I14" s="73"/>
      <c r="J14" s="73"/>
      <c r="K14" s="73"/>
    </row>
    <row r="15" spans="1:11" x14ac:dyDescent="0.3">
      <c r="A15" s="73"/>
      <c r="B15" s="73"/>
      <c r="C15" s="73"/>
      <c r="D15" s="73"/>
      <c r="E15" s="73"/>
      <c r="F15" s="73"/>
      <c r="G15" s="73"/>
      <c r="H15" s="73"/>
      <c r="I15" s="73"/>
      <c r="J15" s="73"/>
      <c r="K15" s="73"/>
    </row>
    <row r="16" spans="1:11" x14ac:dyDescent="0.3">
      <c r="A16" s="73"/>
      <c r="B16" s="73"/>
      <c r="C16" s="73"/>
      <c r="D16" s="73"/>
      <c r="E16" s="73"/>
      <c r="F16" s="73"/>
      <c r="G16" s="73"/>
      <c r="H16" s="73"/>
      <c r="I16" s="73"/>
      <c r="J16" s="73"/>
      <c r="K16" s="73"/>
    </row>
    <row r="17" spans="1:11" x14ac:dyDescent="0.3">
      <c r="A17" s="73"/>
      <c r="B17" s="73"/>
      <c r="C17" s="73"/>
      <c r="D17" s="73"/>
      <c r="E17" s="73"/>
      <c r="F17" s="73"/>
      <c r="G17" s="73"/>
      <c r="H17" s="73"/>
      <c r="I17" s="73"/>
      <c r="J17" s="73"/>
      <c r="K17" s="73"/>
    </row>
    <row r="18" spans="1:11" x14ac:dyDescent="0.3">
      <c r="A18" s="73"/>
      <c r="B18" s="73"/>
      <c r="C18" s="73"/>
      <c r="D18" s="73"/>
      <c r="E18" s="73"/>
      <c r="F18" s="73"/>
      <c r="G18" s="73"/>
      <c r="H18" s="73"/>
      <c r="I18" s="73"/>
      <c r="J18" s="73"/>
      <c r="K18" s="73"/>
    </row>
    <row r="19" spans="1:11" x14ac:dyDescent="0.3">
      <c r="A19" s="73"/>
      <c r="B19" s="73"/>
      <c r="C19" s="73"/>
      <c r="D19" s="73"/>
      <c r="E19" s="73"/>
      <c r="F19" s="73"/>
      <c r="G19" s="73"/>
      <c r="H19" s="73"/>
      <c r="I19" s="73"/>
      <c r="J19" s="73"/>
      <c r="K19" s="73"/>
    </row>
    <row r="20" spans="1:11" x14ac:dyDescent="0.3">
      <c r="A20" s="73"/>
      <c r="B20" s="73"/>
      <c r="C20" s="73"/>
      <c r="D20" s="73"/>
      <c r="E20" s="73"/>
      <c r="F20" s="73"/>
      <c r="G20" s="73"/>
      <c r="H20" s="73"/>
      <c r="I20" s="73"/>
      <c r="J20" s="73"/>
      <c r="K20" s="73"/>
    </row>
    <row r="21" spans="1:11" x14ac:dyDescent="0.3">
      <c r="A21" s="73"/>
      <c r="B21" s="73"/>
      <c r="C21" s="73"/>
      <c r="D21" s="73"/>
      <c r="E21" s="73"/>
      <c r="F21" s="73"/>
      <c r="G21" s="73"/>
      <c r="H21" s="73"/>
      <c r="I21" s="73"/>
      <c r="J21" s="73"/>
      <c r="K21" s="73"/>
    </row>
    <row r="22" spans="1:11" x14ac:dyDescent="0.3">
      <c r="A22" s="73"/>
      <c r="B22" s="73"/>
      <c r="C22" s="73"/>
      <c r="D22" s="73"/>
      <c r="E22" s="73"/>
      <c r="F22" s="73"/>
      <c r="G22" s="73"/>
      <c r="H22" s="73"/>
      <c r="I22" s="73"/>
      <c r="J22" s="73"/>
      <c r="K22" s="73"/>
    </row>
    <row r="23" spans="1:11" x14ac:dyDescent="0.3">
      <c r="A23" s="73"/>
      <c r="B23" s="73"/>
      <c r="C23" s="73"/>
      <c r="D23" s="73"/>
      <c r="E23" s="73"/>
      <c r="F23" s="73"/>
      <c r="G23" s="73"/>
      <c r="H23" s="73"/>
      <c r="I23" s="73"/>
      <c r="J23" s="73"/>
      <c r="K23" s="73"/>
    </row>
    <row r="24" spans="1:11" x14ac:dyDescent="0.3">
      <c r="A24" s="73"/>
      <c r="B24" s="73"/>
      <c r="C24" s="73"/>
      <c r="D24" s="73"/>
      <c r="E24" s="73"/>
      <c r="F24" s="73"/>
      <c r="G24" s="73"/>
      <c r="H24" s="73"/>
      <c r="I24" s="73"/>
      <c r="J24" s="73"/>
      <c r="K24" s="73"/>
    </row>
    <row r="25" spans="1:11" x14ac:dyDescent="0.3">
      <c r="A25" s="73"/>
      <c r="B25" s="73"/>
      <c r="C25" s="73"/>
      <c r="D25" s="73"/>
      <c r="E25" s="73"/>
      <c r="F25" s="73"/>
      <c r="G25" s="73"/>
      <c r="H25" s="73"/>
      <c r="I25" s="73"/>
      <c r="J25" s="73"/>
      <c r="K25" s="73"/>
    </row>
    <row r="26" spans="1:11" x14ac:dyDescent="0.3">
      <c r="A26" s="53"/>
      <c r="B26" s="53"/>
      <c r="C26" s="53"/>
      <c r="D26" s="53"/>
      <c r="E26" s="53"/>
      <c r="F26" s="53"/>
      <c r="G26" s="53"/>
      <c r="H26" s="53"/>
      <c r="I26" s="53"/>
      <c r="J26" s="53"/>
      <c r="K26" s="53"/>
    </row>
    <row r="27" spans="1:11" ht="15.6" x14ac:dyDescent="0.3">
      <c r="A27" s="202" t="s">
        <v>201</v>
      </c>
      <c r="B27" s="203"/>
      <c r="C27" s="203"/>
      <c r="D27" s="203"/>
      <c r="E27" s="203"/>
      <c r="F27" s="203"/>
      <c r="G27" s="203"/>
      <c r="H27" s="203"/>
      <c r="I27" s="203"/>
      <c r="J27" s="203"/>
      <c r="K27" s="204"/>
    </row>
    <row r="28" spans="1:11" x14ac:dyDescent="0.3">
      <c r="A28" s="54" t="s">
        <v>202</v>
      </c>
      <c r="B28" s="53"/>
      <c r="C28" s="53"/>
      <c r="D28" s="53"/>
      <c r="E28" s="53"/>
      <c r="F28" s="53"/>
      <c r="G28" s="53"/>
      <c r="H28" s="53"/>
      <c r="I28" s="53"/>
      <c r="J28" s="53"/>
      <c r="K28" s="53"/>
    </row>
    <row r="29" spans="1:11" x14ac:dyDescent="0.3">
      <c r="A29" s="53"/>
      <c r="B29" s="53"/>
      <c r="C29" s="53"/>
      <c r="D29" s="53"/>
      <c r="E29" s="53"/>
      <c r="F29" s="53"/>
      <c r="G29" s="53"/>
      <c r="H29" s="53"/>
      <c r="I29" s="53"/>
      <c r="J29" s="53"/>
      <c r="K29" s="53"/>
    </row>
    <row r="30" spans="1:11" x14ac:dyDescent="0.3">
      <c r="A30" s="53"/>
      <c r="B30" s="53"/>
      <c r="C30" s="53"/>
      <c r="D30" s="53"/>
      <c r="E30" s="53"/>
      <c r="F30" s="53"/>
      <c r="G30" s="53"/>
      <c r="H30" s="53"/>
      <c r="I30" s="53"/>
      <c r="J30" s="53"/>
      <c r="K30" s="53"/>
    </row>
  </sheetData>
  <mergeCells count="3">
    <mergeCell ref="A2:K2"/>
    <mergeCell ref="A27:K27"/>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83AF-BDC6-4F87-989C-67D21C37E6E1}">
  <sheetPr>
    <tabColor theme="8" tint="-0.249977111117893"/>
  </sheetPr>
  <dimension ref="A1:H130"/>
  <sheetViews>
    <sheetView topLeftCell="A102" workbookViewId="0">
      <selection activeCell="I134" sqref="I134"/>
    </sheetView>
  </sheetViews>
  <sheetFormatPr defaultColWidth="20.44140625" defaultRowHeight="43.5" customHeight="1" x14ac:dyDescent="0.3"/>
  <cols>
    <col min="1" max="1" width="11.44140625" customWidth="1"/>
    <col min="2" max="2" width="59.5546875" customWidth="1"/>
    <col min="3" max="3" width="12" customWidth="1"/>
    <col min="4" max="4" width="11.5546875" bestFit="1" customWidth="1"/>
    <col min="5" max="5" width="14.109375" customWidth="1"/>
    <col min="6" max="6" width="12.5546875" style="74" customWidth="1"/>
    <col min="7" max="7" width="15.44140625" customWidth="1"/>
    <col min="8" max="8" width="9.109375" customWidth="1"/>
    <col min="16383" max="16383" width="20.44140625" bestFit="1" customWidth="1"/>
  </cols>
  <sheetData>
    <row r="1" spans="1:8" ht="43.5" customHeight="1" x14ac:dyDescent="0.3">
      <c r="A1" s="58" t="s">
        <v>203</v>
      </c>
      <c r="B1" s="58" t="s">
        <v>204</v>
      </c>
      <c r="C1" s="58" t="s">
        <v>205</v>
      </c>
      <c r="D1" s="58" t="s">
        <v>206</v>
      </c>
      <c r="E1" s="58" t="s">
        <v>207</v>
      </c>
      <c r="F1" s="75" t="s">
        <v>208</v>
      </c>
      <c r="G1" s="24" t="s">
        <v>12</v>
      </c>
      <c r="H1" s="25" t="s">
        <v>209</v>
      </c>
    </row>
    <row r="2" spans="1:8" ht="27.6" customHeight="1" x14ac:dyDescent="0.3">
      <c r="A2" s="40" t="s">
        <v>17</v>
      </c>
      <c r="B2" s="39" t="s">
        <v>18</v>
      </c>
      <c r="C2" s="27"/>
      <c r="D2" s="28"/>
      <c r="E2" s="32"/>
      <c r="F2" s="76"/>
      <c r="G2" s="55">
        <f>'Budžeta kopsavilkums'!J6</f>
        <v>0</v>
      </c>
      <c r="H2" s="41" t="e">
        <f t="shared" ref="H2:H33" si="0">G2*100/$G$130</f>
        <v>#DIV/0!</v>
      </c>
    </row>
    <row r="3" spans="1:8" ht="14.4" customHeight="1" x14ac:dyDescent="0.3">
      <c r="A3" s="10" t="s">
        <v>210</v>
      </c>
      <c r="B3" s="11" t="s">
        <v>178</v>
      </c>
      <c r="C3" s="12" t="s">
        <v>24</v>
      </c>
      <c r="D3" s="12" t="s">
        <v>23</v>
      </c>
      <c r="E3" s="12" t="s">
        <v>23</v>
      </c>
      <c r="F3" s="12" t="s">
        <v>23</v>
      </c>
      <c r="G3" s="16" cm="1">
        <f t="array" ref="G3">SUMPRODUCT(
  ('Budžeta kopsavilkums'!D$7:D$9 = B3) *
  ('Budžeta kopsavilkums'!J$7:J$9)
)</f>
        <v>0</v>
      </c>
      <c r="H3" s="49" t="e">
        <f t="shared" si="0"/>
        <v>#DIV/0!</v>
      </c>
    </row>
    <row r="4" spans="1:8" ht="14.4" customHeight="1" x14ac:dyDescent="0.3">
      <c r="A4" s="10" t="s">
        <v>211</v>
      </c>
      <c r="B4" s="11" t="s">
        <v>212</v>
      </c>
      <c r="C4" s="12" t="s">
        <v>24</v>
      </c>
      <c r="D4" s="12" t="s">
        <v>23</v>
      </c>
      <c r="E4" s="12" t="s">
        <v>23</v>
      </c>
      <c r="F4" s="12" t="s">
        <v>23</v>
      </c>
      <c r="G4" s="16" cm="1">
        <f t="array" ref="G4">SUMPRODUCT(
  ('Budžeta kopsavilkums'!D$7:D$9 = B4) *
  ('Budžeta kopsavilkums'!J$7:J$9)
)</f>
        <v>0</v>
      </c>
      <c r="H4" s="49" t="e">
        <f t="shared" si="0"/>
        <v>#DIV/0!</v>
      </c>
    </row>
    <row r="5" spans="1:8" ht="15.6" customHeight="1" x14ac:dyDescent="0.3">
      <c r="A5" s="10" t="s">
        <v>213</v>
      </c>
      <c r="B5" s="11" t="s">
        <v>214</v>
      </c>
      <c r="C5" s="12" t="s">
        <v>24</v>
      </c>
      <c r="D5" s="12" t="s">
        <v>23</v>
      </c>
      <c r="E5" s="12" t="s">
        <v>23</v>
      </c>
      <c r="F5" s="12" t="s">
        <v>23</v>
      </c>
      <c r="G5" s="16" cm="1">
        <f t="array" ref="G5">SUMPRODUCT(
  ('Budžeta kopsavilkums'!D$7:D$9 = B5) *
  ('Budžeta kopsavilkums'!J$7:J$9)
)</f>
        <v>0</v>
      </c>
      <c r="H5" s="49" t="e">
        <f t="shared" si="0"/>
        <v>#DIV/0!</v>
      </c>
    </row>
    <row r="6" spans="1:8" ht="14.4" x14ac:dyDescent="0.3">
      <c r="A6" s="40" t="s">
        <v>215</v>
      </c>
      <c r="B6" s="39" t="s">
        <v>216</v>
      </c>
      <c r="C6" s="27"/>
      <c r="D6" s="28"/>
      <c r="E6" s="32"/>
      <c r="F6" s="76"/>
      <c r="G6" s="55">
        <f>'Budžeta kopsavilkums'!J10</f>
        <v>0</v>
      </c>
      <c r="H6" s="41" t="e">
        <f t="shared" si="0"/>
        <v>#DIV/0!</v>
      </c>
    </row>
    <row r="7" spans="1:8" ht="14.4" x14ac:dyDescent="0.3">
      <c r="A7" s="40" t="s">
        <v>217</v>
      </c>
      <c r="B7" s="39" t="s">
        <v>32</v>
      </c>
      <c r="C7" s="27"/>
      <c r="D7" s="28"/>
      <c r="E7" s="32"/>
      <c r="F7" s="76"/>
      <c r="G7" s="55">
        <f>'Budžeta kopsavilkums'!J11</f>
        <v>0</v>
      </c>
      <c r="H7" s="41" t="e">
        <f t="shared" si="0"/>
        <v>#DIV/0!</v>
      </c>
    </row>
    <row r="8" spans="1:8" ht="14.4" x14ac:dyDescent="0.3">
      <c r="A8" s="17" t="s">
        <v>33</v>
      </c>
      <c r="B8" s="17" t="s">
        <v>181</v>
      </c>
      <c r="C8" s="18"/>
      <c r="D8" s="19">
        <f>SUM(D9:D11)</f>
        <v>0</v>
      </c>
      <c r="E8" s="33"/>
      <c r="F8" s="19"/>
      <c r="G8" s="20">
        <f>SUM(G9:G11)</f>
        <v>0</v>
      </c>
      <c r="H8" s="49" t="e">
        <f t="shared" si="0"/>
        <v>#DIV/0!</v>
      </c>
    </row>
    <row r="9" spans="1:8" ht="14.4" x14ac:dyDescent="0.3">
      <c r="A9" s="10" t="s">
        <v>210</v>
      </c>
      <c r="B9" s="11" t="s">
        <v>178</v>
      </c>
      <c r="C9" s="12" t="s">
        <v>112</v>
      </c>
      <c r="D9" s="12" cm="1">
        <f t="array" ref="D9">SUMPRODUCT(('Budžeta kopsavilkums'!C$12:C$26=B8)*('Budžeta kopsavilkums'!D$12:D$26=B9)*('Budžeta kopsavilkums'!G$12:G$26))</f>
        <v>0</v>
      </c>
      <c r="E9" s="34" t="str" cm="1">
        <f t="array" ref="E9">IFERROR(
  _xlfn.TEXTJOIN(", ", TRUE,
    _xlfn._xlws.FILTER(
      'Budžeta kopsavilkums'!H$12:H$26,
      ('Budžeta kopsavilkums'!C$12:C$26 = B8) *
      ('Budžeta kopsavilkums'!D$12:D$26 = B9)
    )
  ),
  "nav atrasts"
)</f>
        <v>nav atrasts</v>
      </c>
      <c r="F9" s="13">
        <v>1</v>
      </c>
      <c r="G9" s="16" cm="1">
        <f t="array" ref="G9">SUMPRODUCT(
  ('Budžeta kopsavilkums'!C$12:C$26 = B8) *
  ('Budžeta kopsavilkums'!D$12:D$26 = B9) *
  ('Budžeta kopsavilkums'!J$12:J$26)
)</f>
        <v>0</v>
      </c>
      <c r="H9" s="49" t="e">
        <f t="shared" si="0"/>
        <v>#DIV/0!</v>
      </c>
    </row>
    <row r="10" spans="1:8" ht="14.4" x14ac:dyDescent="0.3">
      <c r="A10" s="10" t="s">
        <v>211</v>
      </c>
      <c r="B10" s="11" t="s">
        <v>212</v>
      </c>
      <c r="C10" s="12" t="s">
        <v>112</v>
      </c>
      <c r="D10" s="12" cm="1">
        <f t="array" ref="D10">SUMPRODUCT(('Budžeta kopsavilkums'!C$12:C$26=B8)*('Budžeta kopsavilkums'!D$12:D$26=B10)*('Budžeta kopsavilkums'!G$12:G$26))</f>
        <v>0</v>
      </c>
      <c r="E10" s="34" t="str" cm="1">
        <f t="array" ref="E10">IFERROR(
  _xlfn.TEXTJOIN(", ", TRUE,
    _xlfn._xlws.FILTER(
      'Budžeta kopsavilkums'!H$12:H$26,
      ('Budžeta kopsavilkums'!C$12:C$26 = B8) *
      ('Budžeta kopsavilkums'!D$12:D$26 = B10)
    )
  ),
  "nav atrasts"
)</f>
        <v>nav atrasts</v>
      </c>
      <c r="F10" s="13">
        <v>1</v>
      </c>
      <c r="G10" s="16" cm="1">
        <f t="array" ref="G10">SUMPRODUCT(
  ('Budžeta kopsavilkums'!C$12:C$26 = B8) *
  ('Budžeta kopsavilkums'!D$12:D$26 = B10) *
  ('Budžeta kopsavilkums'!J$12:J$26)
)</f>
        <v>0</v>
      </c>
      <c r="H10" s="49" t="e">
        <f t="shared" si="0"/>
        <v>#DIV/0!</v>
      </c>
    </row>
    <row r="11" spans="1:8" ht="14.4" x14ac:dyDescent="0.3">
      <c r="A11" s="10" t="s">
        <v>213</v>
      </c>
      <c r="B11" s="11" t="s">
        <v>214</v>
      </c>
      <c r="C11" s="12" t="s">
        <v>112</v>
      </c>
      <c r="D11" s="12" cm="1">
        <f t="array" ref="D11">SUMPRODUCT(('Budžeta kopsavilkums'!C$12:C$26=B8)*('Budžeta kopsavilkums'!D$12:D$26=B11)*('Budžeta kopsavilkums'!G$12:G$26))</f>
        <v>0</v>
      </c>
      <c r="E11" s="34" t="str" cm="1">
        <f t="array" ref="E11">IFERROR(
  _xlfn.TEXTJOIN(", ", TRUE,
    _xlfn._xlws.FILTER(
      'Budžeta kopsavilkums'!H$12:H$26,
      ('Budžeta kopsavilkums'!C$12:C$26 = B8) *
      ('Budžeta kopsavilkums'!D$12:D$26 = B11)
    )
  ),
  "nav atrasts"
)</f>
        <v>nav atrasts</v>
      </c>
      <c r="F11" s="13">
        <v>1</v>
      </c>
      <c r="G11" s="16" cm="1">
        <f t="array" ref="G11">SUMPRODUCT(
  ('Budžeta kopsavilkums'!C$12:C$26 = B8) *
  ('Budžeta kopsavilkums'!D$12:D$26 = B11) *
  ('Budžeta kopsavilkums'!J$12:J$26)
)</f>
        <v>0</v>
      </c>
      <c r="H11" s="49" t="e">
        <f t="shared" si="0"/>
        <v>#DIV/0!</v>
      </c>
    </row>
    <row r="12" spans="1:8" ht="14.4" x14ac:dyDescent="0.3">
      <c r="A12" s="17" t="s">
        <v>36</v>
      </c>
      <c r="B12" s="17" t="s">
        <v>182</v>
      </c>
      <c r="C12" s="18"/>
      <c r="D12" s="19">
        <f>SUM(D13:D15)</f>
        <v>0</v>
      </c>
      <c r="E12" s="33"/>
      <c r="F12" s="19"/>
      <c r="G12" s="20">
        <f>SUM(G13:G15)</f>
        <v>0</v>
      </c>
      <c r="H12" s="49" t="e">
        <f t="shared" si="0"/>
        <v>#DIV/0!</v>
      </c>
    </row>
    <row r="13" spans="1:8" ht="14.4" x14ac:dyDescent="0.3">
      <c r="A13" s="10" t="s">
        <v>218</v>
      </c>
      <c r="B13" s="11" t="s">
        <v>178</v>
      </c>
      <c r="C13" s="12" t="s">
        <v>112</v>
      </c>
      <c r="D13" s="12" cm="1">
        <f t="array" ref="D13">SUMPRODUCT(('Budžeta kopsavilkums'!C$12:C$26=B12)*('Budžeta kopsavilkums'!D$12:D$26=B13)*('Budžeta kopsavilkums'!G$12:G$26))</f>
        <v>0</v>
      </c>
      <c r="E13" s="34" t="str" cm="1">
        <f t="array" ref="E13">IFERROR(
  _xlfn.TEXTJOIN(", ", TRUE,
    _xlfn._xlws.FILTER(
      'Budžeta kopsavilkums'!H$12:H$26,
      ('Budžeta kopsavilkums'!C$12:C$26 = B12) *
      ('Budžeta kopsavilkums'!D$12:D$26 = B13)
    )
  ),
  "nav atrasts"
)</f>
        <v>nav atrasts</v>
      </c>
      <c r="F13" s="13">
        <v>2</v>
      </c>
      <c r="G13" s="16" cm="1">
        <f t="array" ref="G13">SUMPRODUCT(
  ('Budžeta kopsavilkums'!C$12:C$26 = B12) *
  ('Budžeta kopsavilkums'!D$12:D$26 = B13) *
  ('Budžeta kopsavilkums'!J$12:J$26)
)</f>
        <v>0</v>
      </c>
      <c r="H13" s="49" t="e">
        <f t="shared" si="0"/>
        <v>#DIV/0!</v>
      </c>
    </row>
    <row r="14" spans="1:8" ht="14.4" x14ac:dyDescent="0.3">
      <c r="A14" s="10" t="s">
        <v>219</v>
      </c>
      <c r="B14" s="11" t="s">
        <v>212</v>
      </c>
      <c r="C14" s="12" t="s">
        <v>112</v>
      </c>
      <c r="D14" s="12" cm="1">
        <f t="array" ref="D14">SUMPRODUCT(('Budžeta kopsavilkums'!C$12:C$26=B12)*('Budžeta kopsavilkums'!D$12:D$26=B14)*('Budžeta kopsavilkums'!G$12:G$26))</f>
        <v>0</v>
      </c>
      <c r="E14" s="34" t="str" cm="1">
        <f t="array" ref="E14">IFERROR(
  _xlfn.TEXTJOIN(", ", TRUE,
    _xlfn._xlws.FILTER(
      'Budžeta kopsavilkums'!H$12:H$26,
      ('Budžeta kopsavilkums'!C$12:C$26 = B12) *
      ('Budžeta kopsavilkums'!D$12:D$26 = B14)
    )
  ),
  "nav atrasts"
)</f>
        <v>nav atrasts</v>
      </c>
      <c r="F14" s="13">
        <v>2</v>
      </c>
      <c r="G14" s="16" cm="1">
        <f t="array" ref="G14">SUMPRODUCT(
  ('Budžeta kopsavilkums'!C$12:C$26 = B12) *
  ('Budžeta kopsavilkums'!D$12:D$26 = B14) *
  ('Budžeta kopsavilkums'!J$12:J$26)
)</f>
        <v>0</v>
      </c>
      <c r="H14" s="49" t="e">
        <f t="shared" si="0"/>
        <v>#DIV/0!</v>
      </c>
    </row>
    <row r="15" spans="1:8" ht="14.4" x14ac:dyDescent="0.3">
      <c r="A15" s="10" t="s">
        <v>220</v>
      </c>
      <c r="B15" s="11" t="s">
        <v>214</v>
      </c>
      <c r="C15" s="12" t="s">
        <v>112</v>
      </c>
      <c r="D15" s="12" cm="1">
        <f t="array" ref="D15">SUMPRODUCT(('Budžeta kopsavilkums'!C$12:C$26=B12)*('Budžeta kopsavilkums'!D$12:D$26=B15)*('Budžeta kopsavilkums'!G$12:G$26))</f>
        <v>0</v>
      </c>
      <c r="E15" s="34" t="str" cm="1">
        <f t="array" ref="E15">IFERROR(
  _xlfn.TEXTJOIN(", ", TRUE,
    _xlfn._xlws.FILTER(
      'Budžeta kopsavilkums'!H$12:H$26,
      ('Budžeta kopsavilkums'!C$12:C$26 = B12) *
      ('Budžeta kopsavilkums'!D$12:D$26 = B15)
    )
  ),
  "nav atrasts"
)</f>
        <v>nav atrasts</v>
      </c>
      <c r="F15" s="13">
        <v>2</v>
      </c>
      <c r="G15" s="16" cm="1">
        <f t="array" ref="G15">SUMPRODUCT(
  ('Budžeta kopsavilkums'!C$12:C$26 = B12) *
  ('Budžeta kopsavilkums'!D$12:D$26 = B15) *
  ('Budžeta kopsavilkums'!J$12:J$26)
)</f>
        <v>0</v>
      </c>
      <c r="H15" s="49" t="e">
        <f t="shared" si="0"/>
        <v>#DIV/0!</v>
      </c>
    </row>
    <row r="16" spans="1:8" ht="14.4" x14ac:dyDescent="0.3">
      <c r="A16" s="17" t="s">
        <v>37</v>
      </c>
      <c r="B16" s="17" t="s">
        <v>184</v>
      </c>
      <c r="C16" s="18"/>
      <c r="D16" s="19">
        <f>SUM(D17:D19)</f>
        <v>0</v>
      </c>
      <c r="E16" s="33"/>
      <c r="F16" s="19"/>
      <c r="G16" s="20">
        <f>SUM(G17:G19)</f>
        <v>0</v>
      </c>
      <c r="H16" s="49" t="e">
        <f t="shared" si="0"/>
        <v>#DIV/0!</v>
      </c>
    </row>
    <row r="17" spans="1:8" ht="14.4" x14ac:dyDescent="0.3">
      <c r="A17" s="10" t="s">
        <v>221</v>
      </c>
      <c r="B17" s="11" t="s">
        <v>178</v>
      </c>
      <c r="C17" s="12" t="s">
        <v>112</v>
      </c>
      <c r="D17" s="12" cm="1">
        <f t="array" ref="D17">SUMPRODUCT(('Budžeta kopsavilkums'!C$12:C$26=B16)*('Budžeta kopsavilkums'!D$12:D$26=B17)*('Budžeta kopsavilkums'!G$12:G$26))</f>
        <v>0</v>
      </c>
      <c r="E17" s="34" t="str" cm="1">
        <f t="array" ref="E17">IFERROR(
  _xlfn.TEXTJOIN(", ", TRUE,
    _xlfn._xlws.FILTER(
      'Budžeta kopsavilkums'!H$12:H$26,
      ('Budžeta kopsavilkums'!C$12:C$26 = B16) *
      ('Budžeta kopsavilkums'!D$12:D$26 = B17)
    )
  ),
  "nav atrasts"
)</f>
        <v>nav atrasts</v>
      </c>
      <c r="F17" s="13">
        <v>2</v>
      </c>
      <c r="G17" s="16" cm="1">
        <f t="array" ref="G17">SUMPRODUCT(
  ('Budžeta kopsavilkums'!C$12:C$26 = B16) *
  ('Budžeta kopsavilkums'!D$12:D$26 = B17) *
  ('Budžeta kopsavilkums'!J$12:J$26)
)</f>
        <v>0</v>
      </c>
      <c r="H17" s="49" t="e">
        <f t="shared" si="0"/>
        <v>#DIV/0!</v>
      </c>
    </row>
    <row r="18" spans="1:8" ht="14.4" x14ac:dyDescent="0.3">
      <c r="A18" s="10" t="s">
        <v>222</v>
      </c>
      <c r="B18" s="11" t="s">
        <v>212</v>
      </c>
      <c r="C18" s="12" t="s">
        <v>112</v>
      </c>
      <c r="D18" s="12" cm="1">
        <f t="array" ref="D18">SUMPRODUCT(('Budžeta kopsavilkums'!C$12:C$26=B16)*('Budžeta kopsavilkums'!D$12:D$26=B18)*('Budžeta kopsavilkums'!G$12:G$26))</f>
        <v>0</v>
      </c>
      <c r="E18" s="34" t="str" cm="1">
        <f t="array" ref="E18">IFERROR(
  _xlfn.TEXTJOIN(", ", TRUE,
    _xlfn._xlws.FILTER(
      'Budžeta kopsavilkums'!H$12:H$26,
      ('Budžeta kopsavilkums'!C$12:C$26 = B16) *
      ('Budžeta kopsavilkums'!D$12:D$26 = B18)
    )
  ),
  "nav atrasts"
)</f>
        <v>nav atrasts</v>
      </c>
      <c r="F18" s="13">
        <v>2</v>
      </c>
      <c r="G18" s="16" cm="1">
        <f t="array" ref="G18">SUMPRODUCT(
  ('Budžeta kopsavilkums'!C$12:C$26 = B16) *
  ('Budžeta kopsavilkums'!D$12:D$26 = B18) *
  ('Budžeta kopsavilkums'!J$12:J$26)
)</f>
        <v>0</v>
      </c>
      <c r="H18" s="49" t="e">
        <f t="shared" si="0"/>
        <v>#DIV/0!</v>
      </c>
    </row>
    <row r="19" spans="1:8" ht="14.4" x14ac:dyDescent="0.3">
      <c r="A19" s="10" t="s">
        <v>223</v>
      </c>
      <c r="B19" s="11" t="s">
        <v>214</v>
      </c>
      <c r="C19" s="12" t="s">
        <v>112</v>
      </c>
      <c r="D19" s="12" cm="1">
        <f t="array" ref="D19">SUMPRODUCT(('Budžeta kopsavilkums'!C$12:C$26=B16)*('Budžeta kopsavilkums'!D$12:D$26=B19)*('Budžeta kopsavilkums'!G$12:G$26))</f>
        <v>0</v>
      </c>
      <c r="E19" s="34" t="str" cm="1">
        <f t="array" ref="E19">IFERROR(
  _xlfn.TEXTJOIN(", ", TRUE,
    _xlfn._xlws.FILTER(
      'Budžeta kopsavilkums'!H$12:H$26,
      ('Budžeta kopsavilkums'!C$12:C$26 = B16) *
      ('Budžeta kopsavilkums'!D$12:D$26 = B19)
    )
  ),
  "nav atrasts"
)</f>
        <v>nav atrasts</v>
      </c>
      <c r="F19" s="13">
        <v>2</v>
      </c>
      <c r="G19" s="16" cm="1">
        <f t="array" ref="G19">SUMPRODUCT(
  ('Budžeta kopsavilkums'!C$12:C$26 = B16) *
  ('Budžeta kopsavilkums'!D$12:D$26 = B19) *
  ('Budžeta kopsavilkums'!J$12:J$26)
)</f>
        <v>0</v>
      </c>
      <c r="H19" s="49" t="e">
        <f t="shared" si="0"/>
        <v>#DIV/0!</v>
      </c>
    </row>
    <row r="20" spans="1:8" ht="14.4" x14ac:dyDescent="0.3">
      <c r="A20" s="17" t="s">
        <v>38</v>
      </c>
      <c r="B20" s="17" t="s">
        <v>185</v>
      </c>
      <c r="C20" s="18"/>
      <c r="D20" s="19">
        <f>SUM(D21:D23)</f>
        <v>0</v>
      </c>
      <c r="E20" s="33"/>
      <c r="F20" s="19"/>
      <c r="G20" s="20">
        <f>SUM(G21:G23)</f>
        <v>0</v>
      </c>
      <c r="H20" s="49" t="e">
        <f t="shared" si="0"/>
        <v>#DIV/0!</v>
      </c>
    </row>
    <row r="21" spans="1:8" ht="14.4" x14ac:dyDescent="0.3">
      <c r="A21" s="10" t="s">
        <v>224</v>
      </c>
      <c r="B21" s="11" t="s">
        <v>178</v>
      </c>
      <c r="C21" s="12" t="s">
        <v>112</v>
      </c>
      <c r="D21" s="12" cm="1">
        <f t="array" ref="D21">SUMPRODUCT(('Budžeta kopsavilkums'!C$12:C$26=B20)*('Budžeta kopsavilkums'!D$12:D$26=B21)*('Budžeta kopsavilkums'!G$12:G$26))</f>
        <v>0</v>
      </c>
      <c r="E21" s="34" t="str" cm="1">
        <f t="array" ref="E21">IFERROR(
  _xlfn.TEXTJOIN(", ", TRUE,
    _xlfn._xlws.FILTER(
      'Budžeta kopsavilkums'!H$12:H$26,
      ('Budžeta kopsavilkums'!C$12:C$26 = B20) *
      ('Budžeta kopsavilkums'!D$12:D$26 = B21)
    )
  ),
  "nav atrasts"
)</f>
        <v>nav atrasts</v>
      </c>
      <c r="F21" s="13">
        <v>2</v>
      </c>
      <c r="G21" s="16" cm="1">
        <f t="array" ref="G21">SUMPRODUCT(
  ('Budžeta kopsavilkums'!C$12:C$26 = B20) *
  ('Budžeta kopsavilkums'!D$12:D$26 = B21) *
  ('Budžeta kopsavilkums'!J$12:J$26)
)</f>
        <v>0</v>
      </c>
      <c r="H21" s="49" t="e">
        <f t="shared" si="0"/>
        <v>#DIV/0!</v>
      </c>
    </row>
    <row r="22" spans="1:8" ht="14.4" x14ac:dyDescent="0.3">
      <c r="A22" s="10" t="s">
        <v>225</v>
      </c>
      <c r="B22" s="11" t="s">
        <v>212</v>
      </c>
      <c r="C22" s="12" t="s">
        <v>112</v>
      </c>
      <c r="D22" s="12" cm="1">
        <f t="array" ref="D22">SUMPRODUCT(('Budžeta kopsavilkums'!C$12:C$26=B20)*('Budžeta kopsavilkums'!D$12:D$26=B22)*('Budžeta kopsavilkums'!G$12:G$26))</f>
        <v>0</v>
      </c>
      <c r="E22" s="34" t="str" cm="1">
        <f t="array" ref="E22">IFERROR(
  _xlfn.TEXTJOIN(", ", TRUE,
    _xlfn._xlws.FILTER(
      'Budžeta kopsavilkums'!H$12:H$26,
      ('Budžeta kopsavilkums'!C$12:C$26 = B20) *
      ('Budžeta kopsavilkums'!D$12:D$26 = B22)
    )
  ),
  "nav atrasts"
)</f>
        <v>nav atrasts</v>
      </c>
      <c r="F22" s="13">
        <v>2</v>
      </c>
      <c r="G22" s="16" cm="1">
        <f t="array" ref="G22">SUMPRODUCT(
  ('Budžeta kopsavilkums'!C$12:C$26 = B20) *
  ('Budžeta kopsavilkums'!D$12:D$26 = B22) *
  ('Budžeta kopsavilkums'!J$12:J$26)
)</f>
        <v>0</v>
      </c>
      <c r="H22" s="49" t="e">
        <f t="shared" si="0"/>
        <v>#DIV/0!</v>
      </c>
    </row>
    <row r="23" spans="1:8" ht="14.4" x14ac:dyDescent="0.3">
      <c r="A23" s="10" t="s">
        <v>226</v>
      </c>
      <c r="B23" s="11" t="s">
        <v>214</v>
      </c>
      <c r="C23" s="12" t="s">
        <v>112</v>
      </c>
      <c r="D23" s="12" cm="1">
        <f t="array" ref="D23">SUMPRODUCT(('Budžeta kopsavilkums'!C$12:C$26=B20)*('Budžeta kopsavilkums'!D$12:D$26=B23)*('Budžeta kopsavilkums'!G$12:G$26))</f>
        <v>0</v>
      </c>
      <c r="E23" s="34" t="str" cm="1">
        <f t="array" ref="E23">IFERROR(
  _xlfn.TEXTJOIN(", ", TRUE,
    _xlfn._xlws.FILTER(
      'Budžeta kopsavilkums'!H$12:H$26,
      ('Budžeta kopsavilkums'!C$12:C$26 = B20) *
      ('Budžeta kopsavilkums'!D$12:D$26 = B23)
    )
  ),
  "nav atrasts"
)</f>
        <v>nav atrasts</v>
      </c>
      <c r="F23" s="13">
        <v>2</v>
      </c>
      <c r="G23" s="16" cm="1">
        <f t="array" ref="G23">SUMPRODUCT(
  ('Budžeta kopsavilkums'!C$12:C$26 = B20) *
  ('Budžeta kopsavilkums'!D$12:D$26 = B23) *
  ('Budžeta kopsavilkums'!J$12:J$26)
)</f>
        <v>0</v>
      </c>
      <c r="H23" s="49" t="e">
        <f t="shared" si="0"/>
        <v>#DIV/0!</v>
      </c>
    </row>
    <row r="24" spans="1:8" ht="14.4" x14ac:dyDescent="0.3">
      <c r="A24" s="40" t="s">
        <v>227</v>
      </c>
      <c r="B24" s="39" t="s">
        <v>51</v>
      </c>
      <c r="C24" s="27"/>
      <c r="D24" s="28"/>
      <c r="E24" s="32"/>
      <c r="F24" s="76"/>
      <c r="G24" s="55">
        <f>'Budžeta kopsavilkums'!J27</f>
        <v>0</v>
      </c>
      <c r="H24" s="41" t="e">
        <f t="shared" si="0"/>
        <v>#DIV/0!</v>
      </c>
    </row>
    <row r="25" spans="1:8" ht="14.4" x14ac:dyDescent="0.3">
      <c r="A25" s="40" t="s">
        <v>228</v>
      </c>
      <c r="B25" s="39" t="s">
        <v>55</v>
      </c>
      <c r="C25" s="27"/>
      <c r="D25" s="28"/>
      <c r="E25" s="32"/>
      <c r="F25" s="76"/>
      <c r="G25" s="55">
        <f>'Budžeta kopsavilkums'!J28</f>
        <v>0</v>
      </c>
      <c r="H25" s="41" t="e">
        <f t="shared" si="0"/>
        <v>#DIV/0!</v>
      </c>
    </row>
    <row r="26" spans="1:8" ht="14.4" x14ac:dyDescent="0.3">
      <c r="A26" s="17" t="s">
        <v>56</v>
      </c>
      <c r="B26" s="17" t="s">
        <v>182</v>
      </c>
      <c r="C26" s="18"/>
      <c r="D26" s="19">
        <f>SUM(D27:D29)</f>
        <v>0</v>
      </c>
      <c r="E26" s="33"/>
      <c r="F26" s="19"/>
      <c r="G26" s="20">
        <f>SUM(G27:G29)</f>
        <v>0</v>
      </c>
      <c r="H26" s="49" t="e">
        <f t="shared" si="0"/>
        <v>#DIV/0!</v>
      </c>
    </row>
    <row r="27" spans="1:8" ht="14.4" x14ac:dyDescent="0.3">
      <c r="A27" s="10" t="s">
        <v>229</v>
      </c>
      <c r="B27" s="11" t="s">
        <v>178</v>
      </c>
      <c r="C27" s="12" t="s">
        <v>112</v>
      </c>
      <c r="D27" s="12" cm="1">
        <f t="array" ref="D27">SUMPRODUCT(('Budžeta kopsavilkums'!C$29:C$38=B26)*('Budžeta kopsavilkums'!D$29:D$38=B27)*('Budžeta kopsavilkums'!G$29:G$38))</f>
        <v>0</v>
      </c>
      <c r="E27" s="34" t="str" cm="1">
        <f t="array" ref="E27">IFERROR(
  _xlfn.TEXTJOIN(", ", TRUE,
    _xlfn._xlws.FILTER(
      'Budžeta kopsavilkums'!H$29:H$38,
      ('Budžeta kopsavilkums'!C$29:C$38 = B26) *
      ('Budžeta kopsavilkums'!D$29:D$38 = B27)
    )
  ),
  "nav atrasts"
)</f>
        <v>nav atrasts</v>
      </c>
      <c r="F27" s="13">
        <v>2</v>
      </c>
      <c r="G27" s="16" cm="1">
        <f t="array" ref="G27">SUMPRODUCT(
  ('Budžeta kopsavilkums'!C$29:C$38 = B26) *
  ('Budžeta kopsavilkums'!D$29:D$38 = B27) *
  ('Budžeta kopsavilkums'!J$29:J$38)
)</f>
        <v>0</v>
      </c>
      <c r="H27" s="49" t="e">
        <f t="shared" si="0"/>
        <v>#DIV/0!</v>
      </c>
    </row>
    <row r="28" spans="1:8" ht="14.4" x14ac:dyDescent="0.3">
      <c r="A28" s="10" t="s">
        <v>230</v>
      </c>
      <c r="B28" s="11" t="s">
        <v>212</v>
      </c>
      <c r="C28" s="12" t="s">
        <v>112</v>
      </c>
      <c r="D28" s="12" cm="1">
        <f t="array" ref="D28">SUMPRODUCT(('Budžeta kopsavilkums'!C$29:C$38=B26)*('Budžeta kopsavilkums'!D$29:D$38=B28)*('Budžeta kopsavilkums'!G$29:G$38))</f>
        <v>0</v>
      </c>
      <c r="E28" s="34" t="str" cm="1">
        <f t="array" ref="E28">IFERROR(
  _xlfn.TEXTJOIN(", ", TRUE,
    _xlfn._xlws.FILTER(
      'Budžeta kopsavilkums'!H$29:H$38,
      ('Budžeta kopsavilkums'!C$29:C$38 = B26) *
      ('Budžeta kopsavilkums'!D$29:D$38 = B28)
    )
  ),
  "nav atrasts"
)</f>
        <v>nav atrasts</v>
      </c>
      <c r="F28" s="13">
        <v>2</v>
      </c>
      <c r="G28" s="16" cm="1">
        <f t="array" ref="G28">SUMPRODUCT(
  ('Budžeta kopsavilkums'!C$29:C$38 = B26) *
  ('Budžeta kopsavilkums'!D$29:D$38 = B28) *
  ('Budžeta kopsavilkums'!J$29:J$38)
)</f>
        <v>0</v>
      </c>
      <c r="H28" s="49" t="e">
        <f t="shared" si="0"/>
        <v>#DIV/0!</v>
      </c>
    </row>
    <row r="29" spans="1:8" ht="14.4" x14ac:dyDescent="0.3">
      <c r="A29" s="10" t="s">
        <v>231</v>
      </c>
      <c r="B29" s="11" t="s">
        <v>214</v>
      </c>
      <c r="C29" s="12" t="s">
        <v>112</v>
      </c>
      <c r="D29" s="12" cm="1">
        <f t="array" ref="D29">SUMPRODUCT(('Budžeta kopsavilkums'!C$29:C$38=B26)*('Budžeta kopsavilkums'!D$29:D$38=B29)*('Budžeta kopsavilkums'!G$29:G$38))</f>
        <v>0</v>
      </c>
      <c r="E29" s="34" t="str" cm="1">
        <f t="array" ref="E29">IFERROR(
  _xlfn.TEXTJOIN(", ", TRUE,
    _xlfn._xlws.FILTER(
      'Budžeta kopsavilkums'!H$29:H$38,
      ('Budžeta kopsavilkums'!C$29:C$38 = B26) *
      ('Budžeta kopsavilkums'!D$29:D$38 = B29)
    )
  ),
  "nav atrasts"
)</f>
        <v>nav atrasts</v>
      </c>
      <c r="F29" s="13">
        <v>2</v>
      </c>
      <c r="G29" s="16" cm="1">
        <f t="array" ref="G29">SUMPRODUCT(
  ('Budžeta kopsavilkums'!C$29:C$38 = B26) *
  ('Budžeta kopsavilkums'!D$29:D$38 = B29) *
  ('Budžeta kopsavilkums'!J$29:J$38)
)</f>
        <v>0</v>
      </c>
      <c r="H29" s="49" t="e">
        <f t="shared" si="0"/>
        <v>#DIV/0!</v>
      </c>
    </row>
    <row r="30" spans="1:8" ht="14.4" x14ac:dyDescent="0.3">
      <c r="A30" s="17" t="s">
        <v>59</v>
      </c>
      <c r="B30" s="17" t="s">
        <v>184</v>
      </c>
      <c r="C30" s="18"/>
      <c r="D30" s="19">
        <f>SUM(D31:D33)</f>
        <v>0</v>
      </c>
      <c r="E30" s="33"/>
      <c r="F30" s="19"/>
      <c r="G30" s="20">
        <f>SUM(G31:G33)</f>
        <v>0</v>
      </c>
      <c r="H30" s="49" t="e">
        <f t="shared" si="0"/>
        <v>#DIV/0!</v>
      </c>
    </row>
    <row r="31" spans="1:8" ht="14.4" x14ac:dyDescent="0.3">
      <c r="A31" s="10" t="s">
        <v>232</v>
      </c>
      <c r="B31" s="11" t="s">
        <v>178</v>
      </c>
      <c r="C31" s="12" t="s">
        <v>112</v>
      </c>
      <c r="D31" s="12" cm="1">
        <f t="array" ref="D31">SUMPRODUCT(('Budžeta kopsavilkums'!C$29:C$38=B30)*('Budžeta kopsavilkums'!D$29:D$38=B31)*('Budžeta kopsavilkums'!G$29:G$38))</f>
        <v>0</v>
      </c>
      <c r="E31" s="34" t="str" cm="1">
        <f t="array" ref="E31">IFERROR(
  _xlfn.TEXTJOIN(", ", TRUE,
    _xlfn._xlws.FILTER(
      'Budžeta kopsavilkums'!H$29:H$38,
      ('Budžeta kopsavilkums'!C$29:C$38 = B30) *
      ('Budžeta kopsavilkums'!D$29:D$38 = B31)
    )
  ),
  "nav atrasts"
)</f>
        <v>nav atrasts</v>
      </c>
      <c r="F31" s="13">
        <v>2</v>
      </c>
      <c r="G31" s="16" cm="1">
        <f t="array" ref="G31">SUMPRODUCT(
  ('Budžeta kopsavilkums'!C$29:C$38 = B30) *
  ('Budžeta kopsavilkums'!D$29:D$38 = B31) *
  ('Budžeta kopsavilkums'!J$29:J$38)
)</f>
        <v>0</v>
      </c>
      <c r="H31" s="49" t="e">
        <f t="shared" si="0"/>
        <v>#DIV/0!</v>
      </c>
    </row>
    <row r="32" spans="1:8" ht="14.4" x14ac:dyDescent="0.3">
      <c r="A32" s="10" t="s">
        <v>233</v>
      </c>
      <c r="B32" s="11" t="s">
        <v>212</v>
      </c>
      <c r="C32" s="12" t="s">
        <v>112</v>
      </c>
      <c r="D32" s="12" cm="1">
        <f t="array" ref="D32">SUMPRODUCT(('Budžeta kopsavilkums'!C$29:C$38=B30)*('Budžeta kopsavilkums'!D$29:D$38=B32)*('Budžeta kopsavilkums'!G$29:G$38))</f>
        <v>0</v>
      </c>
      <c r="E32" s="34" t="str" cm="1">
        <f t="array" ref="E32">IFERROR(
  _xlfn.TEXTJOIN(", ", TRUE,
    _xlfn._xlws.FILTER(
      'Budžeta kopsavilkums'!H$29:H$38,
      ('Budžeta kopsavilkums'!C$29:C$38 = B30) *
      ('Budžeta kopsavilkums'!D$29:D$38 = B32)
    )
  ),
  "nav atrasts"
)</f>
        <v>nav atrasts</v>
      </c>
      <c r="F32" s="13">
        <v>2</v>
      </c>
      <c r="G32" s="16" cm="1">
        <f t="array" ref="G32">SUMPRODUCT(
  ('Budžeta kopsavilkums'!C$29:C$38 = B30) *
  ('Budžeta kopsavilkums'!D$29:D$38 = B32) *
  ('Budžeta kopsavilkums'!J$29:J$38)
)</f>
        <v>0</v>
      </c>
      <c r="H32" s="49" t="e">
        <f t="shared" si="0"/>
        <v>#DIV/0!</v>
      </c>
    </row>
    <row r="33" spans="1:8" ht="14.4" x14ac:dyDescent="0.3">
      <c r="A33" s="10" t="s">
        <v>234</v>
      </c>
      <c r="B33" s="11" t="s">
        <v>214</v>
      </c>
      <c r="C33" s="12" t="s">
        <v>112</v>
      </c>
      <c r="D33" s="12" cm="1">
        <f t="array" ref="D33">SUMPRODUCT(('Budžeta kopsavilkums'!C$29:C$38=B30)*('Budžeta kopsavilkums'!D$29:D$38=B33)*('Budžeta kopsavilkums'!G$29:G$38))</f>
        <v>0</v>
      </c>
      <c r="E33" s="34" t="str" cm="1">
        <f t="array" ref="E33">IFERROR(
  _xlfn.TEXTJOIN(", ", TRUE,
    _xlfn._xlws.FILTER(
      'Budžeta kopsavilkums'!H$29:H$38,
      ('Budžeta kopsavilkums'!C$29:C$38 = B30) *
      ('Budžeta kopsavilkums'!D$29:D$38 = B33)
    )
  ),
  "nav atrasts"
)</f>
        <v>nav atrasts</v>
      </c>
      <c r="F33" s="13">
        <v>2</v>
      </c>
      <c r="G33" s="16" cm="1">
        <f t="array" ref="G33">SUMPRODUCT(
  ('Budžeta kopsavilkums'!C$29:C$38 = B30) *
  ('Budžeta kopsavilkums'!D$29:D$38 = B33) *
  ('Budžeta kopsavilkums'!J$29:J$38)
)</f>
        <v>0</v>
      </c>
      <c r="H33" s="49" t="e">
        <f t="shared" si="0"/>
        <v>#DIV/0!</v>
      </c>
    </row>
    <row r="34" spans="1:8" ht="14.4" x14ac:dyDescent="0.3">
      <c r="A34" s="17" t="s">
        <v>60</v>
      </c>
      <c r="B34" s="17" t="s">
        <v>185</v>
      </c>
      <c r="C34" s="18"/>
      <c r="D34" s="19">
        <f>SUM(D35:D37)</f>
        <v>0</v>
      </c>
      <c r="E34" s="33"/>
      <c r="F34" s="19"/>
      <c r="G34" s="20">
        <f>SUM(G35:G37)</f>
        <v>0</v>
      </c>
      <c r="H34" s="49" t="e">
        <f t="shared" ref="H34:H65" si="1">G34*100/$G$130</f>
        <v>#DIV/0!</v>
      </c>
    </row>
    <row r="35" spans="1:8" ht="14.4" x14ac:dyDescent="0.3">
      <c r="A35" s="10" t="s">
        <v>235</v>
      </c>
      <c r="B35" s="11" t="s">
        <v>178</v>
      </c>
      <c r="C35" s="12" t="s">
        <v>112</v>
      </c>
      <c r="D35" s="12" cm="1">
        <f t="array" ref="D35">SUMPRODUCT(('Budžeta kopsavilkums'!C$29:C$38=B34)*('Budžeta kopsavilkums'!D$29:D$38=B35)*('Budžeta kopsavilkums'!G$29:G$38))</f>
        <v>0</v>
      </c>
      <c r="E35" s="34" t="str" cm="1">
        <f t="array" ref="E35">IFERROR(
  _xlfn.TEXTJOIN(", ", TRUE,
    _xlfn._xlws.FILTER(
      'Budžeta kopsavilkums'!H$29:H$38,
      ('Budžeta kopsavilkums'!C$29:C$38 = B34) *
      ('Budžeta kopsavilkums'!D$29:D$38 = B35)
    )
  ),
  "nav atrasts"
)</f>
        <v>nav atrasts</v>
      </c>
      <c r="F35" s="13">
        <v>2</v>
      </c>
      <c r="G35" s="16" cm="1">
        <f t="array" ref="G35">SUMPRODUCT(
  ('Budžeta kopsavilkums'!C$29:C$38 = B34) *
  ('Budžeta kopsavilkums'!D$29:D$38 = B35) *
  ('Budžeta kopsavilkums'!J$29:J$38)
)</f>
        <v>0</v>
      </c>
      <c r="H35" s="49" t="e">
        <f t="shared" si="1"/>
        <v>#DIV/0!</v>
      </c>
    </row>
    <row r="36" spans="1:8" ht="14.4" x14ac:dyDescent="0.3">
      <c r="A36" s="10" t="s">
        <v>236</v>
      </c>
      <c r="B36" s="11" t="s">
        <v>212</v>
      </c>
      <c r="C36" s="12" t="s">
        <v>112</v>
      </c>
      <c r="D36" s="12" cm="1">
        <f t="array" ref="D36">SUMPRODUCT(('Budžeta kopsavilkums'!C$29:C$38=B34)*('Budžeta kopsavilkums'!D$29:D$38=B36)*('Budžeta kopsavilkums'!G$29:G$38))</f>
        <v>0</v>
      </c>
      <c r="E36" s="34" t="str" cm="1">
        <f t="array" ref="E36">IFERROR(
  _xlfn.TEXTJOIN(", ", TRUE,
    _xlfn._xlws.FILTER(
      'Budžeta kopsavilkums'!H$29:H$38,
      ('Budžeta kopsavilkums'!C$29:C$38 = B34) *
      ('Budžeta kopsavilkums'!D$29:D$38 = B36)
    )
  ),
  "nav atrasts"
)</f>
        <v>nav atrasts</v>
      </c>
      <c r="F36" s="13">
        <v>2</v>
      </c>
      <c r="G36" s="16" cm="1">
        <f t="array" ref="G36">SUMPRODUCT(
  ('Budžeta kopsavilkums'!C$29:C$38 = B34) *
  ('Budžeta kopsavilkums'!D$29:D$38 = B36) *
  ('Budžeta kopsavilkums'!J$29:J$38)
)</f>
        <v>0</v>
      </c>
      <c r="H36" s="49" t="e">
        <f t="shared" si="1"/>
        <v>#DIV/0!</v>
      </c>
    </row>
    <row r="37" spans="1:8" ht="14.4" x14ac:dyDescent="0.3">
      <c r="A37" s="10" t="s">
        <v>237</v>
      </c>
      <c r="B37" s="11" t="s">
        <v>214</v>
      </c>
      <c r="C37" s="12" t="s">
        <v>112</v>
      </c>
      <c r="D37" s="12" cm="1">
        <f t="array" ref="D37">SUMPRODUCT(('Budžeta kopsavilkums'!C$29:C$38=B34)*('Budžeta kopsavilkums'!D$29:D$38=B37)*('Budžeta kopsavilkums'!G$29:G$38))</f>
        <v>0</v>
      </c>
      <c r="E37" s="34" t="str" cm="1">
        <f t="array" ref="E37">IFERROR(
  _xlfn.TEXTJOIN(", ", TRUE,
    _xlfn._xlws.FILTER(
      'Budžeta kopsavilkums'!H$29:H$38,
      ('Budžeta kopsavilkums'!C$29:C$38 = B34) *
      ('Budžeta kopsavilkums'!D$29:D$38 = B37)
    )
  ),
  "nav atrasts"
)</f>
        <v>nav atrasts</v>
      </c>
      <c r="F37" s="13">
        <v>2</v>
      </c>
      <c r="G37" s="16" cm="1">
        <f t="array" ref="G37">SUMPRODUCT(
  ('Budžeta kopsavilkums'!C$29:C$38 = B34) *
  ('Budžeta kopsavilkums'!D$29:D$38 = B37) *
  ('Budžeta kopsavilkums'!J$29:J$38)
)</f>
        <v>0</v>
      </c>
      <c r="H37" s="49" t="e">
        <f t="shared" si="1"/>
        <v>#DIV/0!</v>
      </c>
    </row>
    <row r="38" spans="1:8" ht="14.4" x14ac:dyDescent="0.3">
      <c r="A38" s="40" t="s">
        <v>238</v>
      </c>
      <c r="B38" s="39" t="s">
        <v>239</v>
      </c>
      <c r="C38" s="28"/>
      <c r="D38" s="28"/>
      <c r="E38" s="32"/>
      <c r="F38" s="76"/>
      <c r="G38" s="55">
        <f>'Budžeta kopsavilkums'!J39</f>
        <v>0</v>
      </c>
      <c r="H38" s="41" t="e">
        <f t="shared" si="1"/>
        <v>#DIV/0!</v>
      </c>
    </row>
    <row r="39" spans="1:8" ht="14.4" x14ac:dyDescent="0.3">
      <c r="A39" s="40" t="s">
        <v>240</v>
      </c>
      <c r="B39" s="39" t="s">
        <v>241</v>
      </c>
      <c r="C39" s="28"/>
      <c r="D39" s="28"/>
      <c r="E39" s="32"/>
      <c r="F39" s="76"/>
      <c r="G39" s="31">
        <f>'Budžeta kopsavilkums'!J40</f>
        <v>0</v>
      </c>
      <c r="H39" s="41" t="e">
        <f t="shared" si="1"/>
        <v>#DIV/0!</v>
      </c>
    </row>
    <row r="40" spans="1:8" ht="14.4" x14ac:dyDescent="0.3">
      <c r="A40" s="17" t="s">
        <v>74</v>
      </c>
      <c r="B40" s="17" t="s">
        <v>182</v>
      </c>
      <c r="C40" s="18"/>
      <c r="D40" s="19">
        <f>SUM(D41:D43)</f>
        <v>0</v>
      </c>
      <c r="E40" s="33"/>
      <c r="F40" s="19"/>
      <c r="G40" s="20">
        <f>SUM(G41:G43)</f>
        <v>0</v>
      </c>
      <c r="H40" s="49" t="e">
        <f t="shared" si="1"/>
        <v>#DIV/0!</v>
      </c>
    </row>
    <row r="41" spans="1:8" ht="14.4" x14ac:dyDescent="0.3">
      <c r="A41" s="10" t="s">
        <v>242</v>
      </c>
      <c r="B41" s="11" t="s">
        <v>178</v>
      </c>
      <c r="C41" s="12" t="s">
        <v>112</v>
      </c>
      <c r="D41" s="12" cm="1">
        <f t="array" ref="D41">SUMPRODUCT(('Budžeta kopsavilkums'!C$41:C$50=B40)*('Budžeta kopsavilkums'!D$41:D$50=B41)*('Budžeta kopsavilkums'!G$41:G$50))</f>
        <v>0</v>
      </c>
      <c r="E41" s="34" t="str" cm="1">
        <f t="array" ref="E41">IFERROR(
  _xlfn.TEXTJOIN(", ", TRUE,
    _xlfn._xlws.FILTER(
      'Budžeta kopsavilkums'!H$41:H$50,
      ('Budžeta kopsavilkums'!C$41:C$50 = B40) *
      ('Budžeta kopsavilkums'!D$41:D$50 = B41)
    )
  ),
  "nav atrasts"
)</f>
        <v>nav atrasts</v>
      </c>
      <c r="F41" s="13">
        <v>2</v>
      </c>
      <c r="G41" s="16" cm="1">
        <f t="array" ref="G41">SUMPRODUCT(
  ('Budžeta kopsavilkums'!C$41:C$50 = B40) *
  ('Budžeta kopsavilkums'!D$41:D$50 = B41) *
  ('Budžeta kopsavilkums'!J$41:J$50)
)</f>
        <v>0</v>
      </c>
      <c r="H41" s="49" t="e">
        <f t="shared" si="1"/>
        <v>#DIV/0!</v>
      </c>
    </row>
    <row r="42" spans="1:8" ht="14.4" x14ac:dyDescent="0.3">
      <c r="A42" s="10" t="s">
        <v>243</v>
      </c>
      <c r="B42" s="11" t="s">
        <v>212</v>
      </c>
      <c r="C42" s="12" t="s">
        <v>112</v>
      </c>
      <c r="D42" s="12" cm="1">
        <f t="array" ref="D42">SUMPRODUCT(('Budžeta kopsavilkums'!C$41:C$50=B40)*('Budžeta kopsavilkums'!D$41:D$50=B42)*('Budžeta kopsavilkums'!G$41:G$50))</f>
        <v>0</v>
      </c>
      <c r="E42" s="34" t="str" cm="1">
        <f t="array" ref="E42">IFERROR(
  _xlfn.TEXTJOIN(", ", TRUE,
    _xlfn._xlws.FILTER(
      'Budžeta kopsavilkums'!H$41:H$50,
      ('Budžeta kopsavilkums'!C$41:C$50 = B40) *
      ('Budžeta kopsavilkums'!D$41:D$50 = B42)
    )
  ),
  "nav atrasts"
)</f>
        <v>nav atrasts</v>
      </c>
      <c r="F42" s="13">
        <v>2</v>
      </c>
      <c r="G42" s="16" cm="1">
        <f t="array" ref="G42">SUMPRODUCT(
  ('Budžeta kopsavilkums'!C$41:C$50 = B40) *
  ('Budžeta kopsavilkums'!D$41:D$50 = B42) *
  ('Budžeta kopsavilkums'!J$41:J$50)
)</f>
        <v>0</v>
      </c>
      <c r="H42" s="49" t="e">
        <f t="shared" si="1"/>
        <v>#DIV/0!</v>
      </c>
    </row>
    <row r="43" spans="1:8" ht="14.4" x14ac:dyDescent="0.3">
      <c r="A43" s="10" t="s">
        <v>244</v>
      </c>
      <c r="B43" s="11" t="s">
        <v>214</v>
      </c>
      <c r="C43" s="12" t="s">
        <v>112</v>
      </c>
      <c r="D43" s="12" cm="1">
        <f t="array" ref="D43">SUMPRODUCT(('Budžeta kopsavilkums'!C$41:C$50=B40)*('Budžeta kopsavilkums'!D$41:D$50=B43)*('Budžeta kopsavilkums'!G$41:G$50))</f>
        <v>0</v>
      </c>
      <c r="E43" s="34" t="str" cm="1">
        <f t="array" ref="E43">IFERROR(
  _xlfn.TEXTJOIN(", ", TRUE,
    _xlfn._xlws.FILTER(
      'Budžeta kopsavilkums'!H$41:H$50,
      ('Budžeta kopsavilkums'!C$41:C$50 = B40) *
      ('Budžeta kopsavilkums'!D$41:D$50 = B43)
    )
  ),
  "nav atrasts"
)</f>
        <v>nav atrasts</v>
      </c>
      <c r="F43" s="13">
        <v>2</v>
      </c>
      <c r="G43" s="16" cm="1">
        <f t="array" ref="G43">SUMPRODUCT(
  ('Budžeta kopsavilkums'!C$41:C$50 = B40) *
  ('Budžeta kopsavilkums'!D$41:D$50 = B43) *
  ('Budžeta kopsavilkums'!J$41:J$50)
)</f>
        <v>0</v>
      </c>
      <c r="H43" s="49" t="e">
        <f t="shared" si="1"/>
        <v>#DIV/0!</v>
      </c>
    </row>
    <row r="44" spans="1:8" ht="14.4" x14ac:dyDescent="0.3">
      <c r="A44" s="17" t="s">
        <v>76</v>
      </c>
      <c r="B44" s="17" t="s">
        <v>184</v>
      </c>
      <c r="C44" s="21"/>
      <c r="D44" s="19">
        <f>SUM(D45:D47)</f>
        <v>0</v>
      </c>
      <c r="E44" s="33"/>
      <c r="F44" s="19"/>
      <c r="G44" s="20">
        <f>SUM(G45:G47)</f>
        <v>0</v>
      </c>
      <c r="H44" s="49" t="e">
        <f t="shared" si="1"/>
        <v>#DIV/0!</v>
      </c>
    </row>
    <row r="45" spans="1:8" ht="14.4" x14ac:dyDescent="0.3">
      <c r="A45" s="10" t="s">
        <v>245</v>
      </c>
      <c r="B45" s="11" t="s">
        <v>178</v>
      </c>
      <c r="C45" s="12" t="s">
        <v>112</v>
      </c>
      <c r="D45" s="13" cm="1">
        <f t="array" ref="D45">SUMPRODUCT(('Budžeta kopsavilkums'!C$41:C$50=B44)*('Budžeta kopsavilkums'!D$41:D$50=B45)*('Budžeta kopsavilkums'!G$41:G$50))</f>
        <v>0</v>
      </c>
      <c r="E45" s="35" t="str" cm="1">
        <f t="array" ref="E45">IFERROR(
  _xlfn.TEXTJOIN(", ", TRUE,
    _xlfn._xlws.FILTER(
      'Budžeta kopsavilkums'!H$41:H$50,
      ('Budžeta kopsavilkums'!C$41:C$50 = B44) *
      ('Budžeta kopsavilkums'!D$41:D$50 = B45)
    )
  ),
  "nav atrasts"
)</f>
        <v>nav atrasts</v>
      </c>
      <c r="F45" s="13">
        <v>2</v>
      </c>
      <c r="G45" s="15" cm="1">
        <f t="array" ref="G45">SUMPRODUCT(
  ('Budžeta kopsavilkums'!C$41:C$50 = B44) *
  ('Budžeta kopsavilkums'!D$41:D$50 = B45) *
  ('Budžeta kopsavilkums'!J$41:J$50)
)</f>
        <v>0</v>
      </c>
      <c r="H45" s="49" t="e">
        <f t="shared" si="1"/>
        <v>#DIV/0!</v>
      </c>
    </row>
    <row r="46" spans="1:8" ht="14.4" x14ac:dyDescent="0.3">
      <c r="A46" s="10" t="s">
        <v>246</v>
      </c>
      <c r="B46" s="11" t="s">
        <v>212</v>
      </c>
      <c r="C46" s="12" t="s">
        <v>112</v>
      </c>
      <c r="D46" s="13" cm="1">
        <f t="array" ref="D46">SUMPRODUCT(('Budžeta kopsavilkums'!C$41:C$50=B44)*('Budžeta kopsavilkums'!D$41:D$50=B46)*('Budžeta kopsavilkums'!G$41:G$50))</f>
        <v>0</v>
      </c>
      <c r="E46" s="35" t="str" cm="1">
        <f t="array" ref="E46">IFERROR(
  _xlfn.TEXTJOIN(", ", TRUE,
    _xlfn._xlws.FILTER(
      'Budžeta kopsavilkums'!H$41:H$50,
      ('Budžeta kopsavilkums'!C$41:C$50 = B44) *
      ('Budžeta kopsavilkums'!D$41:D$50 = B46)
    )
  ),
  "nav atrasts"
)</f>
        <v>nav atrasts</v>
      </c>
      <c r="F46" s="13">
        <v>2</v>
      </c>
      <c r="G46" s="15" cm="1">
        <f t="array" ref="G46">SUMPRODUCT(
  ('Budžeta kopsavilkums'!C$41:C$50 = B44) *
  ('Budžeta kopsavilkums'!D$41:D$50 = B46) *
  ('Budžeta kopsavilkums'!J$41:J$50)
)</f>
        <v>0</v>
      </c>
      <c r="H46" s="49" t="e">
        <f t="shared" si="1"/>
        <v>#DIV/0!</v>
      </c>
    </row>
    <row r="47" spans="1:8" ht="14.4" x14ac:dyDescent="0.3">
      <c r="A47" s="10" t="s">
        <v>247</v>
      </c>
      <c r="B47" s="11" t="s">
        <v>214</v>
      </c>
      <c r="C47" s="12" t="s">
        <v>112</v>
      </c>
      <c r="D47" s="13" cm="1">
        <f t="array" ref="D47">SUMPRODUCT(('Budžeta kopsavilkums'!C$41:C$50=B44)*('Budžeta kopsavilkums'!D$41:D$50=B47)*('Budžeta kopsavilkums'!G$41:G$50))</f>
        <v>0</v>
      </c>
      <c r="E47" s="35" t="str" cm="1">
        <f t="array" ref="E47">IFERROR(
  _xlfn.TEXTJOIN(", ", TRUE,
    _xlfn._xlws.FILTER(
      'Budžeta kopsavilkums'!H$41:H$50,
      ('Budžeta kopsavilkums'!C$41:C$50 = B44) *
      ('Budžeta kopsavilkums'!D$41:D$50 = B47)
    )
  ),
  "nav atrasts"
)</f>
        <v>nav atrasts</v>
      </c>
      <c r="F47" s="13">
        <v>2</v>
      </c>
      <c r="G47" s="15" cm="1">
        <f t="array" ref="G47">SUMPRODUCT(
  ('Budžeta kopsavilkums'!C$41:C$50 = B44) *
  ('Budžeta kopsavilkums'!D$41:D$50 = B47) *
  ('Budžeta kopsavilkums'!J$41:J$50)
)</f>
        <v>0</v>
      </c>
      <c r="H47" s="49" t="e">
        <f t="shared" si="1"/>
        <v>#DIV/0!</v>
      </c>
    </row>
    <row r="48" spans="1:8" ht="14.4" x14ac:dyDescent="0.3">
      <c r="A48" s="17" t="s">
        <v>77</v>
      </c>
      <c r="B48" s="17" t="s">
        <v>185</v>
      </c>
      <c r="C48" s="21"/>
      <c r="D48" s="19">
        <f>SUM(D49:D51)</f>
        <v>0</v>
      </c>
      <c r="E48" s="33"/>
      <c r="F48" s="19"/>
      <c r="G48" s="20">
        <f>SUM(G49:G51)</f>
        <v>0</v>
      </c>
      <c r="H48" s="49" t="e">
        <f t="shared" si="1"/>
        <v>#DIV/0!</v>
      </c>
    </row>
    <row r="49" spans="1:8" ht="14.4" x14ac:dyDescent="0.3">
      <c r="A49" s="10" t="s">
        <v>248</v>
      </c>
      <c r="B49" s="11" t="s">
        <v>178</v>
      </c>
      <c r="C49" s="12" t="s">
        <v>112</v>
      </c>
      <c r="D49" s="13" cm="1">
        <f t="array" ref="D49">SUMPRODUCT(('Budžeta kopsavilkums'!C$41:C$50=B48)*('Budžeta kopsavilkums'!D$41:D$50=B49)*('Budžeta kopsavilkums'!G$41:G$50))</f>
        <v>0</v>
      </c>
      <c r="E49" s="35" t="str" cm="1">
        <f t="array" ref="E49">IFERROR(
  _xlfn.TEXTJOIN(", ", TRUE,
    _xlfn._xlws.FILTER(
      'Budžeta kopsavilkums'!H$41:H$50,
      ('Budžeta kopsavilkums'!C$41:C$50 = B48) *
      ('Budžeta kopsavilkums'!D$41:D$50 = B49)
    )
  ),
  "nav atrasts"
)</f>
        <v>nav atrasts</v>
      </c>
      <c r="F49" s="13">
        <v>2</v>
      </c>
      <c r="G49" s="15" cm="1">
        <f t="array" ref="G49">SUMPRODUCT(
  ('Budžeta kopsavilkums'!C$41:C$50 = B48) *
  ('Budžeta kopsavilkums'!D$41:D$50 = B49) *
  ('Budžeta kopsavilkums'!J$41:J$50)
)</f>
        <v>0</v>
      </c>
      <c r="H49" s="49" t="e">
        <f t="shared" si="1"/>
        <v>#DIV/0!</v>
      </c>
    </row>
    <row r="50" spans="1:8" ht="14.4" x14ac:dyDescent="0.3">
      <c r="A50" s="10" t="s">
        <v>249</v>
      </c>
      <c r="B50" s="11" t="s">
        <v>212</v>
      </c>
      <c r="C50" s="12" t="s">
        <v>112</v>
      </c>
      <c r="D50" s="13" cm="1">
        <f t="array" ref="D50">SUMPRODUCT(('Budžeta kopsavilkums'!C$41:C$50=B48)*('Budžeta kopsavilkums'!D$41:D$50=B50)*('Budžeta kopsavilkums'!G$41:G$50))</f>
        <v>0</v>
      </c>
      <c r="E50" s="35" t="str" cm="1">
        <f t="array" ref="E50">IFERROR(
  _xlfn.TEXTJOIN(", ", TRUE,
    _xlfn._xlws.FILTER(
      'Budžeta kopsavilkums'!H$41:H$50,
      ('Budžeta kopsavilkums'!C$41:C$50 = B48) *
      ('Budžeta kopsavilkums'!D$41:D$50 = B50)
    )
  ),
  "nav atrasts"
)</f>
        <v>nav atrasts</v>
      </c>
      <c r="F50" s="13">
        <v>2</v>
      </c>
      <c r="G50" s="15" cm="1">
        <f t="array" ref="G50">SUMPRODUCT(
  ('Budžeta kopsavilkums'!C$41:C$50 = B48) *
  ('Budžeta kopsavilkums'!D$41:D$50 = B50) *
  ('Budžeta kopsavilkums'!J$41:J$50)
)</f>
        <v>0</v>
      </c>
      <c r="H50" s="49" t="e">
        <f t="shared" si="1"/>
        <v>#DIV/0!</v>
      </c>
    </row>
    <row r="51" spans="1:8" ht="14.4" x14ac:dyDescent="0.3">
      <c r="A51" s="10" t="s">
        <v>250</v>
      </c>
      <c r="B51" s="11" t="s">
        <v>214</v>
      </c>
      <c r="C51" s="12" t="s">
        <v>112</v>
      </c>
      <c r="D51" s="13" cm="1">
        <f t="array" ref="D51">SUMPRODUCT(('Budžeta kopsavilkums'!C$41:C$50=B48)*('Budžeta kopsavilkums'!D$41:D$50=B51)*('Budžeta kopsavilkums'!G$41:G$50))</f>
        <v>0</v>
      </c>
      <c r="E51" s="35" t="str" cm="1">
        <f t="array" ref="E51">IFERROR(
  _xlfn.TEXTJOIN(", ", TRUE,
    _xlfn._xlws.FILTER(
      'Budžeta kopsavilkums'!H$41:H$50,
      ('Budžeta kopsavilkums'!C$41:C$50 = B48) *
      ('Budžeta kopsavilkums'!D$41:D$50 = B51)
    )
  ),
  "nav atrasts"
)</f>
        <v>nav atrasts</v>
      </c>
      <c r="F51" s="13">
        <v>2</v>
      </c>
      <c r="G51" s="15" cm="1">
        <f t="array" ref="G51">SUMPRODUCT(
  ('Budžeta kopsavilkums'!C$41:C$50 = B48) *
  ('Budžeta kopsavilkums'!D$41:D$50 = B51) *
  ('Budžeta kopsavilkums'!J$41:J$50)
)</f>
        <v>0</v>
      </c>
      <c r="H51" s="49" t="e">
        <f t="shared" si="1"/>
        <v>#DIV/0!</v>
      </c>
    </row>
    <row r="52" spans="1:8" ht="14.4" x14ac:dyDescent="0.3">
      <c r="A52" s="40" t="s">
        <v>251</v>
      </c>
      <c r="B52" s="39" t="s">
        <v>87</v>
      </c>
      <c r="C52" s="28"/>
      <c r="D52" s="28"/>
      <c r="E52" s="32"/>
      <c r="F52" s="76"/>
      <c r="G52" s="31">
        <f>'Budžeta kopsavilkums'!J51</f>
        <v>0</v>
      </c>
      <c r="H52" s="41" t="e">
        <f t="shared" si="1"/>
        <v>#DIV/0!</v>
      </c>
    </row>
    <row r="53" spans="1:8" ht="14.4" x14ac:dyDescent="0.3">
      <c r="A53" s="17" t="s">
        <v>90</v>
      </c>
      <c r="B53" s="17" t="s">
        <v>182</v>
      </c>
      <c r="C53" s="18"/>
      <c r="D53" s="19">
        <f>SUM(D54:D56)</f>
        <v>0</v>
      </c>
      <c r="E53" s="33"/>
      <c r="F53" s="19"/>
      <c r="G53" s="20">
        <f>SUM(G54:G56)</f>
        <v>0</v>
      </c>
      <c r="H53" s="49" t="e">
        <f t="shared" si="1"/>
        <v>#DIV/0!</v>
      </c>
    </row>
    <row r="54" spans="1:8" ht="14.4" x14ac:dyDescent="0.3">
      <c r="A54" s="10" t="s">
        <v>252</v>
      </c>
      <c r="B54" s="11" t="s">
        <v>178</v>
      </c>
      <c r="C54" s="12" t="s">
        <v>112</v>
      </c>
      <c r="D54" s="12" cm="1">
        <f t="array" ref="D54">SUMPRODUCT(('Budžeta kopsavilkums'!C$52:C$66=B53)*('Budžeta kopsavilkums'!D$52:D$66=B54)*('Budžeta kopsavilkums'!G$52:G$66))</f>
        <v>0</v>
      </c>
      <c r="E54" s="34" t="str" cm="1">
        <f t="array" ref="E54">IFERROR(
  _xlfn.TEXTJOIN(", ", TRUE,
    _xlfn._xlws.FILTER(
      'Budžeta kopsavilkums'!H$52:H$66,
      ('Budžeta kopsavilkums'!C$52:C$66 = B53) *
      ('Budžeta kopsavilkums'!D$52:D$66 = B54)
    )
  ),
  "nav atrasts"
)</f>
        <v>nav atrasts</v>
      </c>
      <c r="F54" s="13">
        <v>2</v>
      </c>
      <c r="G54" s="16" cm="1">
        <f t="array" ref="G54">SUMPRODUCT(
  ('Budžeta kopsavilkums'!C$52:C$66 = B53) *
  ('Budžeta kopsavilkums'!D$52:D$66 = B54) *
  ('Budžeta kopsavilkums'!J$52:J$66)
)</f>
        <v>0</v>
      </c>
      <c r="H54" s="49" t="e">
        <f t="shared" si="1"/>
        <v>#DIV/0!</v>
      </c>
    </row>
    <row r="55" spans="1:8" ht="14.4" x14ac:dyDescent="0.3">
      <c r="A55" s="10" t="s">
        <v>253</v>
      </c>
      <c r="B55" s="11" t="s">
        <v>212</v>
      </c>
      <c r="C55" s="12" t="s">
        <v>112</v>
      </c>
      <c r="D55" s="12" cm="1">
        <f t="array" ref="D55">SUMPRODUCT(('Budžeta kopsavilkums'!C$52:C$66=B53)*('Budžeta kopsavilkums'!D$52:D$66=B55)*('Budžeta kopsavilkums'!G$52:G$66))</f>
        <v>0</v>
      </c>
      <c r="E55" s="34" t="str" cm="1">
        <f t="array" ref="E55">IFERROR(
  _xlfn.TEXTJOIN(", ", TRUE,
    _xlfn._xlws.FILTER(
      'Budžeta kopsavilkums'!H$52:H$66,
      ('Budžeta kopsavilkums'!C$52:C$66 = B53) *
      ('Budžeta kopsavilkums'!D$52:D$66 = B55)
    )
  ),
  "nav atrasts"
)</f>
        <v>nav atrasts</v>
      </c>
      <c r="F55" s="13">
        <v>2</v>
      </c>
      <c r="G55" s="16" cm="1">
        <f t="array" ref="G55">SUMPRODUCT(
  ('Budžeta kopsavilkums'!C$52:C$66 = B53) *
  ('Budžeta kopsavilkums'!D$52:D$66 = B55) *
  ('Budžeta kopsavilkums'!J$52:J$66)
)</f>
        <v>0</v>
      </c>
      <c r="H55" s="49" t="e">
        <f t="shared" si="1"/>
        <v>#DIV/0!</v>
      </c>
    </row>
    <row r="56" spans="1:8" ht="14.4" x14ac:dyDescent="0.3">
      <c r="A56" s="10" t="s">
        <v>254</v>
      </c>
      <c r="B56" s="11" t="s">
        <v>214</v>
      </c>
      <c r="C56" s="12" t="s">
        <v>112</v>
      </c>
      <c r="D56" s="12" cm="1">
        <f t="array" ref="D56">SUMPRODUCT(('Budžeta kopsavilkums'!C$52:C$66=B53)*('Budžeta kopsavilkums'!D$52:D$66=B56)*('Budžeta kopsavilkums'!G$52:G$66))</f>
        <v>0</v>
      </c>
      <c r="E56" s="34" t="str" cm="1">
        <f t="array" ref="E56">IFERROR(
  _xlfn.TEXTJOIN(", ", TRUE,
    _xlfn._xlws.FILTER(
      'Budžeta kopsavilkums'!H$52:H$66,
      ('Budžeta kopsavilkums'!C$52:C$66 = B53) *
      ('Budžeta kopsavilkums'!D$52:D$66 = B56)
    )
  ),
  "nav atrasts"
)</f>
        <v>nav atrasts</v>
      </c>
      <c r="F56" s="13">
        <v>2</v>
      </c>
      <c r="G56" s="16" cm="1">
        <f t="array" ref="G56">SUMPRODUCT(
  ('Budžeta kopsavilkums'!C$52:C$66 = B53) *
  ('Budžeta kopsavilkums'!D$52:D$66 = B56) *
  ('Budžeta kopsavilkums'!J$52:J$66)
)</f>
        <v>0</v>
      </c>
      <c r="H56" s="49" t="e">
        <f t="shared" si="1"/>
        <v>#DIV/0!</v>
      </c>
    </row>
    <row r="57" spans="1:8" ht="14.4" x14ac:dyDescent="0.3">
      <c r="A57" s="17" t="s">
        <v>91</v>
      </c>
      <c r="B57" s="17" t="s">
        <v>184</v>
      </c>
      <c r="C57" s="21"/>
      <c r="D57" s="19">
        <f>SUM(D58:D60)</f>
        <v>0</v>
      </c>
      <c r="E57" s="33"/>
      <c r="F57" s="19"/>
      <c r="G57" s="20">
        <f>SUM(G58:G60)</f>
        <v>0</v>
      </c>
      <c r="H57" s="49" t="e">
        <f t="shared" si="1"/>
        <v>#DIV/0!</v>
      </c>
    </row>
    <row r="58" spans="1:8" ht="14.4" x14ac:dyDescent="0.3">
      <c r="A58" s="10" t="s">
        <v>255</v>
      </c>
      <c r="B58" s="11" t="s">
        <v>178</v>
      </c>
      <c r="C58" s="12" t="s">
        <v>112</v>
      </c>
      <c r="D58" s="13" cm="1">
        <f t="array" ref="D58">SUMPRODUCT(('Budžeta kopsavilkums'!C$52:C$66=B57)*('Budžeta kopsavilkums'!D$52:D$66=B58)*('Budžeta kopsavilkums'!G$52:G$66))</f>
        <v>0</v>
      </c>
      <c r="E58" s="35" t="str" cm="1">
        <f t="array" ref="E58">IFERROR(
  INDEX(
    _xlfn._xlws.FILTER(
      'Budžeta kopsavilkums'!H$52:H$66,
      ('Budžeta kopsavilkums'!C$52:C$66 = B57) *
      ('Budžeta kopsavilkums'!D$52:D$66 = B58)
    ),
    1
  ),
  "nav atrasts"
)</f>
        <v>nav atrasts</v>
      </c>
      <c r="F58" s="13">
        <v>2</v>
      </c>
      <c r="G58" s="15" cm="1">
        <f t="array" ref="G58">SUMPRODUCT(
  ('Budžeta kopsavilkums'!C$52:C$66 = B57) *
  ('Budžeta kopsavilkums'!D$52:D$66 = B58) *
  ('Budžeta kopsavilkums'!J$52:J$66)
)</f>
        <v>0</v>
      </c>
      <c r="H58" s="49" t="e">
        <f t="shared" si="1"/>
        <v>#DIV/0!</v>
      </c>
    </row>
    <row r="59" spans="1:8" ht="14.4" x14ac:dyDescent="0.3">
      <c r="A59" s="10" t="s">
        <v>256</v>
      </c>
      <c r="B59" s="11" t="s">
        <v>212</v>
      </c>
      <c r="C59" s="12" t="s">
        <v>112</v>
      </c>
      <c r="D59" s="13" cm="1">
        <f t="array" ref="D59">SUMPRODUCT(('Budžeta kopsavilkums'!C$52:C$66=B57)*('Budžeta kopsavilkums'!D$52:D$66=B59)*('Budžeta kopsavilkums'!G$52:G$66))</f>
        <v>0</v>
      </c>
      <c r="E59" s="35" t="str" cm="1">
        <f t="array" ref="E59">IFERROR(
  INDEX(
    _xlfn._xlws.FILTER(
      'Budžeta kopsavilkums'!H$52:H$66,
      ('Budžeta kopsavilkums'!C$52:C$66 = B57) *
      ('Budžeta kopsavilkums'!D$52:D$66 = B59)
    ),
    1
  ),
  "nav atrasts"
)</f>
        <v>nav atrasts</v>
      </c>
      <c r="F59" s="13">
        <v>2</v>
      </c>
      <c r="G59" s="15" cm="1">
        <f t="array" ref="G59">SUMPRODUCT(
  ('Budžeta kopsavilkums'!C$52:C$66 = B57) *
  ('Budžeta kopsavilkums'!D$52:D$66 = B59) *
  ('Budžeta kopsavilkums'!J$52:J$66)
)</f>
        <v>0</v>
      </c>
      <c r="H59" s="49" t="e">
        <f t="shared" si="1"/>
        <v>#DIV/0!</v>
      </c>
    </row>
    <row r="60" spans="1:8" ht="14.4" x14ac:dyDescent="0.3">
      <c r="A60" s="10" t="s">
        <v>257</v>
      </c>
      <c r="B60" s="11" t="s">
        <v>214</v>
      </c>
      <c r="C60" s="12" t="s">
        <v>112</v>
      </c>
      <c r="D60" s="13" cm="1">
        <f t="array" ref="D60">SUMPRODUCT(('Budžeta kopsavilkums'!C$52:C$66=B57)*('Budžeta kopsavilkums'!D$52:D$66=B60)*('Budžeta kopsavilkums'!G$52:G$66))</f>
        <v>0</v>
      </c>
      <c r="E60" s="35" t="str" cm="1">
        <f t="array" ref="E60">IFERROR(
  INDEX(
    _xlfn._xlws.FILTER(
      'Budžeta kopsavilkums'!H$52:H$66,
      ('Budžeta kopsavilkums'!C$52:C$66 = B57) *
      ('Budžeta kopsavilkums'!D$52:D$66 = B60)
    ),
    1
  ),
  "nav atrasts"
)</f>
        <v>nav atrasts</v>
      </c>
      <c r="F60" s="13">
        <v>2</v>
      </c>
      <c r="G60" s="15" cm="1">
        <f t="array" ref="G60">SUMPRODUCT(
  ('Budžeta kopsavilkums'!C$52:C$66 = B57) *
  ('Budžeta kopsavilkums'!D$52:D$66 = B60) *
  ('Budžeta kopsavilkums'!J$52:J$66)
)</f>
        <v>0</v>
      </c>
      <c r="H60" s="49" t="e">
        <f t="shared" si="1"/>
        <v>#DIV/0!</v>
      </c>
    </row>
    <row r="61" spans="1:8" ht="14.4" x14ac:dyDescent="0.3">
      <c r="A61" s="17" t="s">
        <v>92</v>
      </c>
      <c r="B61" s="17" t="s">
        <v>185</v>
      </c>
      <c r="C61" s="21"/>
      <c r="D61" s="19">
        <f>SUM(D62:D64)</f>
        <v>0</v>
      </c>
      <c r="E61" s="33"/>
      <c r="F61" s="19"/>
      <c r="G61" s="20">
        <f>SUM(G62:G64)</f>
        <v>0</v>
      </c>
      <c r="H61" s="49" t="e">
        <f t="shared" si="1"/>
        <v>#DIV/0!</v>
      </c>
    </row>
    <row r="62" spans="1:8" ht="14.4" x14ac:dyDescent="0.3">
      <c r="A62" s="10" t="s">
        <v>258</v>
      </c>
      <c r="B62" s="11" t="s">
        <v>178</v>
      </c>
      <c r="C62" s="12" t="s">
        <v>112</v>
      </c>
      <c r="D62" s="13" cm="1">
        <f t="array" ref="D62">SUMPRODUCT(('Budžeta kopsavilkums'!C$52:C$66=B61)*('Budžeta kopsavilkums'!D$52:D$66=B62)*('Budžeta kopsavilkums'!G$52:G$66))</f>
        <v>0</v>
      </c>
      <c r="E62" s="35" t="str" cm="1">
        <f t="array" ref="E62">IFERROR(
  INDEX(
    _xlfn._xlws.FILTER(
      'Budžeta kopsavilkums'!H$52:H$66,
      ('Budžeta kopsavilkums'!C$52:C$66 = B61) *
      ('Budžeta kopsavilkums'!D$52:D$66 = B62)
    ),
    1
  ),
  "nav atrasts"
)</f>
        <v>nav atrasts</v>
      </c>
      <c r="F62" s="13">
        <v>2</v>
      </c>
      <c r="G62" s="15" cm="1">
        <f t="array" ref="G62">SUMPRODUCT(
  ('Budžeta kopsavilkums'!C$52:C$66 = B61) *
  ('Budžeta kopsavilkums'!D$52:D$66 = B62) *
  ('Budžeta kopsavilkums'!J$52:J$66)
)</f>
        <v>0</v>
      </c>
      <c r="H62" s="49" t="e">
        <f t="shared" si="1"/>
        <v>#DIV/0!</v>
      </c>
    </row>
    <row r="63" spans="1:8" ht="14.4" x14ac:dyDescent="0.3">
      <c r="A63" s="10" t="s">
        <v>259</v>
      </c>
      <c r="B63" s="11" t="s">
        <v>212</v>
      </c>
      <c r="C63" s="12" t="s">
        <v>112</v>
      </c>
      <c r="D63" s="13" cm="1">
        <f t="array" ref="D63">SUMPRODUCT(('Budžeta kopsavilkums'!C$52:C$66=B61)*('Budžeta kopsavilkums'!D$52:D$66=B63)*('Budžeta kopsavilkums'!G$52:G$66))</f>
        <v>0</v>
      </c>
      <c r="E63" s="35" t="str" cm="1">
        <f t="array" ref="E63">IFERROR(
  INDEX(
    _xlfn._xlws.FILTER(
      'Budžeta kopsavilkums'!H$52:H$66,
      ('Budžeta kopsavilkums'!C$52:C$66 = B61) *
      ('Budžeta kopsavilkums'!D$52:D$66 = B63)
    ),
    1
  ),
  "nav atrasts"
)</f>
        <v>nav atrasts</v>
      </c>
      <c r="F63" s="13">
        <v>2</v>
      </c>
      <c r="G63" s="15" cm="1">
        <f t="array" ref="G63">SUMPRODUCT(
  ('Budžeta kopsavilkums'!C$52:C$66 = B61) *
  ('Budžeta kopsavilkums'!D$52:D$66 = B63) *
  ('Budžeta kopsavilkums'!J$52:J$66)
)</f>
        <v>0</v>
      </c>
      <c r="H63" s="49" t="e">
        <f t="shared" si="1"/>
        <v>#DIV/0!</v>
      </c>
    </row>
    <row r="64" spans="1:8" ht="14.4" x14ac:dyDescent="0.3">
      <c r="A64" s="10" t="s">
        <v>260</v>
      </c>
      <c r="B64" s="11" t="s">
        <v>214</v>
      </c>
      <c r="C64" s="12" t="s">
        <v>112</v>
      </c>
      <c r="D64" s="13" cm="1">
        <f t="array" ref="D64">SUMPRODUCT(('Budžeta kopsavilkums'!C$52:C$66=B61)*('Budžeta kopsavilkums'!D$52:D$66=B64)*('Budžeta kopsavilkums'!G$52:G$66))</f>
        <v>0</v>
      </c>
      <c r="E64" s="35" t="str" cm="1">
        <f t="array" ref="E64">IFERROR(
  INDEX(
    _xlfn._xlws.FILTER(
      'Budžeta kopsavilkums'!H$52:H$66,
      ('Budžeta kopsavilkums'!C$52:C$66 = B61) *
      ('Budžeta kopsavilkums'!D$52:D$66 = B64)
    ),
    1
  ),
  "nav atrasts"
)</f>
        <v>nav atrasts</v>
      </c>
      <c r="F64" s="13">
        <v>2</v>
      </c>
      <c r="G64" s="15" cm="1">
        <f t="array" ref="G64">SUMPRODUCT(
  ('Budžeta kopsavilkums'!C$52:C$66 = B61) *
  ('Budžeta kopsavilkums'!D$52:D$66 = B64) *
  ('Budžeta kopsavilkums'!J$52:J$66)
)</f>
        <v>0</v>
      </c>
      <c r="H64" s="49" t="e">
        <f t="shared" si="1"/>
        <v>#DIV/0!</v>
      </c>
    </row>
    <row r="65" spans="1:8" ht="14.4" x14ac:dyDescent="0.3">
      <c r="A65" s="40" t="s">
        <v>261</v>
      </c>
      <c r="B65" s="39" t="s">
        <v>262</v>
      </c>
      <c r="C65" s="28"/>
      <c r="D65" s="28"/>
      <c r="E65" s="32"/>
      <c r="F65" s="76"/>
      <c r="G65" s="31">
        <f>'Budžeta kopsavilkums'!J67</f>
        <v>0</v>
      </c>
      <c r="H65" s="41" t="e">
        <f t="shared" si="1"/>
        <v>#DIV/0!</v>
      </c>
    </row>
    <row r="66" spans="1:8" ht="14.4" x14ac:dyDescent="0.3">
      <c r="A66" s="17" t="s">
        <v>107</v>
      </c>
      <c r="B66" s="17" t="s">
        <v>182</v>
      </c>
      <c r="C66" s="18"/>
      <c r="D66" s="19">
        <f>SUM(D67:D69)</f>
        <v>0</v>
      </c>
      <c r="E66" s="33"/>
      <c r="F66" s="19"/>
      <c r="G66" s="20">
        <f>SUM(G67:G69)</f>
        <v>0</v>
      </c>
      <c r="H66" s="49" t="e">
        <f t="shared" ref="H66:H97" si="2">G66*100/$G$130</f>
        <v>#DIV/0!</v>
      </c>
    </row>
    <row r="67" spans="1:8" ht="14.4" x14ac:dyDescent="0.3">
      <c r="A67" s="10" t="s">
        <v>263</v>
      </c>
      <c r="B67" s="11" t="s">
        <v>178</v>
      </c>
      <c r="C67" s="12" t="s">
        <v>112</v>
      </c>
      <c r="D67" s="12" cm="1">
        <f t="array" ref="D67">SUMPRODUCT(('Budžeta kopsavilkums'!C$68:C77=B66)*('Budžeta kopsavilkums'!D$68:D$77=B67)*('Budžeta kopsavilkums'!G$68:G$77))</f>
        <v>0</v>
      </c>
      <c r="E67" s="34" t="str" cm="1">
        <f t="array" ref="E67">IFERROR(
  _xlfn.TEXTJOIN(", ", TRUE,
    _xlfn._xlws.FILTER(
      'Budžeta kopsavilkums'!H$68:H$77,
      ('Budžeta kopsavilkums'!C$68:C$77 = B66) *
      ('Budžeta kopsavilkums'!D$68:D$77 = B67)
    )
  ),
  "nav atrasts"
)</f>
        <v>nav atrasts</v>
      </c>
      <c r="F67" s="13">
        <v>2</v>
      </c>
      <c r="G67" s="16" cm="1">
        <f t="array" ref="G67">SUMPRODUCT(
  ('Budžeta kopsavilkums'!C$68:C$77 = B66) *
  ('Budžeta kopsavilkums'!D$68:D$77 = B67) *
  ('Budžeta kopsavilkums'!J$68:J$77)
)</f>
        <v>0</v>
      </c>
      <c r="H67" s="49" t="e">
        <f t="shared" si="2"/>
        <v>#DIV/0!</v>
      </c>
    </row>
    <row r="68" spans="1:8" ht="14.4" x14ac:dyDescent="0.3">
      <c r="A68" s="10" t="s">
        <v>264</v>
      </c>
      <c r="B68" s="11" t="s">
        <v>212</v>
      </c>
      <c r="C68" s="12" t="s">
        <v>112</v>
      </c>
      <c r="D68" s="12" cm="1">
        <f t="array" ref="D68">SUMPRODUCT(('Budžeta kopsavilkums'!C$68:C$77=B66)*('Budžeta kopsavilkums'!D$68:D$77=B68)*('Budžeta kopsavilkums'!G$68:G$77))</f>
        <v>0</v>
      </c>
      <c r="E68" s="34" t="str" cm="1">
        <f t="array" ref="E68">IFERROR(
  _xlfn.TEXTJOIN(", ", TRUE,
    _xlfn._xlws.FILTER(
      'Budžeta kopsavilkums'!H$68:H$77,
      ('Budžeta kopsavilkums'!C$68:C$77 = B66) *
      ('Budžeta kopsavilkums'!D$68:D$77 = B68)
    )
  ),
  "nav atrasts"
)</f>
        <v>nav atrasts</v>
      </c>
      <c r="F68" s="13">
        <v>2</v>
      </c>
      <c r="G68" s="16" cm="1">
        <f t="array" ref="G68">SUMPRODUCT(
  ('Budžeta kopsavilkums'!C$68:C$77 = B66) *
  ('Budžeta kopsavilkums'!D$68:D$77 = B68) *
  ('Budžeta kopsavilkums'!J$68:J$77)
)</f>
        <v>0</v>
      </c>
      <c r="H68" s="49" t="e">
        <f t="shared" si="2"/>
        <v>#DIV/0!</v>
      </c>
    </row>
    <row r="69" spans="1:8" ht="14.4" x14ac:dyDescent="0.3">
      <c r="A69" s="10" t="s">
        <v>265</v>
      </c>
      <c r="B69" s="11" t="s">
        <v>214</v>
      </c>
      <c r="C69" s="12" t="s">
        <v>112</v>
      </c>
      <c r="D69" s="12" cm="1">
        <f t="array" ref="D69">SUMPRODUCT(('Budžeta kopsavilkums'!C$68:C$77=B66)*('Budžeta kopsavilkums'!D$68:D$77=B69)*('Budžeta kopsavilkums'!G$68:G$77))</f>
        <v>0</v>
      </c>
      <c r="E69" s="34" t="str" cm="1">
        <f t="array" ref="E69">IFERROR(
  _xlfn.TEXTJOIN(", ", TRUE,
    _xlfn._xlws.FILTER(
      'Budžeta kopsavilkums'!H$68:H$77,
      ('Budžeta kopsavilkums'!C$68:C$77 = B66) *
      ('Budžeta kopsavilkums'!D$68:D$77 = B69)
    )
  ),
  "nav atrasts"
)</f>
        <v>nav atrasts</v>
      </c>
      <c r="F69" s="13">
        <v>2</v>
      </c>
      <c r="G69" s="16" cm="1">
        <f t="array" ref="G69">SUMPRODUCT(
  ('Budžeta kopsavilkums'!C$68:C$77 = B66) *
  ('Budžeta kopsavilkums'!D$68:D$77 = B69) *
  ('Budžeta kopsavilkums'!J$68:J$77)
)</f>
        <v>0</v>
      </c>
      <c r="H69" s="49" t="e">
        <f t="shared" si="2"/>
        <v>#DIV/0!</v>
      </c>
    </row>
    <row r="70" spans="1:8" ht="14.4" x14ac:dyDescent="0.3">
      <c r="A70" s="17" t="s">
        <v>110</v>
      </c>
      <c r="B70" s="17" t="s">
        <v>184</v>
      </c>
      <c r="C70" s="19"/>
      <c r="D70" s="19">
        <f>SUM(D71:D73)</f>
        <v>0</v>
      </c>
      <c r="E70" s="33"/>
      <c r="F70" s="19"/>
      <c r="G70" s="20">
        <f>SUM(G71:G73)</f>
        <v>0</v>
      </c>
      <c r="H70" s="49" t="e">
        <f t="shared" si="2"/>
        <v>#DIV/0!</v>
      </c>
    </row>
    <row r="71" spans="1:8" ht="14.4" x14ac:dyDescent="0.3">
      <c r="A71" s="10" t="s">
        <v>266</v>
      </c>
      <c r="B71" s="11" t="s">
        <v>178</v>
      </c>
      <c r="C71" s="12" t="s">
        <v>112</v>
      </c>
      <c r="D71" s="12" cm="1">
        <f t="array" ref="D71">SUMPRODUCT(('Budžeta kopsavilkums'!C$68:C$77=B70)*('Budžeta kopsavilkums'!D$68:D$77=B71)*('Budžeta kopsavilkums'!G$68:G$77))</f>
        <v>0</v>
      </c>
      <c r="E71" s="34" t="str" cm="1">
        <f t="array" ref="E71">IFERROR(
  _xlfn.TEXTJOIN(", ", TRUE,
    _xlfn._xlws.FILTER(
      'Budžeta kopsavilkums'!H$68:H$77,
      ('Budžeta kopsavilkums'!C$68:C$77 = B70) *
      ('Budžeta kopsavilkums'!D$68:D$77 = B71)
    )
  ),
  "nav atrasts"
)</f>
        <v>nav atrasts</v>
      </c>
      <c r="F71" s="13">
        <v>2</v>
      </c>
      <c r="G71" s="16" cm="1">
        <f t="array" ref="G71">SUMPRODUCT(
  ('Budžeta kopsavilkums'!C$68:C$77 = B70) *
  ('Budžeta kopsavilkums'!D$68:D$77 = B71) *
  ('Budžeta kopsavilkums'!J$68:J$77)
)</f>
        <v>0</v>
      </c>
      <c r="H71" s="49" t="e">
        <f t="shared" si="2"/>
        <v>#DIV/0!</v>
      </c>
    </row>
    <row r="72" spans="1:8" ht="14.4" x14ac:dyDescent="0.3">
      <c r="A72" s="10" t="s">
        <v>267</v>
      </c>
      <c r="B72" s="11" t="s">
        <v>212</v>
      </c>
      <c r="C72" s="12" t="s">
        <v>112</v>
      </c>
      <c r="D72" s="12" cm="1">
        <f t="array" ref="D72">SUMPRODUCT(('Budžeta kopsavilkums'!C$68:C$77=B70)*('Budžeta kopsavilkums'!D$68:D$77=B72)*('Budžeta kopsavilkums'!G$68:G$77))</f>
        <v>0</v>
      </c>
      <c r="E72" s="34" t="str" cm="1">
        <f t="array" ref="E72">IFERROR(
  _xlfn.TEXTJOIN(", ", TRUE,
    _xlfn._xlws.FILTER(
      'Budžeta kopsavilkums'!H$68:H$77,
      ('Budžeta kopsavilkums'!C$68:C$77 = B70) *
      ('Budžeta kopsavilkums'!D$68:D$77 = B72)
    )
  ),
  "nav atrasts"
)</f>
        <v>nav atrasts</v>
      </c>
      <c r="F72" s="13">
        <v>2</v>
      </c>
      <c r="G72" s="16" cm="1">
        <f t="array" ref="G72">SUMPRODUCT(
  ('Budžeta kopsavilkums'!C$68:C$77 = B70) *
  ('Budžeta kopsavilkums'!D$68:D$77 = B72) *
  ('Budžeta kopsavilkums'!J$68:J$77)
)</f>
        <v>0</v>
      </c>
      <c r="H72" s="49" t="e">
        <f t="shared" si="2"/>
        <v>#DIV/0!</v>
      </c>
    </row>
    <row r="73" spans="1:8" ht="14.4" x14ac:dyDescent="0.3">
      <c r="A73" s="10" t="s">
        <v>268</v>
      </c>
      <c r="B73" s="11" t="s">
        <v>214</v>
      </c>
      <c r="C73" s="12" t="s">
        <v>112</v>
      </c>
      <c r="D73" s="12" cm="1">
        <f t="array" ref="D73">SUMPRODUCT(('Budžeta kopsavilkums'!C$68:C$77=B70)*('Budžeta kopsavilkums'!D$68:D$77=B73)*('Budžeta kopsavilkums'!G$68:G$77))</f>
        <v>0</v>
      </c>
      <c r="E73" s="34" t="str" cm="1">
        <f t="array" ref="E73">IFERROR(
  _xlfn.TEXTJOIN(", ", TRUE,
    _xlfn._xlws.FILTER(
      'Budžeta kopsavilkums'!H$68:H$77,
      ('Budžeta kopsavilkums'!C$68:C$77 = B70) *
      ('Budžeta kopsavilkums'!D$68:D$77 = B73)
    )
  ),
  "nav atrasts"
)</f>
        <v>nav atrasts</v>
      </c>
      <c r="F73" s="13">
        <v>2</v>
      </c>
      <c r="G73" s="16" cm="1">
        <f t="array" ref="G73">SUMPRODUCT(
  ('Budžeta kopsavilkums'!C$68:C$77 = B70) *
  ('Budžeta kopsavilkums'!D$68:D$77 = B73) *
  ('Budžeta kopsavilkums'!J$68:J$77)
)</f>
        <v>0</v>
      </c>
      <c r="H73" s="49" t="e">
        <f t="shared" si="2"/>
        <v>#DIV/0!</v>
      </c>
    </row>
    <row r="74" spans="1:8" ht="14.4" x14ac:dyDescent="0.3">
      <c r="A74" s="17" t="s">
        <v>111</v>
      </c>
      <c r="B74" s="17" t="s">
        <v>185</v>
      </c>
      <c r="C74" s="19"/>
      <c r="D74" s="19">
        <f>SUM(D75:D77)</f>
        <v>0</v>
      </c>
      <c r="E74" s="33"/>
      <c r="F74" s="19"/>
      <c r="G74" s="20">
        <f>SUM(G75:G77)</f>
        <v>0</v>
      </c>
      <c r="H74" s="49" t="e">
        <f t="shared" si="2"/>
        <v>#DIV/0!</v>
      </c>
    </row>
    <row r="75" spans="1:8" ht="14.4" x14ac:dyDescent="0.3">
      <c r="A75" s="10" t="s">
        <v>269</v>
      </c>
      <c r="B75" s="11" t="s">
        <v>178</v>
      </c>
      <c r="C75" s="12" t="s">
        <v>112</v>
      </c>
      <c r="D75" s="12" cm="1">
        <f t="array" ref="D75">SUMPRODUCT(('Budžeta kopsavilkums'!C$68:C$77=B74)*('Budžeta kopsavilkums'!D$68:D$77=B75)*('Budžeta kopsavilkums'!G$68:G$77))</f>
        <v>0</v>
      </c>
      <c r="E75" s="34" t="str" cm="1">
        <f t="array" ref="E75">IFERROR(
  _xlfn.TEXTJOIN(", ", TRUE,
    _xlfn._xlws.FILTER(
      'Budžeta kopsavilkums'!H$68:H$77,
      ('Budžeta kopsavilkums'!C$68:C$77 = B74) *
      ('Budžeta kopsavilkums'!D$68:D$77 = B75)
    )
  ),
  "nav atrasts"
)</f>
        <v>nav atrasts</v>
      </c>
      <c r="F75" s="13">
        <v>2</v>
      </c>
      <c r="G75" s="16" cm="1">
        <f t="array" ref="G75">SUMPRODUCT(
  ('Budžeta kopsavilkums'!C$68:C$77 = B74) *
  ('Budžeta kopsavilkums'!D$68:D$77 = B75) *
  ('Budžeta kopsavilkums'!J$68:J$77)
)</f>
        <v>0</v>
      </c>
      <c r="H75" s="49" t="e">
        <f t="shared" si="2"/>
        <v>#DIV/0!</v>
      </c>
    </row>
    <row r="76" spans="1:8" ht="14.4" x14ac:dyDescent="0.3">
      <c r="A76" s="10" t="s">
        <v>270</v>
      </c>
      <c r="B76" s="11" t="s">
        <v>212</v>
      </c>
      <c r="C76" s="12" t="s">
        <v>112</v>
      </c>
      <c r="D76" s="12" cm="1">
        <f t="array" ref="D76">SUMPRODUCT(('Budžeta kopsavilkums'!C$68:C$77=B74)*('Budžeta kopsavilkums'!D$68:D$77=B76)*('Budžeta kopsavilkums'!G$68:G$77))</f>
        <v>0</v>
      </c>
      <c r="E76" s="34" t="str" cm="1">
        <f t="array" ref="E76">IFERROR(
  _xlfn.TEXTJOIN(", ", TRUE,
    _xlfn._xlws.FILTER(
      'Budžeta kopsavilkums'!H$68:H$77,
      ('Budžeta kopsavilkums'!C$68:C$77 = B74) *
      ('Budžeta kopsavilkums'!D$68:D$77 = B76)
    )
  ),
  "nav atrasts"
)</f>
        <v>nav atrasts</v>
      </c>
      <c r="F76" s="13">
        <v>2</v>
      </c>
      <c r="G76" s="16" cm="1">
        <f t="array" ref="G76">SUMPRODUCT(
  ('Budžeta kopsavilkums'!C$68:C$77 = B74) *
  ('Budžeta kopsavilkums'!D$68:D$77 = B76) *
  ('Budžeta kopsavilkums'!J$68:J$77)
)</f>
        <v>0</v>
      </c>
      <c r="H76" s="49" t="e">
        <f t="shared" si="2"/>
        <v>#DIV/0!</v>
      </c>
    </row>
    <row r="77" spans="1:8" ht="14.4" x14ac:dyDescent="0.3">
      <c r="A77" s="10" t="s">
        <v>271</v>
      </c>
      <c r="B77" s="11" t="s">
        <v>214</v>
      </c>
      <c r="C77" s="12" t="s">
        <v>112</v>
      </c>
      <c r="D77" s="13" cm="1">
        <f t="array" ref="D77">SUMPRODUCT(('Budžeta kopsavilkums'!C$68:C$77=B74)*('Budžeta kopsavilkums'!D$68:D$77=B77)*('Budžeta kopsavilkums'!G$68:G$77))</f>
        <v>0</v>
      </c>
      <c r="E77" s="35" t="str" cm="1">
        <f t="array" ref="E77">IFERROR(
  _xlfn.TEXTJOIN(", ", TRUE,
    _xlfn._xlws.FILTER(
      'Budžeta kopsavilkums'!H$68:H$77,
      ('Budžeta kopsavilkums'!C$68:C$77 = B70) *
      ('Budžeta kopsavilkums'!D$68:D$77 = B77)
    )
  ),
  "nav atrasts"
)</f>
        <v>nav atrasts</v>
      </c>
      <c r="F77" s="13">
        <v>2</v>
      </c>
      <c r="G77" s="16" cm="1">
        <f t="array" ref="G77">SUMPRODUCT(
  ('Budžeta kopsavilkums'!C$68:C$77 = B74) *
  ('Budžeta kopsavilkums'!D$68:D$77 = B77) *
  ('Budžeta kopsavilkums'!J$68:J$77)
)</f>
        <v>0</v>
      </c>
      <c r="H77" s="49" t="e">
        <f t="shared" si="2"/>
        <v>#DIV/0!</v>
      </c>
    </row>
    <row r="78" spans="1:8" ht="14.4" customHeight="1" x14ac:dyDescent="0.3">
      <c r="A78" s="17" t="s">
        <v>113</v>
      </c>
      <c r="B78" s="17" t="s">
        <v>187</v>
      </c>
      <c r="C78" s="18"/>
      <c r="D78" s="19">
        <f>SUM(D79:D81)</f>
        <v>0</v>
      </c>
      <c r="E78" s="33"/>
      <c r="F78" s="19"/>
      <c r="G78" s="20">
        <f>SUM(G79:G81)</f>
        <v>0</v>
      </c>
      <c r="H78" s="49" t="e">
        <f t="shared" si="2"/>
        <v>#DIV/0!</v>
      </c>
    </row>
    <row r="79" spans="1:8" ht="14.4" x14ac:dyDescent="0.3">
      <c r="A79" s="10" t="s">
        <v>272</v>
      </c>
      <c r="B79" s="11" t="s">
        <v>178</v>
      </c>
      <c r="C79" s="12" t="s">
        <v>112</v>
      </c>
      <c r="D79" s="12" cm="1">
        <f t="array" ref="D79">SUMPRODUCT(('Budžeta kopsavilkums'!C$68:C$77=B78)*('Budžeta kopsavilkums'!D$68:D$77=B79)*('Budžeta kopsavilkums'!G$68:G$77))</f>
        <v>0</v>
      </c>
      <c r="E79" s="34" t="str" cm="1">
        <f t="array" ref="E79">IFERROR(
  _xlfn.TEXTJOIN(", ", TRUE,
    _xlfn._xlws.FILTER(
      'Budžeta kopsavilkums'!H$68:H$77,
      ('Budžeta kopsavilkums'!C$68:C$77 = B78) *
      ('Budžeta kopsavilkums'!D$68:D$77 = B79)
    )
  ),
  "nav atrasts"
)</f>
        <v>nav atrasts</v>
      </c>
      <c r="F79" s="13">
        <v>3</v>
      </c>
      <c r="G79" s="16" cm="1">
        <f t="array" ref="G79">SUMPRODUCT(
  ('Budžeta kopsavilkums'!C$68:C$77 = B78) *
  ('Budžeta kopsavilkums'!D$68:D$77 = B79) *
  ('Budžeta kopsavilkums'!J$68:J$77)
)</f>
        <v>0</v>
      </c>
      <c r="H79" s="49" t="e">
        <f t="shared" si="2"/>
        <v>#DIV/0!</v>
      </c>
    </row>
    <row r="80" spans="1:8" ht="14.4" x14ac:dyDescent="0.3">
      <c r="A80" s="10" t="s">
        <v>273</v>
      </c>
      <c r="B80" s="11" t="s">
        <v>212</v>
      </c>
      <c r="C80" s="12" t="s">
        <v>112</v>
      </c>
      <c r="D80" s="12" cm="1">
        <f t="array" ref="D80">SUMPRODUCT(('Budžeta kopsavilkums'!C$68:C$77=B78)*('Budžeta kopsavilkums'!D$68:D$77=B80)*('Budžeta kopsavilkums'!G$68:G$77))</f>
        <v>0</v>
      </c>
      <c r="E80" s="34" t="str" cm="1">
        <f t="array" ref="E80">IFERROR(
  _xlfn.TEXTJOIN(", ", TRUE,
    _xlfn._xlws.FILTER(
      'Budžeta kopsavilkums'!H$68:H$77,
      ('Budžeta kopsavilkums'!C$68:C$77 = B78) *
      ('Budžeta kopsavilkums'!D$68:D$77 = B80)
    )
  ),
  "nav atrasts"
)</f>
        <v>nav atrasts</v>
      </c>
      <c r="F80" s="13">
        <v>3</v>
      </c>
      <c r="G80" s="16" cm="1">
        <f t="array" ref="G80">SUMPRODUCT(
  ('Budžeta kopsavilkums'!C$68:C$77 = B78) *
  ('Budžeta kopsavilkums'!D$68:D$77 = B80) *
  ('Budžeta kopsavilkums'!J$68:J$77)
)</f>
        <v>0</v>
      </c>
      <c r="H80" s="49" t="e">
        <f t="shared" si="2"/>
        <v>#DIV/0!</v>
      </c>
    </row>
    <row r="81" spans="1:8" ht="14.4" x14ac:dyDescent="0.3">
      <c r="A81" s="10" t="s">
        <v>274</v>
      </c>
      <c r="B81" s="11" t="s">
        <v>214</v>
      </c>
      <c r="C81" s="12" t="s">
        <v>112</v>
      </c>
      <c r="D81" s="13" cm="1">
        <f t="array" ref="D81">SUMPRODUCT(('Budžeta kopsavilkums'!C$68:C$77=B78)*('Budžeta kopsavilkums'!D$68:D$77=B81)*('Budžeta kopsavilkums'!G$68:G$77))</f>
        <v>0</v>
      </c>
      <c r="E81" s="35" t="str" cm="1">
        <f t="array" ref="E81">IFERROR(
  _xlfn.TEXTJOIN(", ", TRUE,
    _xlfn._xlws.FILTER(
      'Budžeta kopsavilkums'!H$68:H$77,
      ('Budžeta kopsavilkums'!C$68:C$77 = B78) *
      ('Budžeta kopsavilkums'!D$68:D$77 = B81)
    )
  ),
  "nav atrasts"
)</f>
        <v>nav atrasts</v>
      </c>
      <c r="F81" s="13">
        <v>3</v>
      </c>
      <c r="G81" s="16" cm="1">
        <f t="array" ref="G81">SUMPRODUCT(
  ('Budžeta kopsavilkums'!C$68:C$77 = B78) *
  ('Budžeta kopsavilkums'!D$68:D$77 = B81) *
  ('Budžeta kopsavilkums'!J$68:J$77)
)</f>
        <v>0</v>
      </c>
      <c r="H81" s="49" t="e">
        <f t="shared" si="2"/>
        <v>#DIV/0!</v>
      </c>
    </row>
    <row r="82" spans="1:8" ht="14.4" x14ac:dyDescent="0.3">
      <c r="A82" s="40" t="s">
        <v>275</v>
      </c>
      <c r="B82" s="39" t="s">
        <v>276</v>
      </c>
      <c r="C82" s="26"/>
      <c r="D82" s="26"/>
      <c r="E82" s="28"/>
      <c r="F82" s="76"/>
      <c r="G82" s="55">
        <f>'Budžeta kopsavilkums'!J78</f>
        <v>0</v>
      </c>
      <c r="H82" s="41" t="e">
        <f t="shared" si="2"/>
        <v>#DIV/0!</v>
      </c>
    </row>
    <row r="83" spans="1:8" ht="14.4" x14ac:dyDescent="0.3">
      <c r="A83" s="17" t="s">
        <v>122</v>
      </c>
      <c r="B83" s="17" t="s">
        <v>182</v>
      </c>
      <c r="C83" s="18"/>
      <c r="D83" s="19">
        <f>SUM(D84:D86)</f>
        <v>0</v>
      </c>
      <c r="E83" s="33"/>
      <c r="F83" s="19"/>
      <c r="G83" s="20">
        <f>SUM(G84:G86)</f>
        <v>0</v>
      </c>
      <c r="H83" s="49" t="e">
        <f t="shared" si="2"/>
        <v>#DIV/0!</v>
      </c>
    </row>
    <row r="84" spans="1:8" ht="14.4" x14ac:dyDescent="0.3">
      <c r="A84" s="10" t="s">
        <v>277</v>
      </c>
      <c r="B84" s="11" t="s">
        <v>178</v>
      </c>
      <c r="C84" s="12" t="s">
        <v>112</v>
      </c>
      <c r="D84" s="12" cm="1">
        <f t="array" ref="D84">SUMPRODUCT(('Budžeta kopsavilkums'!C$79:C$88=B83)*('Budžeta kopsavilkums'!D$79:D$88=B84)*('Budžeta kopsavilkums'!G$79:G$88))</f>
        <v>0</v>
      </c>
      <c r="E84" s="34" t="str" cm="1">
        <f t="array" ref="E84">IFERROR(
  _xlfn.TEXTJOIN(", ", TRUE,
    _xlfn._xlws.FILTER(
      'Budžeta kopsavilkums'!H$79:H$88,
      ('Budžeta kopsavilkums'!C$79:C$88 = B83) *
      ('Budžeta kopsavilkums'!D$79:D$88 = B84)
    )
  ),
  "nav atrasts"
)</f>
        <v>nav atrasts</v>
      </c>
      <c r="F84" s="13">
        <v>2</v>
      </c>
      <c r="G84" s="16" cm="1">
        <f t="array" ref="G84">SUMPRODUCT(
  ('Budžeta kopsavilkums'!C$79:C$88 = B83) *
  ('Budžeta kopsavilkums'!D$79:D$88 = B84) *
  ('Budžeta kopsavilkums'!J$79:J$88)
)</f>
        <v>0</v>
      </c>
      <c r="H84" s="49" t="e">
        <f t="shared" si="2"/>
        <v>#DIV/0!</v>
      </c>
    </row>
    <row r="85" spans="1:8" ht="14.4" x14ac:dyDescent="0.3">
      <c r="A85" s="10" t="s">
        <v>278</v>
      </c>
      <c r="B85" s="11" t="s">
        <v>212</v>
      </c>
      <c r="C85" s="12" t="s">
        <v>112</v>
      </c>
      <c r="D85" s="12" cm="1">
        <f t="array" ref="D85">SUMPRODUCT(('Budžeta kopsavilkums'!C$79:C$88=B83)*('Budžeta kopsavilkums'!D$79:D$88=B85)*('Budžeta kopsavilkums'!G$79:G$88))</f>
        <v>0</v>
      </c>
      <c r="E85" s="34" t="str" cm="1">
        <f t="array" ref="E85">IFERROR(
  _xlfn.TEXTJOIN(", ", TRUE,
    _xlfn._xlws.FILTER(
      'Budžeta kopsavilkums'!H$79:H$88,
      ('Budžeta kopsavilkums'!C$79:C$88 = B83) *
      ('Budžeta kopsavilkums'!D$79:D$88 = B85)
    )
  ),
  "nav atrasts"
)</f>
        <v>nav atrasts</v>
      </c>
      <c r="F85" s="13">
        <v>2</v>
      </c>
      <c r="G85" s="16" cm="1">
        <f t="array" ref="G85">SUMPRODUCT(
  ('Budžeta kopsavilkums'!C$79:C$88 = B83) *
  ('Budžeta kopsavilkums'!D$79:D$88 = B85) *
  ('Budžeta kopsavilkums'!J$79:J$88)
)</f>
        <v>0</v>
      </c>
      <c r="H85" s="49" t="e">
        <f t="shared" si="2"/>
        <v>#DIV/0!</v>
      </c>
    </row>
    <row r="86" spans="1:8" ht="14.4" x14ac:dyDescent="0.3">
      <c r="A86" s="10" t="s">
        <v>279</v>
      </c>
      <c r="B86" s="11" t="s">
        <v>214</v>
      </c>
      <c r="C86" s="12" t="s">
        <v>112</v>
      </c>
      <c r="D86" s="12" cm="1">
        <f t="array" ref="D86">SUMPRODUCT(('Budžeta kopsavilkums'!C$79:C$88=B83)*('Budžeta kopsavilkums'!D$79:D$88=B86)*('Budžeta kopsavilkums'!G$79:G$88))</f>
        <v>0</v>
      </c>
      <c r="E86" s="34" t="str" cm="1">
        <f t="array" ref="E86">IFERROR(
  _xlfn.TEXTJOIN(", ", TRUE,
    _xlfn._xlws.FILTER(
      'Budžeta kopsavilkums'!H$79:H$88,
      ('Budžeta kopsavilkums'!C$79:C$88 = B83) *
      ('Budžeta kopsavilkums'!D$79:D$88 = B86)
    )
  ),
  "nav atrasts"
)</f>
        <v>nav atrasts</v>
      </c>
      <c r="F86" s="13">
        <v>2</v>
      </c>
      <c r="G86" s="16" cm="1">
        <f t="array" ref="G86">SUMPRODUCT(
  ('Budžeta kopsavilkums'!C$79:C$88 = B83) *
  ('Budžeta kopsavilkums'!D$79:D$88 = B86) *
  ('Budžeta kopsavilkums'!J$79:J$88)
)</f>
        <v>0</v>
      </c>
      <c r="H86" s="49" t="e">
        <f t="shared" si="2"/>
        <v>#DIV/0!</v>
      </c>
    </row>
    <row r="87" spans="1:8" ht="14.4" x14ac:dyDescent="0.3">
      <c r="A87" s="17" t="s">
        <v>124</v>
      </c>
      <c r="B87" s="17" t="s">
        <v>184</v>
      </c>
      <c r="C87" s="21"/>
      <c r="D87" s="19">
        <f>SUM(D88:D90)</f>
        <v>0</v>
      </c>
      <c r="E87" s="19"/>
      <c r="F87" s="19"/>
      <c r="G87" s="20">
        <f>SUM(G88:G90)</f>
        <v>0</v>
      </c>
      <c r="H87" s="49" t="e">
        <f t="shared" si="2"/>
        <v>#DIV/0!</v>
      </c>
    </row>
    <row r="88" spans="1:8" ht="14.4" x14ac:dyDescent="0.3">
      <c r="A88" s="10" t="s">
        <v>280</v>
      </c>
      <c r="B88" s="11" t="s">
        <v>178</v>
      </c>
      <c r="C88" s="12" t="s">
        <v>112</v>
      </c>
      <c r="D88" s="12" cm="1">
        <f t="array" ref="D88">SUMPRODUCT(('Budžeta kopsavilkums'!C$79:C$88 = B87)*('Budžeta kopsavilkums'!D$79:D$88 = B88)*('Budžeta kopsavilkums'!G$79:G$88))</f>
        <v>0</v>
      </c>
      <c r="E88" s="12" t="str" cm="1">
        <f t="array" ref="E88">IFERROR(
  _xlfn.TEXTJOIN(", ", TRUE,
    _xlfn._xlws.FILTER(
      'Budžeta kopsavilkums'!H$79:H$88,
      ('Budžeta kopsavilkums'!C$79:C$88 = B87) *
      ('Budžeta kopsavilkums'!D$79:D$88 = B88)
    )
  ),
  "nav atrasts"
)</f>
        <v>nav atrasts</v>
      </c>
      <c r="F88" s="13">
        <v>2</v>
      </c>
      <c r="G88" s="16" cm="1">
        <f t="array" ref="G88">SUMPRODUCT(
  ('Budžeta kopsavilkums'!C$79:C$88 = B87) *
  ('Budžeta kopsavilkums'!D$79:D$88 = B88) *
  ('Budžeta kopsavilkums'!J$79:J$88)
)</f>
        <v>0</v>
      </c>
      <c r="H88" s="49" t="e">
        <f t="shared" si="2"/>
        <v>#DIV/0!</v>
      </c>
    </row>
    <row r="89" spans="1:8" ht="14.4" x14ac:dyDescent="0.3">
      <c r="A89" s="10" t="s">
        <v>281</v>
      </c>
      <c r="B89" s="11" t="s">
        <v>212</v>
      </c>
      <c r="C89" s="12" t="s">
        <v>112</v>
      </c>
      <c r="D89" s="12" cm="1">
        <f t="array" ref="D89">SUMPRODUCT(('Budžeta kopsavilkums'!C$79:C$88 = B87)*('Budžeta kopsavilkums'!D$79:D$88 = B89)*('Budžeta kopsavilkums'!G$79:G$88))</f>
        <v>0</v>
      </c>
      <c r="E89" s="12" t="str" cm="1">
        <f t="array" ref="E89">IFERROR(
  _xlfn.TEXTJOIN(", ", TRUE,
    _xlfn._xlws.FILTER(
      'Budžeta kopsavilkums'!H$79:H$88,
      ('Budžeta kopsavilkums'!C$79:C$88 = B87) *
      ('Budžeta kopsavilkums'!D$79:D$88 = B89)
    )
  ),
  "nav atrasts"
)</f>
        <v>nav atrasts</v>
      </c>
      <c r="F89" s="13">
        <v>2</v>
      </c>
      <c r="G89" s="16" cm="1">
        <f t="array" ref="G89">SUMPRODUCT(
  ('Budžeta kopsavilkums'!C$79:C$88 = B87) *
  ('Budžeta kopsavilkums'!D$79:D$88 = B89) *
  ('Budžeta kopsavilkums'!J$79:J$88)
)</f>
        <v>0</v>
      </c>
      <c r="H89" s="49" t="e">
        <f t="shared" si="2"/>
        <v>#DIV/0!</v>
      </c>
    </row>
    <row r="90" spans="1:8" ht="14.4" x14ac:dyDescent="0.3">
      <c r="A90" s="10" t="s">
        <v>282</v>
      </c>
      <c r="B90" s="11" t="s">
        <v>214</v>
      </c>
      <c r="C90" s="12" t="s">
        <v>112</v>
      </c>
      <c r="D90" s="12" cm="1">
        <f t="array" ref="D90">SUMPRODUCT(('Budžeta kopsavilkums'!C$79:C$88 = B87)*('Budžeta kopsavilkums'!D$79:D$88 = B90)*('Budžeta kopsavilkums'!G$79:G$88))</f>
        <v>0</v>
      </c>
      <c r="E90" s="12" t="str" cm="1">
        <f t="array" ref="E90">IFERROR(
  _xlfn.TEXTJOIN(", ", TRUE,
    _xlfn._xlws.FILTER(
      'Budžeta kopsavilkums'!H$79:H$88,
      ('Budžeta kopsavilkums'!C$79:C$88 = B87) *
      ('Budžeta kopsavilkums'!D$79:D$88 = B90)
    )
  ),
  "nav atrasts"
)</f>
        <v>nav atrasts</v>
      </c>
      <c r="F90" s="13">
        <v>2</v>
      </c>
      <c r="G90" s="16" cm="1">
        <f t="array" ref="G90">SUMPRODUCT(
  ('Budžeta kopsavilkums'!C$79:C$88 = B87) *
  ('Budžeta kopsavilkums'!D$79:D$88 = B90) *
  ('Budžeta kopsavilkums'!J$79:J$88)
)</f>
        <v>0</v>
      </c>
      <c r="H90" s="49" t="e">
        <f t="shared" si="2"/>
        <v>#DIV/0!</v>
      </c>
    </row>
    <row r="91" spans="1:8" ht="14.4" x14ac:dyDescent="0.3">
      <c r="A91" s="17" t="s">
        <v>125</v>
      </c>
      <c r="B91" s="17" t="s">
        <v>185</v>
      </c>
      <c r="C91" s="21"/>
      <c r="D91" s="19">
        <f>SUM(D92:D94)</f>
        <v>0</v>
      </c>
      <c r="E91" s="19"/>
      <c r="F91" s="19"/>
      <c r="G91" s="20">
        <f>SUM(G92:G94)</f>
        <v>0</v>
      </c>
      <c r="H91" s="49" t="e">
        <f t="shared" si="2"/>
        <v>#DIV/0!</v>
      </c>
    </row>
    <row r="92" spans="1:8" ht="14.4" x14ac:dyDescent="0.3">
      <c r="A92" s="10" t="s">
        <v>283</v>
      </c>
      <c r="B92" s="11" t="s">
        <v>178</v>
      </c>
      <c r="C92" s="12" t="s">
        <v>112</v>
      </c>
      <c r="D92" s="12" cm="1">
        <f t="array" ref="D92">SUMPRODUCT(('Budžeta kopsavilkums'!C$79:C$88 = B91)*('Budžeta kopsavilkums'!D$79:D$88 = B92)*('Budžeta kopsavilkums'!G$79:G$88))</f>
        <v>0</v>
      </c>
      <c r="E92" s="12" t="str" cm="1">
        <f t="array" ref="E92">IFERROR(
  _xlfn.TEXTJOIN(", ", TRUE,
    _xlfn._xlws.FILTER(
      'Budžeta kopsavilkums'!H$79:H$88,
      ('Budžeta kopsavilkums'!C$79:C$88 = B91) *
      ('Budžeta kopsavilkums'!D$79:D$88 = B92)
    )
  ),
  "nav atrasts"
)</f>
        <v>nav atrasts</v>
      </c>
      <c r="F92" s="13">
        <v>2</v>
      </c>
      <c r="G92" s="16" cm="1">
        <f t="array" ref="G92">SUMPRODUCT(
  ('Budžeta kopsavilkums'!C$79:C$88 = B91) *
  ('Budžeta kopsavilkums'!D$79:D$88 = B92) *
  ('Budžeta kopsavilkums'!J$79:J$88)
)</f>
        <v>0</v>
      </c>
      <c r="H92" s="49" t="e">
        <f t="shared" si="2"/>
        <v>#DIV/0!</v>
      </c>
    </row>
    <row r="93" spans="1:8" ht="14.4" x14ac:dyDescent="0.3">
      <c r="A93" s="10" t="s">
        <v>284</v>
      </c>
      <c r="B93" s="11" t="s">
        <v>212</v>
      </c>
      <c r="C93" s="12" t="s">
        <v>112</v>
      </c>
      <c r="D93" s="12" cm="1">
        <f t="array" ref="D93">SUMPRODUCT(('Budžeta kopsavilkums'!C$79:C$88 = B91)*('Budžeta kopsavilkums'!D$79:D$88 = B93)*('Budžeta kopsavilkums'!G$79:G$88))</f>
        <v>0</v>
      </c>
      <c r="E93" s="12" t="str" cm="1">
        <f t="array" ref="E93">IFERROR(
  _xlfn.TEXTJOIN(", ", TRUE,
    _xlfn._xlws.FILTER(
      'Budžeta kopsavilkums'!H$79:H$88,
      ('Budžeta kopsavilkums'!C$79:C$88 = B91) *
      ('Budžeta kopsavilkums'!D$79:D$88 = B93)
    )
  ),
  "nav atrasts"
)</f>
        <v>nav atrasts</v>
      </c>
      <c r="F93" s="13">
        <v>2</v>
      </c>
      <c r="G93" s="16" cm="1">
        <f t="array" ref="G93">SUMPRODUCT(
  ('Budžeta kopsavilkums'!C$79:C$88 = B91) *
  ('Budžeta kopsavilkums'!D$79:D$88 = B93) *
  ('Budžeta kopsavilkums'!J$79:J$88)
)</f>
        <v>0</v>
      </c>
      <c r="H93" s="49" t="e">
        <f t="shared" si="2"/>
        <v>#DIV/0!</v>
      </c>
    </row>
    <row r="94" spans="1:8" ht="14.4" x14ac:dyDescent="0.3">
      <c r="A94" s="10" t="s">
        <v>285</v>
      </c>
      <c r="B94" s="11" t="s">
        <v>214</v>
      </c>
      <c r="C94" s="12" t="s">
        <v>112</v>
      </c>
      <c r="D94" s="12" cm="1">
        <f t="array" ref="D94">SUMPRODUCT(('Budžeta kopsavilkums'!C$79:C$88 = B91)*('Budžeta kopsavilkums'!D$79:D$88 = B94)*('Budžeta kopsavilkums'!G$79:G$88))</f>
        <v>0</v>
      </c>
      <c r="E94" s="12" t="str" cm="1">
        <f t="array" ref="E94">IFERROR(
  _xlfn.TEXTJOIN(", ", TRUE,
    _xlfn._xlws.FILTER(
      'Budžeta kopsavilkums'!H$79:H$88,
      ('Budžeta kopsavilkums'!C$79:C$88 = B91) *
      ('Budžeta kopsavilkums'!D$79:D$88 = B94)
    )
  ),
  "nav atrasts"
)</f>
        <v>nav atrasts</v>
      </c>
      <c r="F94" s="13">
        <v>2</v>
      </c>
      <c r="G94" s="16" cm="1">
        <f t="array" ref="G94">SUMPRODUCT(
  ('Budžeta kopsavilkums'!C$79:C$88 = B91) *
  ('Budžeta kopsavilkums'!D$79:D$88 = B94) *
  ('Budžeta kopsavilkums'!J$79:J$88)
)</f>
        <v>0</v>
      </c>
      <c r="H94" s="49" t="e">
        <f t="shared" si="2"/>
        <v>#DIV/0!</v>
      </c>
    </row>
    <row r="95" spans="1:8" ht="14.4" x14ac:dyDescent="0.3">
      <c r="A95" s="40" t="s">
        <v>133</v>
      </c>
      <c r="B95" s="39" t="s">
        <v>134</v>
      </c>
      <c r="C95" s="26"/>
      <c r="D95" s="28"/>
      <c r="E95" s="36"/>
      <c r="F95" s="76"/>
      <c r="G95" s="55">
        <f>'Budžeta kopsavilkums'!J89</f>
        <v>0</v>
      </c>
      <c r="H95" s="41" t="e">
        <f t="shared" si="2"/>
        <v>#DIV/0!</v>
      </c>
    </row>
    <row r="96" spans="1:8" ht="14.4" x14ac:dyDescent="0.3">
      <c r="A96" s="17" t="s">
        <v>135</v>
      </c>
      <c r="B96" s="17" t="s">
        <v>182</v>
      </c>
      <c r="C96" s="18"/>
      <c r="D96" s="19">
        <f>SUM(D97:D99)</f>
        <v>0</v>
      </c>
      <c r="E96" s="33"/>
      <c r="F96" s="19"/>
      <c r="G96" s="20">
        <f>SUM(G97:G99)</f>
        <v>0</v>
      </c>
      <c r="H96" s="49" t="e">
        <f t="shared" si="2"/>
        <v>#DIV/0!</v>
      </c>
    </row>
    <row r="97" spans="1:8" ht="14.4" x14ac:dyDescent="0.3">
      <c r="A97" s="10" t="s">
        <v>286</v>
      </c>
      <c r="B97" s="11" t="s">
        <v>178</v>
      </c>
      <c r="C97" s="12" t="s">
        <v>112</v>
      </c>
      <c r="D97" s="12" cm="1">
        <f t="array" ref="D97">SUMPRODUCT(('Budžeta kopsavilkums'!C$90:C$99=B96)*('Budžeta kopsavilkums'!D$90:D$99=B97)*('Budžeta kopsavilkums'!G$90:G$99))</f>
        <v>0</v>
      </c>
      <c r="E97" s="34" t="str" cm="1">
        <f t="array" ref="E97">IFERROR(
  _xlfn.TEXTJOIN(", ", TRUE,
    _xlfn._xlws.FILTER(
      'Budžeta kopsavilkums'!H$90:H$99,
      ('Budžeta kopsavilkums'!C$90:C$99 = B96) *
      ('Budžeta kopsavilkums'!D$90:D$99 = B97)
    )
  ),
  "nav atrasts"
)</f>
        <v>nav atrasts</v>
      </c>
      <c r="F97" s="13">
        <v>2</v>
      </c>
      <c r="G97" s="16" cm="1">
        <f t="array" ref="G97">SUMPRODUCT(
  ('Budžeta kopsavilkums'!C$90:C$99 = B96) *
  ('Budžeta kopsavilkums'!D$90:D$99 = B97) *
  ('Budžeta kopsavilkums'!J$90:J$99)
)</f>
        <v>0</v>
      </c>
      <c r="H97" s="49" t="e">
        <f t="shared" si="2"/>
        <v>#DIV/0!</v>
      </c>
    </row>
    <row r="98" spans="1:8" ht="14.4" x14ac:dyDescent="0.3">
      <c r="A98" s="10" t="s">
        <v>287</v>
      </c>
      <c r="B98" s="11" t="s">
        <v>212</v>
      </c>
      <c r="C98" s="12" t="s">
        <v>112</v>
      </c>
      <c r="D98" s="12" cm="1">
        <f t="array" ref="D98">SUMPRODUCT(('Budžeta kopsavilkums'!C$90:C$99=B96)*('Budžeta kopsavilkums'!D$90:D$99=B98)*('Budžeta kopsavilkums'!G$90:G$99))</f>
        <v>0</v>
      </c>
      <c r="E98" s="34" t="str" cm="1">
        <f t="array" ref="E98">IFERROR(
  _xlfn.TEXTJOIN(", ", TRUE,
    _xlfn._xlws.FILTER(
      'Budžeta kopsavilkums'!H$90:H$99,
      ('Budžeta kopsavilkums'!C$90:C$99 = B96) *
      ('Budžeta kopsavilkums'!D$90:D$99 = B98)
    )
  ),
  "nav atrasts"
)</f>
        <v>nav atrasts</v>
      </c>
      <c r="F98" s="13">
        <v>2</v>
      </c>
      <c r="G98" s="16" cm="1">
        <f t="array" ref="G98">SUMPRODUCT(
  ('Budžeta kopsavilkums'!C$90:C$99 = B96) *
  ('Budžeta kopsavilkums'!D$90:D$99 = B98) *
  ('Budžeta kopsavilkums'!J$90:J$99)
)</f>
        <v>0</v>
      </c>
      <c r="H98" s="49" t="e">
        <f t="shared" ref="H98:H129" si="3">G98*100/$G$130</f>
        <v>#DIV/0!</v>
      </c>
    </row>
    <row r="99" spans="1:8" ht="14.4" x14ac:dyDescent="0.3">
      <c r="A99" s="10" t="s">
        <v>288</v>
      </c>
      <c r="B99" s="11" t="s">
        <v>214</v>
      </c>
      <c r="C99" s="12" t="s">
        <v>112</v>
      </c>
      <c r="D99" s="12" cm="1">
        <f t="array" ref="D99">SUMPRODUCT(('Budžeta kopsavilkums'!C$90:C$99=B96)*('Budžeta kopsavilkums'!D$90:D$99=B99)*('Budžeta kopsavilkums'!G$90:G$99))</f>
        <v>0</v>
      </c>
      <c r="E99" s="34" t="str" cm="1">
        <f t="array" ref="E99">IFERROR(
  _xlfn.TEXTJOIN(", ", TRUE,
    _xlfn._xlws.FILTER(
      'Budžeta kopsavilkums'!H$90:H$99,
      ('Budžeta kopsavilkums'!C$90:C$99 = B96) *
      ('Budžeta kopsavilkums'!D$90:D$99 = B99)
    )
  ),
  "nav atrasts"
)</f>
        <v>nav atrasts</v>
      </c>
      <c r="F99" s="13">
        <v>2</v>
      </c>
      <c r="G99" s="16" cm="1">
        <f t="array" ref="G99">SUMPRODUCT(
  ('Budžeta kopsavilkums'!C$90:C$99 = B96) *
  ('Budžeta kopsavilkums'!D$90:D$99 = B99) *
  ('Budžeta kopsavilkums'!J$90:J$99)
)</f>
        <v>0</v>
      </c>
      <c r="H99" s="49" t="e">
        <f t="shared" si="3"/>
        <v>#DIV/0!</v>
      </c>
    </row>
    <row r="100" spans="1:8" ht="14.4" x14ac:dyDescent="0.3">
      <c r="A100" s="17" t="s">
        <v>137</v>
      </c>
      <c r="B100" s="17" t="s">
        <v>184</v>
      </c>
      <c r="C100" s="21"/>
      <c r="D100" s="19">
        <f>SUM(D101:D103)</f>
        <v>0</v>
      </c>
      <c r="E100" s="19"/>
      <c r="F100" s="19"/>
      <c r="G100" s="20">
        <f>SUM(G101:G103)</f>
        <v>0</v>
      </c>
      <c r="H100" s="49" t="e">
        <f t="shared" si="3"/>
        <v>#DIV/0!</v>
      </c>
    </row>
    <row r="101" spans="1:8" ht="14.4" x14ac:dyDescent="0.3">
      <c r="A101" s="10" t="s">
        <v>289</v>
      </c>
      <c r="B101" s="11" t="s">
        <v>178</v>
      </c>
      <c r="C101" s="12" t="s">
        <v>112</v>
      </c>
      <c r="D101" s="12" cm="1">
        <f t="array" ref="D101">SUMPRODUCT(('Budžeta kopsavilkums'!C$90:C$99 = B100)*('Budžeta kopsavilkums'!D$90:D$99 = B101)*('Budžeta kopsavilkums'!G$90:G$99))</f>
        <v>0</v>
      </c>
      <c r="E101" s="12" t="str" cm="1">
        <f t="array" ref="E101">IFERROR(
  _xlfn.TEXTJOIN(", ", TRUE,
    _xlfn._xlws.FILTER(
      'Budžeta kopsavilkums'!H$90:H$99,
      ('Budžeta kopsavilkums'!C$90:C$99 = B100) *
      ('Budžeta kopsavilkums'!D$90:D$99 = B101)
    )
  ),
  "nav atrasts"
)</f>
        <v>nav atrasts</v>
      </c>
      <c r="F101" s="13">
        <v>2</v>
      </c>
      <c r="G101" s="16" cm="1">
        <f t="array" ref="G101">SUMPRODUCT(
  ('Budžeta kopsavilkums'!C$90:C$99 = B100) *
  ('Budžeta kopsavilkums'!D$90:D$99 = B101) *
  ('Budžeta kopsavilkums'!J$90:J$99)
)</f>
        <v>0</v>
      </c>
      <c r="H101" s="49" t="e">
        <f t="shared" si="3"/>
        <v>#DIV/0!</v>
      </c>
    </row>
    <row r="102" spans="1:8" ht="14.4" x14ac:dyDescent="0.3">
      <c r="A102" s="10" t="s">
        <v>290</v>
      </c>
      <c r="B102" s="11" t="s">
        <v>212</v>
      </c>
      <c r="C102" s="12" t="s">
        <v>112</v>
      </c>
      <c r="D102" s="12" cm="1">
        <f t="array" ref="D102">SUMPRODUCT(('Budžeta kopsavilkums'!C$90:C$99 = B100)*('Budžeta kopsavilkums'!D$90:D$99 = B102)*('Budžeta kopsavilkums'!G$90:G$99))</f>
        <v>0</v>
      </c>
      <c r="E102" s="12" t="str" cm="1">
        <f t="array" ref="E102">IFERROR(
  _xlfn.TEXTJOIN(", ", TRUE,
    _xlfn._xlws.FILTER(
      'Budžeta kopsavilkums'!H$90:H$99,
      ('Budžeta kopsavilkums'!C$90:C$99 = B100) *
      ('Budžeta kopsavilkums'!D$90:D$99 = B102)
    )
  ),
  "nav atrasts"
)</f>
        <v>nav atrasts</v>
      </c>
      <c r="F102" s="13">
        <v>2</v>
      </c>
      <c r="G102" s="16" cm="1">
        <f t="array" ref="G102">SUMPRODUCT(
  ('Budžeta kopsavilkums'!C$90:C$99 = B100) *
  ('Budžeta kopsavilkums'!D$90:D$99 = B102) *
  ('Budžeta kopsavilkums'!J$90:J$99)
)</f>
        <v>0</v>
      </c>
      <c r="H102" s="49" t="e">
        <f t="shared" si="3"/>
        <v>#DIV/0!</v>
      </c>
    </row>
    <row r="103" spans="1:8" ht="14.4" x14ac:dyDescent="0.3">
      <c r="A103" s="10" t="s">
        <v>291</v>
      </c>
      <c r="B103" s="11" t="s">
        <v>214</v>
      </c>
      <c r="C103" s="12" t="s">
        <v>112</v>
      </c>
      <c r="D103" s="12" cm="1">
        <f t="array" ref="D103">SUMPRODUCT(('Budžeta kopsavilkums'!C$90:C$99 = B100)*('Budžeta kopsavilkums'!D$90:D$99 = B103)*('Budžeta kopsavilkums'!G$90:G$99))</f>
        <v>0</v>
      </c>
      <c r="E103" s="12" t="str" cm="1">
        <f t="array" ref="E103">IFERROR(
  _xlfn.TEXTJOIN(", ", TRUE,
    _xlfn._xlws.FILTER(
      'Budžeta kopsavilkums'!H$90:H$99,
      ('Budžeta kopsavilkums'!C$90:C$99 = B100) *
      ('Budžeta kopsavilkums'!D$90:D$99 = B103)
    )
  ),
  "nav atrasts"
)</f>
        <v>nav atrasts</v>
      </c>
      <c r="F103" s="13">
        <v>2</v>
      </c>
      <c r="G103" s="16" cm="1">
        <f t="array" ref="G103">SUMPRODUCT(
  ('Budžeta kopsavilkums'!C$90:C$99 = B100) *
  ('Budžeta kopsavilkums'!D$90:D$99 = B103) *
  ('Budžeta kopsavilkums'!J$90:J$99)
)</f>
        <v>0</v>
      </c>
      <c r="H103" s="49" t="e">
        <f t="shared" si="3"/>
        <v>#DIV/0!</v>
      </c>
    </row>
    <row r="104" spans="1:8" ht="14.4" x14ac:dyDescent="0.3">
      <c r="A104" s="17" t="s">
        <v>138</v>
      </c>
      <c r="B104" s="17" t="s">
        <v>185</v>
      </c>
      <c r="C104" s="21"/>
      <c r="D104" s="19">
        <f>SUM(D105:D107)</f>
        <v>0</v>
      </c>
      <c r="E104" s="19"/>
      <c r="F104" s="19"/>
      <c r="G104" s="20">
        <f>SUM(G105:G107)</f>
        <v>0</v>
      </c>
      <c r="H104" s="49" t="e">
        <f t="shared" si="3"/>
        <v>#DIV/0!</v>
      </c>
    </row>
    <row r="105" spans="1:8" ht="14.4" x14ac:dyDescent="0.3">
      <c r="A105" s="10" t="s">
        <v>292</v>
      </c>
      <c r="B105" s="11" t="s">
        <v>178</v>
      </c>
      <c r="C105" s="12" t="s">
        <v>112</v>
      </c>
      <c r="D105" s="12" cm="1">
        <f t="array" ref="D105">SUMPRODUCT(('Budžeta kopsavilkums'!C$90:C$99 = B104)*('Budžeta kopsavilkums'!D$90:D$99 = B105)*('Budžeta kopsavilkums'!G$90:G$99))</f>
        <v>0</v>
      </c>
      <c r="E105" s="12" t="str" cm="1">
        <f t="array" ref="E105">IFERROR(
  _xlfn.TEXTJOIN(", ", TRUE,
    _xlfn._xlws.FILTER(
      'Budžeta kopsavilkums'!H$90:H$99,
      ('Budžeta kopsavilkums'!C$90:C$99 = B104) *
      ('Budžeta kopsavilkums'!D$90:D$99 = B105)
    )
  ),
  "nav atrasts"
)</f>
        <v>nav atrasts</v>
      </c>
      <c r="F105" s="13">
        <v>2</v>
      </c>
      <c r="G105" s="16" cm="1">
        <f t="array" ref="G105">SUMPRODUCT(
  ('Budžeta kopsavilkums'!C$90:C$99 = B104) *
  ('Budžeta kopsavilkums'!D$90:D$99 = B105) *
  ('Budžeta kopsavilkums'!J$90:J$99)
)</f>
        <v>0</v>
      </c>
      <c r="H105" s="49" t="e">
        <f t="shared" si="3"/>
        <v>#DIV/0!</v>
      </c>
    </row>
    <row r="106" spans="1:8" ht="14.4" x14ac:dyDescent="0.3">
      <c r="A106" s="10" t="s">
        <v>293</v>
      </c>
      <c r="B106" s="11" t="s">
        <v>212</v>
      </c>
      <c r="C106" s="12" t="s">
        <v>112</v>
      </c>
      <c r="D106" s="12" cm="1">
        <f t="array" ref="D106">SUMPRODUCT(('Budžeta kopsavilkums'!C$90:C$99 = B104)*('Budžeta kopsavilkums'!D$90:D$99 = B106)*('Budžeta kopsavilkums'!G$90:G$99))</f>
        <v>0</v>
      </c>
      <c r="E106" s="12" t="str" cm="1">
        <f t="array" ref="E106">IFERROR(
  _xlfn.TEXTJOIN(", ", TRUE,
    _xlfn._xlws.FILTER(
      'Budžeta kopsavilkums'!H$90:H$99,
      ('Budžeta kopsavilkums'!C$90:C$99 = B104) *
      ('Budžeta kopsavilkums'!D$90:D$99 = B106)
    )
  ),
  "nav atrasts"
)</f>
        <v>nav atrasts</v>
      </c>
      <c r="F106" s="13">
        <v>2</v>
      </c>
      <c r="G106" s="16" cm="1">
        <f t="array" ref="G106">SUMPRODUCT(
  ('Budžeta kopsavilkums'!C$90:C$99 = B104) *
  ('Budžeta kopsavilkums'!D$90:D$99 = B106) *
  ('Budžeta kopsavilkums'!J$90:J$99)
)</f>
        <v>0</v>
      </c>
      <c r="H106" s="49" t="e">
        <f t="shared" si="3"/>
        <v>#DIV/0!</v>
      </c>
    </row>
    <row r="107" spans="1:8" ht="14.4" x14ac:dyDescent="0.3">
      <c r="A107" s="10" t="s">
        <v>294</v>
      </c>
      <c r="B107" s="11" t="s">
        <v>214</v>
      </c>
      <c r="C107" s="12" t="s">
        <v>112</v>
      </c>
      <c r="D107" s="12" cm="1">
        <f t="array" ref="D107">SUMPRODUCT(('Budžeta kopsavilkums'!C$90:C$99 = B104)*('Budžeta kopsavilkums'!D$90:D$99 = B107)*('Budžeta kopsavilkums'!G$90:G$99))</f>
        <v>0</v>
      </c>
      <c r="E107" s="12" t="str" cm="1">
        <f t="array" ref="E107">IFERROR(
  _xlfn.TEXTJOIN(", ", TRUE,
    _xlfn._xlws.FILTER(
      'Budžeta kopsavilkums'!H$90:H$99,
      ('Budžeta kopsavilkums'!C$90:C$99 = B104) *
      ('Budžeta kopsavilkums'!D$90:D$99 = B107)
    )
  ),
  "nav atrasts"
)</f>
        <v>nav atrasts</v>
      </c>
      <c r="F107" s="13">
        <v>2</v>
      </c>
      <c r="G107" s="16" cm="1">
        <f t="array" ref="G107">SUMPRODUCT(
  ('Budžeta kopsavilkums'!C$90:C$99 = B104) *
  ('Budžeta kopsavilkums'!D$90:D$99 = B107) *
  ('Budžeta kopsavilkums'!J$90:J$99)
)</f>
        <v>0</v>
      </c>
      <c r="H107" s="49" t="e">
        <f t="shared" si="3"/>
        <v>#DIV/0!</v>
      </c>
    </row>
    <row r="108" spans="1:8" ht="14.4" x14ac:dyDescent="0.3">
      <c r="A108" s="40" t="s">
        <v>295</v>
      </c>
      <c r="B108" s="39" t="s">
        <v>296</v>
      </c>
      <c r="C108" s="26"/>
      <c r="D108" s="28"/>
      <c r="E108" s="36"/>
      <c r="F108" s="76"/>
      <c r="G108" s="55">
        <f>'Budžeta kopsavilkums'!J100</f>
        <v>0</v>
      </c>
      <c r="H108" s="41" t="e">
        <f t="shared" si="3"/>
        <v>#DIV/0!</v>
      </c>
    </row>
    <row r="109" spans="1:8" ht="14.4" x14ac:dyDescent="0.3">
      <c r="A109" s="59" t="s">
        <v>297</v>
      </c>
      <c r="B109" s="39" t="s">
        <v>298</v>
      </c>
      <c r="C109" s="26"/>
      <c r="D109" s="28"/>
      <c r="E109" s="36"/>
      <c r="F109" s="76"/>
      <c r="G109" s="31">
        <f>'Budžeta kopsavilkums'!J101</f>
        <v>0</v>
      </c>
      <c r="H109" s="41" t="e">
        <f t="shared" si="3"/>
        <v>#DIV/0!</v>
      </c>
    </row>
    <row r="110" spans="1:8" ht="14.4" x14ac:dyDescent="0.3">
      <c r="A110" s="17" t="s">
        <v>152</v>
      </c>
      <c r="B110" s="17" t="s">
        <v>181</v>
      </c>
      <c r="C110" s="21"/>
      <c r="D110" s="19">
        <f>SUM(D111:D113)</f>
        <v>0</v>
      </c>
      <c r="E110" s="19"/>
      <c r="F110" s="19"/>
      <c r="G110" s="20">
        <f ca="1">SUM(G110:G113)</f>
        <v>0</v>
      </c>
      <c r="H110" s="49" t="e">
        <f t="shared" ca="1" si="3"/>
        <v>#DIV/0!</v>
      </c>
    </row>
    <row r="111" spans="1:8" ht="14.4" x14ac:dyDescent="0.3">
      <c r="A111" s="10" t="s">
        <v>299</v>
      </c>
      <c r="B111" s="11" t="s">
        <v>178</v>
      </c>
      <c r="C111" s="12" t="s">
        <v>112</v>
      </c>
      <c r="D111" s="13" cm="1">
        <f t="array" ref="D111">SUMPRODUCT(('Budžeta kopsavilkums'!C$102:C$116 = B110)*('Budžeta kopsavilkums'!D$102:D$116 = B111)*('Budžeta kopsavilkums'!G$102:G$116))</f>
        <v>0</v>
      </c>
      <c r="E111" s="13" t="str" cm="1">
        <f t="array" ref="E111">IFERROR(
  _xlfn.TEXTJOIN(", ", TRUE,
    _xlfn._xlws.FILTER(
      'Budžeta kopsavilkums'!H$102:H$116,
      ('Budžeta kopsavilkums'!C$102:C$116 = B110) *
      ('Budžeta kopsavilkums'!D$102:D$116 = B111)
    )
  ),
  "nav atrasts"
)</f>
        <v>nav atrasts</v>
      </c>
      <c r="F111" s="13">
        <v>1</v>
      </c>
      <c r="G111" s="15" cm="1">
        <f t="array" ref="G111">SUMPRODUCT(
  ('Budžeta kopsavilkums'!C$102:C$116 = B110) *
  ('Budžeta kopsavilkums'!D$102:D$116 = B111) *
  ('Budžeta kopsavilkums'!J$102:J$116)
)</f>
        <v>0</v>
      </c>
      <c r="H111" s="49" t="e">
        <f t="shared" si="3"/>
        <v>#DIV/0!</v>
      </c>
    </row>
    <row r="112" spans="1:8" ht="14.4" x14ac:dyDescent="0.3">
      <c r="A112" s="10" t="s">
        <v>300</v>
      </c>
      <c r="B112" s="11" t="s">
        <v>212</v>
      </c>
      <c r="C112" s="12" t="s">
        <v>112</v>
      </c>
      <c r="D112" s="13" cm="1">
        <f t="array" ref="D112">SUMPRODUCT(('Budžeta kopsavilkums'!C$102:C$116 = B110)*('Budžeta kopsavilkums'!D$102:D$116 = B112)*('Budžeta kopsavilkums'!G$102:G$116))</f>
        <v>0</v>
      </c>
      <c r="E112" s="13" t="str" cm="1">
        <f t="array" ref="E112">IFERROR(
  _xlfn.TEXTJOIN(", ", TRUE,
    _xlfn._xlws.FILTER(
      'Budžeta kopsavilkums'!H$102:H$116,
      ('Budžeta kopsavilkums'!C$102:C$116 = B110) *
      ('Budžeta kopsavilkums'!D$102:D$116 = B112)
    )
  ),
  "nav atrasts"
)</f>
        <v>nav atrasts</v>
      </c>
      <c r="F112" s="13">
        <v>1</v>
      </c>
      <c r="G112" s="15" cm="1">
        <f t="array" ref="G112">SUMPRODUCT(
  ('Budžeta kopsavilkums'!C$102:C$116 = B110) *
  ('Budžeta kopsavilkums'!D$102:D$116 = B112) *
  ('Budžeta kopsavilkums'!J$102:J$116)
)</f>
        <v>0</v>
      </c>
      <c r="H112" s="49" t="e">
        <f t="shared" si="3"/>
        <v>#DIV/0!</v>
      </c>
    </row>
    <row r="113" spans="1:8" ht="14.4" x14ac:dyDescent="0.3">
      <c r="A113" s="10" t="s">
        <v>301</v>
      </c>
      <c r="B113" s="11" t="s">
        <v>214</v>
      </c>
      <c r="C113" s="12" t="s">
        <v>112</v>
      </c>
      <c r="D113" s="13" cm="1">
        <f t="array" ref="D113">SUMPRODUCT(('Budžeta kopsavilkums'!C$102:C$116 = B110)*('Budžeta kopsavilkums'!D$102:D$116 = B113)*('Budžeta kopsavilkums'!G$102:G$116))</f>
        <v>0</v>
      </c>
      <c r="E113" s="13" t="str" cm="1">
        <f t="array" ref="E113">IFERROR(
  _xlfn.TEXTJOIN(", ", TRUE,
    _xlfn._xlws.FILTER(
      'Budžeta kopsavilkums'!H$102:H$116,
      ('Budžeta kopsavilkums'!C$102:C$116 = B110) *
      ('Budžeta kopsavilkums'!D$102:D$116 = B113)
    )
  ),
  "nav atrasts"
)</f>
        <v>nav atrasts</v>
      </c>
      <c r="F113" s="13">
        <v>1</v>
      </c>
      <c r="G113" s="15" cm="1">
        <f t="array" ref="G113">SUMPRODUCT(
  ('Budžeta kopsavilkums'!C$102:C$116 = B110) *
  ('Budžeta kopsavilkums'!D$102:D$116 = B113) *
  ('Budžeta kopsavilkums'!J$102:J$116)
)</f>
        <v>0</v>
      </c>
      <c r="H113" s="49" t="e">
        <f t="shared" si="3"/>
        <v>#DIV/0!</v>
      </c>
    </row>
    <row r="114" spans="1:8" ht="14.4" x14ac:dyDescent="0.3">
      <c r="A114" s="17" t="s">
        <v>153</v>
      </c>
      <c r="B114" s="17" t="s">
        <v>184</v>
      </c>
      <c r="C114" s="21"/>
      <c r="D114" s="19">
        <f>SUM(D115:D117)</f>
        <v>0</v>
      </c>
      <c r="E114" s="19"/>
      <c r="F114" s="19"/>
      <c r="G114" s="20">
        <f>SUM(G115:G117)</f>
        <v>0</v>
      </c>
      <c r="H114" s="49" t="e">
        <f t="shared" si="3"/>
        <v>#DIV/0!</v>
      </c>
    </row>
    <row r="115" spans="1:8" ht="14.4" x14ac:dyDescent="0.3">
      <c r="A115" s="10" t="s">
        <v>302</v>
      </c>
      <c r="B115" s="11" t="s">
        <v>178</v>
      </c>
      <c r="C115" s="12" t="s">
        <v>112</v>
      </c>
      <c r="D115" s="13" cm="1">
        <f t="array" ref="D115">SUMPRODUCT(('Budžeta kopsavilkums'!C$102:C$116 = B114)*('Budžeta kopsavilkums'!D$102:D$116 = B115)*('Budžeta kopsavilkums'!G$102:G$116))</f>
        <v>0</v>
      </c>
      <c r="E115" s="13" t="str" cm="1">
        <f t="array" ref="E115">IFERROR(
  _xlfn.TEXTJOIN(", ", TRUE,
    _xlfn._xlws.FILTER(
      'Budžeta kopsavilkums'!H$102:H$116,
      ('Budžeta kopsavilkums'!C$102:C$116 = B114) *
      ('Budžeta kopsavilkums'!D$102:D$116 = B115)
    )
  ),
  "nav atrasts"
)</f>
        <v>nav atrasts</v>
      </c>
      <c r="F115" s="13">
        <v>2</v>
      </c>
      <c r="G115" s="15" cm="1">
        <f t="array" ref="G115">SUMPRODUCT(
  ('Budžeta kopsavilkums'!C$102:C$116 = B114) *
  ('Budžeta kopsavilkums'!D$102:D$116 = B115) *
  ('Budžeta kopsavilkums'!J$102:J$116)
)</f>
        <v>0</v>
      </c>
      <c r="H115" s="49" t="e">
        <f t="shared" si="3"/>
        <v>#DIV/0!</v>
      </c>
    </row>
    <row r="116" spans="1:8" ht="14.4" x14ac:dyDescent="0.3">
      <c r="A116" s="10" t="s">
        <v>303</v>
      </c>
      <c r="B116" s="11" t="s">
        <v>212</v>
      </c>
      <c r="C116" s="12" t="s">
        <v>112</v>
      </c>
      <c r="D116" s="13" cm="1">
        <f t="array" ref="D116">SUMPRODUCT(('Budžeta kopsavilkums'!C$102:C$116 = B114)*('Budžeta kopsavilkums'!D$102:D$116 = B116)*('Budžeta kopsavilkums'!G$102:G$116))</f>
        <v>0</v>
      </c>
      <c r="E116" s="13" t="str" cm="1">
        <f t="array" ref="E116">IFERROR(
  _xlfn.TEXTJOIN(", ", TRUE,
    _xlfn._xlws.FILTER(
      'Budžeta kopsavilkums'!H$102:H$116,
      ('Budžeta kopsavilkums'!C$102:C$116 = B114) *
      ('Budžeta kopsavilkums'!D$102:D$116 = B116)
    )
  ),
  "nav atrasts"
)</f>
        <v>nav atrasts</v>
      </c>
      <c r="F116" s="13">
        <v>2</v>
      </c>
      <c r="G116" s="15" cm="1">
        <f t="array" ref="G116">SUMPRODUCT(
  ('Budžeta kopsavilkums'!C$102:C$116 = B114) *
  ('Budžeta kopsavilkums'!D$102:D$116 = B116) *
  ('Budžeta kopsavilkums'!J$102:J$116)
)</f>
        <v>0</v>
      </c>
      <c r="H116" s="49" t="e">
        <f t="shared" si="3"/>
        <v>#DIV/0!</v>
      </c>
    </row>
    <row r="117" spans="1:8" ht="14.4" x14ac:dyDescent="0.3">
      <c r="A117" s="10" t="s">
        <v>304</v>
      </c>
      <c r="B117" s="11" t="s">
        <v>214</v>
      </c>
      <c r="C117" s="12" t="s">
        <v>112</v>
      </c>
      <c r="D117" s="13" cm="1">
        <f t="array" ref="D117">SUMPRODUCT(('Budžeta kopsavilkums'!C$102:C$116 = B114)*('Budžeta kopsavilkums'!D$102:D$116 = B117)*('Budžeta kopsavilkums'!G$102:G$116))</f>
        <v>0</v>
      </c>
      <c r="E117" s="13" t="str" cm="1">
        <f t="array" ref="E117">IFERROR(
  _xlfn.TEXTJOIN(", ", TRUE,
    _xlfn._xlws.FILTER(
      'Budžeta kopsavilkums'!H$102:H$116,
      ('Budžeta kopsavilkums'!C$102:C$116 = B114) *
      ('Budžeta kopsavilkums'!D$102:D$116 = B117)
    )
  ),
  "nav atrasts"
)</f>
        <v>nav atrasts</v>
      </c>
      <c r="F117" s="13">
        <v>2</v>
      </c>
      <c r="G117" s="15" cm="1">
        <f t="array" ref="G117">SUMPRODUCT(
  ('Budžeta kopsavilkums'!C$102:C$116 = B114) *
  ('Budžeta kopsavilkums'!D$102:D$116 = B117) *
  ('Budžeta kopsavilkums'!J$102:J$116)
)</f>
        <v>0</v>
      </c>
      <c r="H117" s="49" t="e">
        <f t="shared" si="3"/>
        <v>#DIV/0!</v>
      </c>
    </row>
    <row r="118" spans="1:8" ht="14.4" x14ac:dyDescent="0.3">
      <c r="A118" s="17" t="s">
        <v>154</v>
      </c>
      <c r="B118" s="17" t="s">
        <v>185</v>
      </c>
      <c r="C118" s="21"/>
      <c r="D118" s="19">
        <f>SUM(D119:D121)</f>
        <v>0</v>
      </c>
      <c r="E118" s="19"/>
      <c r="F118" s="19"/>
      <c r="G118" s="20">
        <f>SUM(G119:G121)</f>
        <v>0</v>
      </c>
      <c r="H118" s="49" t="e">
        <f t="shared" si="3"/>
        <v>#DIV/0!</v>
      </c>
    </row>
    <row r="119" spans="1:8" ht="14.4" x14ac:dyDescent="0.3">
      <c r="A119" s="10" t="s">
        <v>305</v>
      </c>
      <c r="B119" s="11" t="s">
        <v>178</v>
      </c>
      <c r="C119" s="12" t="s">
        <v>112</v>
      </c>
      <c r="D119" s="13" cm="1">
        <f t="array" ref="D119">SUMPRODUCT(('Budžeta kopsavilkums'!C$102:C$116 = B118)*('Budžeta kopsavilkums'!D$102:D$116 = B119)*('Budžeta kopsavilkums'!G$102:G$116))</f>
        <v>0</v>
      </c>
      <c r="E119" s="13" t="str" cm="1">
        <f t="array" ref="E119">IFERROR(
  _xlfn.TEXTJOIN(", ", TRUE,
    _xlfn._xlws.FILTER(
      'Budžeta kopsavilkums'!H$102:H$116,
      ('Budžeta kopsavilkums'!C$102:C$116 = B118) *
      ('Budžeta kopsavilkums'!D$102:D$116 = B119)
    )
  ),
  "nav atrasts"
)</f>
        <v>nav atrasts</v>
      </c>
      <c r="F119" s="13">
        <v>2</v>
      </c>
      <c r="G119" s="15" cm="1">
        <f t="array" ref="G119">SUMPRODUCT(
  ('Budžeta kopsavilkums'!C$102:C$116 = B118) *
  ('Budžeta kopsavilkums'!D$102:D$116 = B119) *
  ('Budžeta kopsavilkums'!J$102:J$116)
)</f>
        <v>0</v>
      </c>
      <c r="H119" s="49" t="e">
        <f t="shared" si="3"/>
        <v>#DIV/0!</v>
      </c>
    </row>
    <row r="120" spans="1:8" ht="14.4" x14ac:dyDescent="0.3">
      <c r="A120" s="10" t="s">
        <v>306</v>
      </c>
      <c r="B120" s="11" t="s">
        <v>212</v>
      </c>
      <c r="C120" s="12" t="s">
        <v>112</v>
      </c>
      <c r="D120" s="13" cm="1">
        <f t="array" ref="D120">SUMPRODUCT(('Budžeta kopsavilkums'!C$102:C$116 = B118)*('Budžeta kopsavilkums'!D$102:D$116 = B120)*('Budžeta kopsavilkums'!G$102:G$116))</f>
        <v>0</v>
      </c>
      <c r="E120" s="13" t="str" cm="1">
        <f t="array" ref="E120">IFERROR(
  _xlfn.TEXTJOIN(", ", TRUE,
    _xlfn._xlws.FILTER(
      'Budžeta kopsavilkums'!H$102:H$116,
      ('Budžeta kopsavilkums'!C$102:C$116 = B118) *
      ('Budžeta kopsavilkums'!D$102:D$116 = B120)
    )
  ),
  "nav atrasts"
)</f>
        <v>nav atrasts</v>
      </c>
      <c r="F120" s="13">
        <v>2</v>
      </c>
      <c r="G120" s="15" cm="1">
        <f t="array" ref="G120">SUMPRODUCT(
  ('Budžeta kopsavilkums'!C$102:C$116 = B118) *
  ('Budžeta kopsavilkums'!D$102:D$116 = B120) *
  ('Budžeta kopsavilkums'!J$102:J$116)
)</f>
        <v>0</v>
      </c>
      <c r="H120" s="49" t="e">
        <f t="shared" si="3"/>
        <v>#DIV/0!</v>
      </c>
    </row>
    <row r="121" spans="1:8" ht="14.4" x14ac:dyDescent="0.3">
      <c r="A121" s="10" t="s">
        <v>307</v>
      </c>
      <c r="B121" s="11" t="s">
        <v>214</v>
      </c>
      <c r="C121" s="12" t="s">
        <v>112</v>
      </c>
      <c r="D121" s="13" cm="1">
        <f t="array" ref="D121">SUMPRODUCT(('Budžeta kopsavilkums'!C$102:C$116 = B118)*('Budžeta kopsavilkums'!D$102:D$116 = B121)*('Budžeta kopsavilkums'!G$102:G$116))</f>
        <v>0</v>
      </c>
      <c r="E121" s="13" t="str" cm="1">
        <f t="array" ref="E121">IFERROR(
  _xlfn.TEXTJOIN(", ", TRUE,
    _xlfn._xlws.FILTER(
      'Budžeta kopsavilkums'!H$102:H$116,
      ('Budžeta kopsavilkums'!C$102:C$116 = B118) *
      ('Budžeta kopsavilkums'!D$102:D$116 = B121)
    )
  ),
  "nav atrasts"
)</f>
        <v>nav atrasts</v>
      </c>
      <c r="F121" s="13">
        <v>2</v>
      </c>
      <c r="G121" s="15" cm="1">
        <f t="array" ref="G121">SUMPRODUCT(
  ('Budžeta kopsavilkums'!C$102:C$116 = B118) *
  ('Budžeta kopsavilkums'!D$102:D$116 = B121) *
  ('Budžeta kopsavilkums'!J$102:J$116)
)</f>
        <v>0</v>
      </c>
      <c r="H121" s="49" t="e">
        <f t="shared" si="3"/>
        <v>#DIV/0!</v>
      </c>
    </row>
    <row r="122" spans="1:8" ht="14.4" customHeight="1" x14ac:dyDescent="0.3">
      <c r="A122" s="17" t="s">
        <v>155</v>
      </c>
      <c r="B122" s="17" t="s">
        <v>187</v>
      </c>
      <c r="C122" s="18"/>
      <c r="D122" s="19">
        <f>SUM(D123:D125)</f>
        <v>0</v>
      </c>
      <c r="E122" s="19"/>
      <c r="F122" s="19"/>
      <c r="G122" s="20">
        <f>SUM(G123:G125)</f>
        <v>0</v>
      </c>
      <c r="H122" s="49" t="e">
        <f t="shared" si="3"/>
        <v>#DIV/0!</v>
      </c>
    </row>
    <row r="123" spans="1:8" ht="14.4" x14ac:dyDescent="0.3">
      <c r="A123" s="10" t="s">
        <v>308</v>
      </c>
      <c r="B123" s="11" t="s">
        <v>178</v>
      </c>
      <c r="C123" s="12" t="s">
        <v>112</v>
      </c>
      <c r="D123" s="12" cm="1">
        <f t="array" ref="D123">SUMPRODUCT(('Budžeta kopsavilkums'!C$102:C$116=B122)*('Budžeta kopsavilkums'!D$102:D$116=B123)*('Budžeta kopsavilkums'!G$102:G$116))</f>
        <v>0</v>
      </c>
      <c r="E123" s="12" t="str" cm="1">
        <f t="array" ref="E123">IFERROR(
  _xlfn.TEXTJOIN(", ", TRUE,
    _xlfn._xlws.FILTER(
      'Budžeta kopsavilkums'!H$102:H$116,
      ('Budžeta kopsavilkums'!C$102:C$116 = B122) *
      ('Budžeta kopsavilkums'!D$102:D$116 = B123)
    )
  ),
  "nav atrasts"
)</f>
        <v>nav atrasts</v>
      </c>
      <c r="F123" s="13">
        <v>3</v>
      </c>
      <c r="G123" s="16" cm="1">
        <f t="array" ref="G123">SUMPRODUCT(
  ('Budžeta kopsavilkums'!C$102:C$116 = B122) *
  ('Budžeta kopsavilkums'!D$102:D$116 = B123) *
  ('Budžeta kopsavilkums'!J$102:J$116)
)</f>
        <v>0</v>
      </c>
      <c r="H123" s="49" t="e">
        <f t="shared" si="3"/>
        <v>#DIV/0!</v>
      </c>
    </row>
    <row r="124" spans="1:8" ht="14.4" x14ac:dyDescent="0.3">
      <c r="A124" s="10" t="s">
        <v>309</v>
      </c>
      <c r="B124" s="11" t="s">
        <v>212</v>
      </c>
      <c r="C124" s="12" t="s">
        <v>112</v>
      </c>
      <c r="D124" s="12" cm="1">
        <f t="array" ref="D124">SUMPRODUCT(('Budžeta kopsavilkums'!C$102:C$116=B122)*('Budžeta kopsavilkums'!D$102:D$116=B124)*('Budžeta kopsavilkums'!G$102:G$116))</f>
        <v>0</v>
      </c>
      <c r="E124" s="12" t="str" cm="1">
        <f t="array" ref="E124">IFERROR(
  _xlfn.TEXTJOIN(", ", TRUE,
    _xlfn._xlws.FILTER(
      'Budžeta kopsavilkums'!H$102:H$116,
      ('Budžeta kopsavilkums'!C$102:C$116 = B122) *
      ('Budžeta kopsavilkums'!D$102:D$116 = B124)
    )
  ),
  "nav atrasts"
)</f>
        <v>nav atrasts</v>
      </c>
      <c r="F124" s="13">
        <v>3</v>
      </c>
      <c r="G124" s="16" cm="1">
        <f t="array" ref="G124">SUMPRODUCT(
  ('Budžeta kopsavilkums'!C$102:C$116 = B122) *
  ('Budžeta kopsavilkums'!D$102:D$116 = B124) *
  ('Budžeta kopsavilkums'!J$102:J$116)
)</f>
        <v>0</v>
      </c>
      <c r="H124" s="49" t="e">
        <f t="shared" si="3"/>
        <v>#DIV/0!</v>
      </c>
    </row>
    <row r="125" spans="1:8" ht="14.4" x14ac:dyDescent="0.3">
      <c r="A125" s="10" t="s">
        <v>310</v>
      </c>
      <c r="B125" s="11" t="s">
        <v>214</v>
      </c>
      <c r="C125" s="12" t="s">
        <v>112</v>
      </c>
      <c r="D125" s="13" cm="1">
        <f t="array" ref="D125">SUMPRODUCT(('Budžeta kopsavilkums'!C$102:C$116=B122)*('Budžeta kopsavilkums'!D$102:D$116=B125)*('Budžeta kopsavilkums'!G$102:G$116))</f>
        <v>0</v>
      </c>
      <c r="E125" s="13" t="str" cm="1">
        <f t="array" ref="E125">IFERROR(
  _xlfn.TEXTJOIN(", ", TRUE,
    _xlfn._xlws.FILTER(
      'Budžeta kopsavilkums'!H$102:H$116,
      ('Budžeta kopsavilkums'!C$102:C$116 = B122) *
      ('Budžeta kopsavilkums'!D$102:D$116 = B125)
    )
  ),
  "nav atrasts"
)</f>
        <v>nav atrasts</v>
      </c>
      <c r="F125" s="13">
        <v>3</v>
      </c>
      <c r="G125" s="16" cm="1">
        <f t="array" ref="G125">SUMPRODUCT(
  ('Budžeta kopsavilkums'!C$102:C$116 = B122) *
  ('Budžeta kopsavilkums'!D$102:D$116 = B125) *
  ('Budžeta kopsavilkums'!J$102:J$116)
)</f>
        <v>0</v>
      </c>
      <c r="H125" s="49" t="e">
        <f t="shared" si="3"/>
        <v>#DIV/0!</v>
      </c>
    </row>
    <row r="126" spans="1:8" ht="14.4" x14ac:dyDescent="0.3">
      <c r="A126" s="40" t="s">
        <v>311</v>
      </c>
      <c r="B126" s="39" t="s">
        <v>168</v>
      </c>
      <c r="C126" s="26"/>
      <c r="D126" s="28"/>
      <c r="E126" s="32"/>
      <c r="F126" s="76"/>
      <c r="G126" s="31">
        <f>'Budžeta kopsavilkums'!J117</f>
        <v>0</v>
      </c>
      <c r="H126" s="41" t="e">
        <f t="shared" si="3"/>
        <v>#DIV/0!</v>
      </c>
    </row>
    <row r="127" spans="1:8" ht="14.4" x14ac:dyDescent="0.3">
      <c r="A127" s="10" t="s">
        <v>171</v>
      </c>
      <c r="B127" s="11" t="s">
        <v>178</v>
      </c>
      <c r="C127" s="12" t="s">
        <v>112</v>
      </c>
      <c r="D127" s="13" cm="1">
        <f t="array" ref="D127">SUMPRODUCT(('Budžeta kopsavilkums'!D$118:D$120=B127)*('Budžeta kopsavilkums'!G$118:G$120))</f>
        <v>0</v>
      </c>
      <c r="E127" s="35" t="str" cm="1">
        <f t="array" ref="E127">IFERROR(
  _xlfn.TEXTJOIN(", ", TRUE,
    _xlfn._xlws.FILTER(
      'Budžeta kopsavilkums'!H$118:H$120,
      ('Budžeta kopsavilkums'!D$118:D$120 = B127)
    )
  ),
  "nav atrasts"
)</f>
        <v>nav atrasts</v>
      </c>
      <c r="F127" s="77">
        <v>4</v>
      </c>
      <c r="G127" s="42" cm="1">
        <f t="array" ref="G127">SUMPRODUCT(
  ('Budžeta kopsavilkums'!D$118:D$120 = B127) *
  ('Budžeta kopsavilkums'!J$118:J$120)
)</f>
        <v>0</v>
      </c>
      <c r="H127" s="49" t="e">
        <f t="shared" si="3"/>
        <v>#DIV/0!</v>
      </c>
    </row>
    <row r="128" spans="1:8" ht="14.4" x14ac:dyDescent="0.3">
      <c r="A128" s="10" t="s">
        <v>172</v>
      </c>
      <c r="B128" s="11" t="s">
        <v>212</v>
      </c>
      <c r="C128" s="12" t="s">
        <v>112</v>
      </c>
      <c r="D128" s="13" cm="1">
        <f t="array" ref="D128">SUMPRODUCT(('Budžeta kopsavilkums'!D$118:D$120=B128)*('Budžeta kopsavilkums'!G$118:G$120))</f>
        <v>0</v>
      </c>
      <c r="E128" s="35" t="str" cm="1">
        <f t="array" ref="E128">IFERROR(
  _xlfn.TEXTJOIN(", ", TRUE,
    _xlfn._xlws.FILTER(
      'Budžeta kopsavilkums'!H$118:H$120,
      ('Budžeta kopsavilkums'!D$118:D$120 = B128)
    )
  ),
  "nav atrasts"
)</f>
        <v>nav atrasts</v>
      </c>
      <c r="F128" s="77">
        <v>4</v>
      </c>
      <c r="G128" s="42" cm="1">
        <f t="array" ref="G128">SUMPRODUCT(
  ('Budžeta kopsavilkums'!D$118:D$120 = B128) *
  ('Budžeta kopsavilkums'!J$118:J$120)
)</f>
        <v>0</v>
      </c>
      <c r="H128" s="49" t="e">
        <f t="shared" si="3"/>
        <v>#DIV/0!</v>
      </c>
    </row>
    <row r="129" spans="1:8" ht="14.4" x14ac:dyDescent="0.3">
      <c r="A129" s="10" t="s">
        <v>173</v>
      </c>
      <c r="B129" s="11" t="s">
        <v>214</v>
      </c>
      <c r="C129" s="12" t="s">
        <v>112</v>
      </c>
      <c r="D129" s="13" cm="1">
        <f t="array" ref="D129">SUMPRODUCT(('Budžeta kopsavilkums'!D$118:D$120=B129)*('Budžeta kopsavilkums'!G$118:G$120))</f>
        <v>0</v>
      </c>
      <c r="E129" s="35" t="str" cm="1">
        <f t="array" ref="E129">IFERROR(
  _xlfn.TEXTJOIN(", ", TRUE,
    _xlfn._xlws.FILTER(
      'Budžeta kopsavilkums'!H$118:H$120,
     ('Budžeta kopsavilkums'!D$118:D$120 = B129)
    )
  ),
  "nav atrasts"
)</f>
        <v>nav atrasts</v>
      </c>
      <c r="F129" s="77">
        <v>4</v>
      </c>
      <c r="G129" s="42" cm="1">
        <f t="array" ref="G129">SUMPRODUCT(
  ('Budžeta kopsavilkums'!D$118:D$120 = B129) *
  ('Budžeta kopsavilkums'!J$118:J$120)
)</f>
        <v>0</v>
      </c>
      <c r="H129" s="49" t="e">
        <f t="shared" si="3"/>
        <v>#DIV/0!</v>
      </c>
    </row>
    <row r="130" spans="1:8" ht="14.4" x14ac:dyDescent="0.3">
      <c r="A130" s="207" t="s">
        <v>312</v>
      </c>
      <c r="B130" s="208"/>
      <c r="C130" s="208"/>
      <c r="D130" s="208"/>
      <c r="E130" s="208"/>
      <c r="F130" s="209"/>
      <c r="G130" s="55">
        <f>G2+G6+G38+G82+G95+G108</f>
        <v>0</v>
      </c>
      <c r="H130" s="41" t="e">
        <f t="shared" ref="H130" si="4">G130*100/$G$130</f>
        <v>#DIV/0!</v>
      </c>
    </row>
  </sheetData>
  <sheetProtection algorithmName="SHA-512" hashValue="DEKN2amvyg7uS8g1oS5es/RqckKbuQYwVYrWLkhsTDI7H+uAcG7lKFTXJzvBRyZPdhIvTuVpM7brmM01bkxZBg==" saltValue="6Qwp1kNB0UAyPKZFrs77LQ==" spinCount="100000" sheet="1" objects="1" scenarios="1"/>
  <mergeCells count="1">
    <mergeCell ref="A130:F13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F9961-567F-4C8F-AFCD-9D88E14AA1F2}">
  <sheetPr>
    <tabColor theme="3" tint="0.499984740745262"/>
  </sheetPr>
  <dimension ref="A1:I25"/>
  <sheetViews>
    <sheetView workbookViewId="0">
      <selection activeCell="U29" sqref="U29"/>
    </sheetView>
  </sheetViews>
  <sheetFormatPr defaultRowHeight="14.4" x14ac:dyDescent="0.3"/>
  <cols>
    <col min="1" max="1" width="34.44140625" customWidth="1"/>
    <col min="2" max="2" width="17.5546875" customWidth="1"/>
    <col min="4" max="4" width="17.5546875" customWidth="1"/>
    <col min="6" max="6" width="17.5546875" customWidth="1"/>
    <col min="8" max="8" width="17.88671875" customWidth="1"/>
  </cols>
  <sheetData>
    <row r="1" spans="1:9" ht="59.4" customHeight="1" x14ac:dyDescent="0.3">
      <c r="A1" s="127" t="s">
        <v>313</v>
      </c>
      <c r="B1" s="128"/>
      <c r="C1" s="128"/>
      <c r="D1" s="128"/>
      <c r="E1" s="128"/>
      <c r="F1" s="128"/>
      <c r="G1" s="128"/>
      <c r="H1" s="128"/>
      <c r="I1" s="128"/>
    </row>
    <row r="2" spans="1:9" x14ac:dyDescent="0.3">
      <c r="A2" s="126" t="s">
        <v>314</v>
      </c>
      <c r="B2" s="126"/>
      <c r="C2" s="126"/>
      <c r="D2" s="126"/>
      <c r="E2" s="126"/>
      <c r="F2" s="126"/>
      <c r="G2" s="126"/>
      <c r="H2" s="126"/>
      <c r="I2" s="126"/>
    </row>
    <row r="3" spans="1:9" ht="29.1" customHeight="1" thickBot="1" x14ac:dyDescent="0.35">
      <c r="A3" s="134" t="s">
        <v>315</v>
      </c>
      <c r="B3" s="134"/>
      <c r="C3" s="134"/>
      <c r="D3" s="134"/>
      <c r="E3" s="134"/>
      <c r="F3" s="134"/>
      <c r="G3" s="134"/>
      <c r="H3" s="134"/>
      <c r="I3" s="134"/>
    </row>
    <row r="4" spans="1:9" ht="29.1" customHeight="1" x14ac:dyDescent="0.3">
      <c r="A4" s="131"/>
      <c r="B4" s="123" t="s">
        <v>316</v>
      </c>
      <c r="C4" s="124"/>
      <c r="D4" s="123" t="s">
        <v>178</v>
      </c>
      <c r="E4" s="124"/>
      <c r="F4" s="123" t="s">
        <v>212</v>
      </c>
      <c r="G4" s="124"/>
      <c r="H4" s="123" t="s">
        <v>180</v>
      </c>
      <c r="I4" s="125"/>
    </row>
    <row r="5" spans="1:9" ht="15" thickBot="1" x14ac:dyDescent="0.35">
      <c r="A5" s="132"/>
      <c r="B5" s="56" t="s">
        <v>317</v>
      </c>
      <c r="C5" s="57" t="s">
        <v>209</v>
      </c>
      <c r="D5" s="56" t="s">
        <v>317</v>
      </c>
      <c r="E5" s="57" t="s">
        <v>209</v>
      </c>
      <c r="F5" s="56" t="s">
        <v>317</v>
      </c>
      <c r="G5" s="57" t="s">
        <v>209</v>
      </c>
      <c r="H5" s="56" t="s">
        <v>317</v>
      </c>
      <c r="I5" s="60" t="s">
        <v>209</v>
      </c>
    </row>
    <row r="6" spans="1:9" ht="20.399999999999999" customHeight="1" x14ac:dyDescent="0.3">
      <c r="A6" s="61" t="s">
        <v>318</v>
      </c>
      <c r="B6" s="44">
        <f>B10*C6</f>
        <v>0</v>
      </c>
      <c r="C6" s="113">
        <v>0.72299999999999998</v>
      </c>
      <c r="D6" s="44">
        <f>D10*E6</f>
        <v>0</v>
      </c>
      <c r="E6" s="113">
        <v>0.72299999999999998</v>
      </c>
      <c r="F6" s="44">
        <f>F10*G6</f>
        <v>0</v>
      </c>
      <c r="G6" s="116">
        <v>0.72299999999999998</v>
      </c>
      <c r="H6" s="44">
        <f>H10*I6</f>
        <v>0</v>
      </c>
      <c r="I6" s="118">
        <v>0.72299999999999998</v>
      </c>
    </row>
    <row r="7" spans="1:9" ht="18" customHeight="1" x14ac:dyDescent="0.3">
      <c r="A7" s="62" t="s">
        <v>319</v>
      </c>
      <c r="B7" s="44">
        <f>B10*C7</f>
        <v>0</v>
      </c>
      <c r="C7" s="113">
        <v>0.191</v>
      </c>
      <c r="D7" s="44">
        <f>D10*E7</f>
        <v>0</v>
      </c>
      <c r="E7" s="113">
        <v>0.191</v>
      </c>
      <c r="F7" s="44">
        <f>F10*G7</f>
        <v>0</v>
      </c>
      <c r="G7" s="116">
        <v>0.191</v>
      </c>
      <c r="H7" s="44">
        <f>H10*I7</f>
        <v>0</v>
      </c>
      <c r="I7" s="118">
        <v>0.191</v>
      </c>
    </row>
    <row r="8" spans="1:9" ht="21" customHeight="1" x14ac:dyDescent="0.3">
      <c r="A8" s="63" t="s">
        <v>320</v>
      </c>
      <c r="B8" s="45">
        <f t="shared" ref="B8:I8" si="0">B6+B7</f>
        <v>0</v>
      </c>
      <c r="C8" s="114">
        <f t="shared" si="0"/>
        <v>0.91399999999999992</v>
      </c>
      <c r="D8" s="45">
        <f t="shared" si="0"/>
        <v>0</v>
      </c>
      <c r="E8" s="114">
        <f t="shared" si="0"/>
        <v>0.91399999999999992</v>
      </c>
      <c r="F8" s="45">
        <f t="shared" si="0"/>
        <v>0</v>
      </c>
      <c r="G8" s="117">
        <f t="shared" si="0"/>
        <v>0.91399999999999992</v>
      </c>
      <c r="H8" s="45">
        <f t="shared" si="0"/>
        <v>0</v>
      </c>
      <c r="I8" s="119">
        <f t="shared" si="0"/>
        <v>0.91399999999999992</v>
      </c>
    </row>
    <row r="9" spans="1:9" ht="18.600000000000001" customHeight="1" x14ac:dyDescent="0.3">
      <c r="A9" s="62" t="s">
        <v>321</v>
      </c>
      <c r="B9" s="44">
        <f t="shared" ref="B9:I9" si="1">B10-B8</f>
        <v>0</v>
      </c>
      <c r="C9" s="113">
        <f t="shared" si="1"/>
        <v>8.6000000000000076E-2</v>
      </c>
      <c r="D9" s="44">
        <f t="shared" si="1"/>
        <v>0</v>
      </c>
      <c r="E9" s="113">
        <f t="shared" si="1"/>
        <v>8.6000000000000076E-2</v>
      </c>
      <c r="F9" s="44">
        <f t="shared" si="1"/>
        <v>0</v>
      </c>
      <c r="G9" s="116">
        <f t="shared" si="1"/>
        <v>8.6000000000000076E-2</v>
      </c>
      <c r="H9" s="44">
        <f t="shared" si="1"/>
        <v>0</v>
      </c>
      <c r="I9" s="118">
        <f t="shared" si="1"/>
        <v>8.6000000000000076E-2</v>
      </c>
    </row>
    <row r="10" spans="1:9" ht="21.6" customHeight="1" thickBot="1" x14ac:dyDescent="0.35">
      <c r="A10" s="64" t="s">
        <v>322</v>
      </c>
      <c r="B10" s="65">
        <f>'Budžeta kopsavilkums'!J121</f>
        <v>0</v>
      </c>
      <c r="C10" s="115">
        <v>1</v>
      </c>
      <c r="D10" s="65">
        <f>'Budžeta kopsavilkums'!C134</f>
        <v>0</v>
      </c>
      <c r="E10" s="115">
        <v>1</v>
      </c>
      <c r="F10" s="65">
        <f>'Budžeta kopsavilkums'!D134</f>
        <v>0</v>
      </c>
      <c r="G10" s="109">
        <v>1</v>
      </c>
      <c r="H10" s="65">
        <f>'Budžeta kopsavilkums'!E134</f>
        <v>0</v>
      </c>
      <c r="I10" s="120">
        <v>1</v>
      </c>
    </row>
    <row r="11" spans="1:9" ht="15" thickBot="1" x14ac:dyDescent="0.35">
      <c r="A11" s="53"/>
      <c r="B11" s="53"/>
      <c r="C11" s="53"/>
      <c r="D11" s="53"/>
      <c r="E11" s="53"/>
      <c r="F11" s="53"/>
      <c r="G11" s="53"/>
      <c r="H11" s="53"/>
      <c r="I11" s="53"/>
    </row>
    <row r="12" spans="1:9" ht="15" thickBot="1" x14ac:dyDescent="0.35">
      <c r="A12" s="129" t="s">
        <v>323</v>
      </c>
      <c r="B12" s="130"/>
      <c r="C12" s="130"/>
      <c r="D12" s="122" t="e">
        <f>($D$10/B10)*100</f>
        <v>#DIV/0!</v>
      </c>
      <c r="E12" s="122"/>
      <c r="F12" s="122" t="e">
        <f>($F$10/B10)*100</f>
        <v>#DIV/0!</v>
      </c>
      <c r="G12" s="122"/>
      <c r="H12" s="122" t="e">
        <f>($H$10/B10)*100</f>
        <v>#DIV/0!</v>
      </c>
      <c r="I12" s="122"/>
    </row>
    <row r="14" spans="1:9" x14ac:dyDescent="0.3">
      <c r="A14" s="126" t="s">
        <v>324</v>
      </c>
      <c r="B14" s="126"/>
      <c r="C14" s="126"/>
      <c r="D14" s="126"/>
      <c r="E14" s="126"/>
      <c r="F14" s="126"/>
      <c r="G14" s="126"/>
      <c r="H14" s="126"/>
      <c r="I14" s="126"/>
    </row>
    <row r="15" spans="1:9" ht="22.35" customHeight="1" thickBot="1" x14ac:dyDescent="0.35">
      <c r="A15" s="133" t="s">
        <v>325</v>
      </c>
      <c r="B15" s="133"/>
      <c r="C15" s="133"/>
      <c r="D15" s="133"/>
      <c r="E15" s="133"/>
      <c r="F15" s="133"/>
      <c r="G15" s="133"/>
      <c r="H15" s="133"/>
      <c r="I15" s="133"/>
    </row>
    <row r="16" spans="1:9" x14ac:dyDescent="0.3">
      <c r="A16" s="131"/>
      <c r="B16" s="123" t="s">
        <v>316</v>
      </c>
      <c r="C16" s="124"/>
      <c r="D16" s="123" t="s">
        <v>178</v>
      </c>
      <c r="E16" s="124"/>
      <c r="F16" s="123" t="s">
        <v>212</v>
      </c>
      <c r="G16" s="124"/>
      <c r="H16" s="123" t="s">
        <v>180</v>
      </c>
      <c r="I16" s="125"/>
    </row>
    <row r="17" spans="1:9" ht="15" thickBot="1" x14ac:dyDescent="0.35">
      <c r="A17" s="132"/>
      <c r="B17" s="56" t="s">
        <v>317</v>
      </c>
      <c r="C17" s="57" t="s">
        <v>209</v>
      </c>
      <c r="D17" s="56" t="s">
        <v>317</v>
      </c>
      <c r="E17" s="57" t="s">
        <v>209</v>
      </c>
      <c r="F17" s="56" t="s">
        <v>317</v>
      </c>
      <c r="G17" s="57" t="s">
        <v>209</v>
      </c>
      <c r="H17" s="56" t="s">
        <v>317</v>
      </c>
      <c r="I17" s="60" t="s">
        <v>209</v>
      </c>
    </row>
    <row r="18" spans="1:9" x14ac:dyDescent="0.3">
      <c r="A18" s="61" t="s">
        <v>318</v>
      </c>
      <c r="B18" s="95"/>
      <c r="C18" s="107" t="e">
        <f>B18/B23</f>
        <v>#DIV/0!</v>
      </c>
      <c r="D18" s="95"/>
      <c r="E18" s="107" t="e">
        <f>D18/D23</f>
        <v>#DIV/0!</v>
      </c>
      <c r="F18" s="95"/>
      <c r="G18" s="107" t="e">
        <f>F18/F23</f>
        <v>#DIV/0!</v>
      </c>
      <c r="H18" s="95"/>
      <c r="I18" s="110" t="e">
        <f>H18/H23</f>
        <v>#DIV/0!</v>
      </c>
    </row>
    <row r="19" spans="1:9" x14ac:dyDescent="0.3">
      <c r="A19" s="62" t="s">
        <v>319</v>
      </c>
      <c r="B19" s="95"/>
      <c r="C19" s="107" t="e">
        <f>B19/B23</f>
        <v>#DIV/0!</v>
      </c>
      <c r="D19" s="95"/>
      <c r="E19" s="107" t="e">
        <f>D19/D23</f>
        <v>#DIV/0!</v>
      </c>
      <c r="F19" s="95"/>
      <c r="G19" s="107" t="e">
        <f>F19/F23</f>
        <v>#DIV/0!</v>
      </c>
      <c r="H19" s="95"/>
      <c r="I19" s="110" t="e">
        <f>H19/H23</f>
        <v>#DIV/0!</v>
      </c>
    </row>
    <row r="20" spans="1:9" x14ac:dyDescent="0.3">
      <c r="A20" s="62" t="s">
        <v>326</v>
      </c>
      <c r="B20" s="95"/>
      <c r="C20" s="107" t="e">
        <f>B20/B23</f>
        <v>#DIV/0!</v>
      </c>
      <c r="D20" s="95"/>
      <c r="E20" s="107" t="e">
        <f>D20/D23</f>
        <v>#DIV/0!</v>
      </c>
      <c r="F20" s="95"/>
      <c r="G20" s="107" t="e">
        <f>F20/F23</f>
        <v>#DIV/0!</v>
      </c>
      <c r="H20" s="95"/>
      <c r="I20" s="107" t="e">
        <f>H20/H23</f>
        <v>#DIV/0!</v>
      </c>
    </row>
    <row r="21" spans="1:9" x14ac:dyDescent="0.3">
      <c r="A21" s="63" t="s">
        <v>320</v>
      </c>
      <c r="B21" s="96">
        <f>SUM(B18:B20)</f>
        <v>0</v>
      </c>
      <c r="C21" s="108" t="e">
        <f>C18+C19+C20</f>
        <v>#DIV/0!</v>
      </c>
      <c r="D21" s="96">
        <f>SUM(D18:D20)</f>
        <v>0</v>
      </c>
      <c r="E21" s="108" t="e">
        <f>E18+E19+E20</f>
        <v>#DIV/0!</v>
      </c>
      <c r="F21" s="96">
        <f>SUM(F18:F20)</f>
        <v>0</v>
      </c>
      <c r="G21" s="108" t="e">
        <f>G18+G19+G20</f>
        <v>#DIV/0!</v>
      </c>
      <c r="H21" s="96"/>
      <c r="I21" s="111" t="e">
        <f>I18+I19+I20</f>
        <v>#DIV/0!</v>
      </c>
    </row>
    <row r="22" spans="1:9" x14ac:dyDescent="0.3">
      <c r="A22" s="62" t="s">
        <v>321</v>
      </c>
      <c r="B22" s="95"/>
      <c r="C22" s="107" t="e">
        <f>B22/B23</f>
        <v>#DIV/0!</v>
      </c>
      <c r="D22" s="95"/>
      <c r="E22" s="107" t="e">
        <f>D22/D23</f>
        <v>#DIV/0!</v>
      </c>
      <c r="F22" s="95"/>
      <c r="G22" s="107" t="e">
        <f>F22/F23</f>
        <v>#DIV/0!</v>
      </c>
      <c r="H22" s="95"/>
      <c r="I22" s="110" t="e">
        <f>H22/H23</f>
        <v>#DIV/0!</v>
      </c>
    </row>
    <row r="23" spans="1:9" ht="15" thickBot="1" x14ac:dyDescent="0.35">
      <c r="A23" s="64" t="s">
        <v>322</v>
      </c>
      <c r="B23" s="65">
        <f>'Budžeta kopsavilkums'!J121</f>
        <v>0</v>
      </c>
      <c r="C23" s="109" t="e">
        <f>C21+C22</f>
        <v>#DIV/0!</v>
      </c>
      <c r="D23" s="65">
        <f>'Budžeta kopsavilkums'!C134</f>
        <v>0</v>
      </c>
      <c r="E23" s="109" t="e">
        <f>E21+E22</f>
        <v>#DIV/0!</v>
      </c>
      <c r="F23" s="65">
        <f>'Budžeta kopsavilkums'!D134</f>
        <v>0</v>
      </c>
      <c r="G23" s="109" t="e">
        <f>G21+G22</f>
        <v>#DIV/0!</v>
      </c>
      <c r="H23" s="65">
        <f>'Budžeta kopsavilkums'!E134</f>
        <v>0</v>
      </c>
      <c r="I23" s="112" t="e">
        <f>I21+I22</f>
        <v>#DIV/0!</v>
      </c>
    </row>
    <row r="24" spans="1:9" ht="15" thickBot="1" x14ac:dyDescent="0.35">
      <c r="A24" s="53"/>
      <c r="B24" s="53"/>
      <c r="C24" s="53"/>
      <c r="D24" s="53"/>
      <c r="E24" s="53"/>
      <c r="F24" s="53"/>
      <c r="G24" s="53"/>
      <c r="H24" s="53"/>
      <c r="I24" s="53"/>
    </row>
    <row r="25" spans="1:9" ht="15" thickBot="1" x14ac:dyDescent="0.35">
      <c r="A25" s="129" t="s">
        <v>323</v>
      </c>
      <c r="B25" s="130"/>
      <c r="C25" s="130"/>
      <c r="D25" s="122" t="e">
        <f>($D$23/B23)*100</f>
        <v>#DIV/0!</v>
      </c>
      <c r="E25" s="122"/>
      <c r="F25" s="122" t="e">
        <f>(F23/B23)*100</f>
        <v>#DIV/0!</v>
      </c>
      <c r="G25" s="122"/>
      <c r="H25" s="122" t="e">
        <f>(H23/B23)*100</f>
        <v>#DIV/0!</v>
      </c>
      <c r="I25" s="122"/>
    </row>
  </sheetData>
  <sheetProtection algorithmName="SHA-512" hashValue="CkSHjn0CwZXic4ifearteHIJykB5xUifJHpwIsf/hxt+goJRq0VzlUhHTQ5B7fKDb3VeBpAvEt4w72nQhq15qw==" saltValue="janWlfkuZK4zVypziI83iw==" spinCount="100000" sheet="1" objects="1" scenarios="1" formatCells="0"/>
  <mergeCells count="23">
    <mergeCell ref="A2:I2"/>
    <mergeCell ref="A14:I14"/>
    <mergeCell ref="A1:I1"/>
    <mergeCell ref="A25:C25"/>
    <mergeCell ref="D25:E25"/>
    <mergeCell ref="F25:G25"/>
    <mergeCell ref="H25:I25"/>
    <mergeCell ref="A4:A5"/>
    <mergeCell ref="A16:A17"/>
    <mergeCell ref="A15:I15"/>
    <mergeCell ref="B16:C16"/>
    <mergeCell ref="D16:E16"/>
    <mergeCell ref="F16:G16"/>
    <mergeCell ref="H16:I16"/>
    <mergeCell ref="A3:I3"/>
    <mergeCell ref="A12:C12"/>
    <mergeCell ref="D12:E12"/>
    <mergeCell ref="F12:G12"/>
    <mergeCell ref="H12:I12"/>
    <mergeCell ref="B4:C4"/>
    <mergeCell ref="D4:E4"/>
    <mergeCell ref="F4:G4"/>
    <mergeCell ref="H4:I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A809-2DCB-4E58-A9B2-C9688F92C28F}">
  <sheetPr>
    <tabColor theme="2" tint="-9.9978637043366805E-2"/>
  </sheetPr>
  <dimension ref="A1:A21"/>
  <sheetViews>
    <sheetView zoomScale="40" zoomScaleNormal="40" workbookViewId="0">
      <selection activeCell="C33" sqref="C33"/>
    </sheetView>
  </sheetViews>
  <sheetFormatPr defaultRowHeight="14.4" x14ac:dyDescent="0.3"/>
  <cols>
    <col min="1" max="1" width="32.5546875" customWidth="1"/>
  </cols>
  <sheetData>
    <row r="1" spans="1:1" x14ac:dyDescent="0.3">
      <c r="A1" s="1" t="s">
        <v>327</v>
      </c>
    </row>
    <row r="2" spans="1:1" x14ac:dyDescent="0.3">
      <c r="A2" t="s">
        <v>328</v>
      </c>
    </row>
    <row r="3" spans="1:1" x14ac:dyDescent="0.3">
      <c r="A3" t="s">
        <v>329</v>
      </c>
    </row>
    <row r="4" spans="1:1" x14ac:dyDescent="0.3">
      <c r="A4" t="s">
        <v>330</v>
      </c>
    </row>
    <row r="5" spans="1:1" x14ac:dyDescent="0.3">
      <c r="A5" t="s">
        <v>331</v>
      </c>
    </row>
    <row r="7" spans="1:1" x14ac:dyDescent="0.3">
      <c r="A7" s="1" t="s">
        <v>332</v>
      </c>
    </row>
    <row r="8" spans="1:1" x14ac:dyDescent="0.3">
      <c r="A8" s="37" t="s">
        <v>181</v>
      </c>
    </row>
    <row r="9" spans="1:1" x14ac:dyDescent="0.3">
      <c r="A9" s="37" t="s">
        <v>182</v>
      </c>
    </row>
    <row r="10" spans="1:1" x14ac:dyDescent="0.3">
      <c r="A10" t="s">
        <v>184</v>
      </c>
    </row>
    <row r="11" spans="1:1" x14ac:dyDescent="0.3">
      <c r="A11" t="s">
        <v>185</v>
      </c>
    </row>
    <row r="12" spans="1:1" x14ac:dyDescent="0.3">
      <c r="A12" t="s">
        <v>187</v>
      </c>
    </row>
    <row r="14" spans="1:1" x14ac:dyDescent="0.3">
      <c r="A14" s="1" t="s">
        <v>333</v>
      </c>
    </row>
    <row r="15" spans="1:1" x14ac:dyDescent="0.3">
      <c r="A15" t="s">
        <v>178</v>
      </c>
    </row>
    <row r="16" spans="1:1" x14ac:dyDescent="0.3">
      <c r="A16" t="s">
        <v>212</v>
      </c>
    </row>
    <row r="17" spans="1:1" x14ac:dyDescent="0.3">
      <c r="A17" t="s">
        <v>214</v>
      </c>
    </row>
    <row r="19" spans="1:1" x14ac:dyDescent="0.3">
      <c r="A19" s="1" t="s">
        <v>334</v>
      </c>
    </row>
    <row r="20" spans="1:1" x14ac:dyDescent="0.3">
      <c r="A20" t="s">
        <v>335</v>
      </c>
    </row>
    <row r="21" spans="1:1" x14ac:dyDescent="0.3">
      <c r="A21" t="s">
        <v>336</v>
      </c>
    </row>
  </sheetData>
  <sheetProtection algorithmName="SHA-512" hashValue="kWb1ObKu0aZQ9vQMiEzixbHLJxZUXd+foyQpMSKAzDK/aanm5qtCiO+xHT5BYFtch+5Augrz8QThot6z9QeQyQ==" saltValue="hVhGF3EX9OxSccvmKgW82Q==" spinCount="100000" sheet="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atums xmlns="25a75a1d-8b78-49a6-8e4b-dbe94589a28d">2026-04-13T11:01:12+00:00</Datum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BB8F12-C882-4946-81A0-F705201B3EDC}">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B3A5AB41-95DC-4CCF-AC91-FF30177925E6}"/>
</file>

<file path=customXml/itemProps3.xml><?xml version="1.0" encoding="utf-8"?>
<ds:datastoreItem xmlns:ds="http://schemas.openxmlformats.org/officeDocument/2006/customXml" ds:itemID="{2EDC5E92-83E5-4FA0-849A-48BC81061B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Budžeta kopsavilkums</vt:lpstr>
      <vt:lpstr>Izmaksu pamatojums</vt:lpstr>
      <vt:lpstr>KPVIS</vt:lpstr>
      <vt:lpstr>Finansēšanas plāns</vt:lpstr>
      <vt:lpstr>Dati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Tropa</dc:creator>
  <cp:keywords/>
  <dc:description/>
  <cp:lastModifiedBy>Anita Jansone</cp:lastModifiedBy>
  <cp:revision/>
  <dcterms:created xsi:type="dcterms:W3CDTF">2025-02-11T10:40:04Z</dcterms:created>
  <dcterms:modified xsi:type="dcterms:W3CDTF">2026-05-06T12:44:04Z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