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cflagovlv.sharepoint.com/sites/ZAPN/Shared Documents/General/ZAPN/21-27/Horizontāli/"/>
    </mc:Choice>
  </mc:AlternateContent>
  <xr:revisionPtr revIDLastSave="7" documentId="13_ncr:1_{938F5DA4-811B-4FCF-8282-87BD9793A0A7}" xr6:coauthVersionLast="47" xr6:coauthVersionMax="47" xr10:uidLastSave="{DF721E23-F545-462A-B987-968C8965D6FF}"/>
  <bookViews>
    <workbookView xWindow="-108" yWindow="-108" windowWidth="23256" windowHeight="12456" xr2:uid="{B7EF6129-DE4D-4D0E-AF91-147952C69090}"/>
  </bookViews>
  <sheets>
    <sheet name="Ikgadējais atvaļinājums" sheetId="1" r:id="rId1"/>
    <sheet name="Ikgadējais + papildatvaļinājums" sheetId="3" r:id="rId2"/>
    <sheet name="Piemēri"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4" i="6" l="1"/>
  <c r="H25" i="6"/>
  <c r="H26" i="6"/>
  <c r="BU173" i="6"/>
  <c r="BT173" i="6"/>
  <c r="BS173" i="6"/>
  <c r="BH173" i="6"/>
  <c r="BG173" i="6"/>
  <c r="BF173" i="6"/>
  <c r="AD173" i="6"/>
  <c r="AC173" i="6"/>
  <c r="AB173" i="6"/>
  <c r="AA173" i="6"/>
  <c r="Z173" i="6"/>
  <c r="Y173" i="6"/>
  <c r="X173" i="6"/>
  <c r="W173" i="6"/>
  <c r="V173" i="6"/>
  <c r="H173" i="6"/>
  <c r="BU172" i="6"/>
  <c r="BT172" i="6"/>
  <c r="BS172" i="6"/>
  <c r="BH172" i="6"/>
  <c r="BG172" i="6"/>
  <c r="BF172" i="6"/>
  <c r="AD172" i="6"/>
  <c r="AC172" i="6"/>
  <c r="AB172" i="6"/>
  <c r="AA172" i="6"/>
  <c r="Z172" i="6"/>
  <c r="Y172" i="6"/>
  <c r="X172" i="6"/>
  <c r="W172" i="6"/>
  <c r="V172" i="6"/>
  <c r="H172" i="6"/>
  <c r="BU171" i="6"/>
  <c r="BT171" i="6"/>
  <c r="BS171" i="6"/>
  <c r="BH171" i="6"/>
  <c r="BG171" i="6"/>
  <c r="BF171" i="6"/>
  <c r="AD171" i="6"/>
  <c r="AC171" i="6"/>
  <c r="AB171" i="6"/>
  <c r="AA171" i="6"/>
  <c r="Z171" i="6"/>
  <c r="Y171" i="6"/>
  <c r="X171" i="6"/>
  <c r="W171" i="6"/>
  <c r="V171" i="6"/>
  <c r="H171" i="6"/>
  <c r="BU170" i="6"/>
  <c r="BT170" i="6"/>
  <c r="BS170" i="6"/>
  <c r="BH170" i="6"/>
  <c r="BG170" i="6"/>
  <c r="BF170" i="6"/>
  <c r="AD170" i="6"/>
  <c r="AC170" i="6"/>
  <c r="AB170" i="6"/>
  <c r="AA170" i="6"/>
  <c r="Z170" i="6"/>
  <c r="Y170" i="6"/>
  <c r="X170" i="6"/>
  <c r="W170" i="6"/>
  <c r="V170" i="6"/>
  <c r="H170" i="6"/>
  <c r="BU169" i="6"/>
  <c r="BT169" i="6"/>
  <c r="BS169" i="6"/>
  <c r="BH169" i="6"/>
  <c r="BG169" i="6"/>
  <c r="BF169" i="6"/>
  <c r="AD169" i="6"/>
  <c r="AC169" i="6"/>
  <c r="AB169" i="6"/>
  <c r="AA169" i="6"/>
  <c r="Z169" i="6"/>
  <c r="Y169" i="6"/>
  <c r="X169" i="6"/>
  <c r="W169" i="6"/>
  <c r="V169" i="6"/>
  <c r="H169" i="6"/>
  <c r="BU168" i="6"/>
  <c r="BT168" i="6"/>
  <c r="BS168" i="6"/>
  <c r="BH168" i="6"/>
  <c r="BG168" i="6"/>
  <c r="BF168" i="6"/>
  <c r="AD168" i="6"/>
  <c r="AC168" i="6"/>
  <c r="AB168" i="6"/>
  <c r="AA168" i="6"/>
  <c r="Z168" i="6"/>
  <c r="Y168" i="6"/>
  <c r="X168" i="6"/>
  <c r="W168" i="6"/>
  <c r="V168" i="6"/>
  <c r="H168" i="6"/>
  <c r="BU167" i="6"/>
  <c r="BT167" i="6"/>
  <c r="BS167" i="6"/>
  <c r="BH167" i="6"/>
  <c r="BG167" i="6"/>
  <c r="BF167" i="6"/>
  <c r="AD167" i="6"/>
  <c r="AC167" i="6"/>
  <c r="AB167" i="6"/>
  <c r="AA167" i="6"/>
  <c r="Z167" i="6"/>
  <c r="Y167" i="6"/>
  <c r="X167" i="6"/>
  <c r="W167" i="6"/>
  <c r="V167" i="6"/>
  <c r="H167" i="6"/>
  <c r="BU166" i="6"/>
  <c r="BT166" i="6"/>
  <c r="BS166" i="6"/>
  <c r="BH166" i="6"/>
  <c r="BG166" i="6"/>
  <c r="BF166" i="6"/>
  <c r="AD166" i="6"/>
  <c r="AC166" i="6"/>
  <c r="AB166" i="6"/>
  <c r="AA166" i="6"/>
  <c r="Z166" i="6"/>
  <c r="Y166" i="6"/>
  <c r="X166" i="6"/>
  <c r="W166" i="6"/>
  <c r="V166" i="6"/>
  <c r="H166" i="6"/>
  <c r="BU165" i="6"/>
  <c r="BT165" i="6"/>
  <c r="BS165" i="6"/>
  <c r="BH165" i="6"/>
  <c r="BG165" i="6"/>
  <c r="BF165" i="6"/>
  <c r="AD165" i="6"/>
  <c r="AC165" i="6"/>
  <c r="AB165" i="6"/>
  <c r="AA165" i="6"/>
  <c r="Z165" i="6"/>
  <c r="Y165" i="6"/>
  <c r="X165" i="6"/>
  <c r="W165" i="6"/>
  <c r="V165" i="6"/>
  <c r="H165" i="6"/>
  <c r="BU164" i="6"/>
  <c r="BT164" i="6"/>
  <c r="BS164" i="6"/>
  <c r="BH164" i="6"/>
  <c r="BG164" i="6"/>
  <c r="BF164" i="6"/>
  <c r="AD164" i="6"/>
  <c r="AC164" i="6"/>
  <c r="AB164" i="6"/>
  <c r="AA164" i="6"/>
  <c r="Z164" i="6"/>
  <c r="Y164" i="6"/>
  <c r="X164" i="6"/>
  <c r="W164" i="6"/>
  <c r="V164" i="6"/>
  <c r="H164" i="6"/>
  <c r="BU163" i="6"/>
  <c r="BT163" i="6"/>
  <c r="BS163" i="6"/>
  <c r="BH163" i="6"/>
  <c r="BG163" i="6"/>
  <c r="BF163" i="6"/>
  <c r="AD163" i="6"/>
  <c r="AC163" i="6"/>
  <c r="AB163" i="6"/>
  <c r="AA163" i="6"/>
  <c r="Z163" i="6"/>
  <c r="Y163" i="6"/>
  <c r="X163" i="6"/>
  <c r="W163" i="6"/>
  <c r="V163" i="6"/>
  <c r="H163" i="6"/>
  <c r="BU162" i="6"/>
  <c r="BT162" i="6"/>
  <c r="BS162" i="6"/>
  <c r="BH162" i="6"/>
  <c r="BG162" i="6"/>
  <c r="BF162" i="6"/>
  <c r="AD162" i="6"/>
  <c r="AC162" i="6"/>
  <c r="AB162" i="6"/>
  <c r="AA162" i="6"/>
  <c r="Z162" i="6"/>
  <c r="Y162" i="6"/>
  <c r="X162" i="6"/>
  <c r="W162" i="6"/>
  <c r="V162" i="6"/>
  <c r="H162" i="6"/>
  <c r="BU161" i="6"/>
  <c r="BT161" i="6"/>
  <c r="BS161" i="6"/>
  <c r="BH161" i="6"/>
  <c r="BG161" i="6"/>
  <c r="BF161" i="6"/>
  <c r="AD161" i="6"/>
  <c r="AC161" i="6"/>
  <c r="AB161" i="6"/>
  <c r="AA161" i="6"/>
  <c r="Z161" i="6"/>
  <c r="Y161" i="6"/>
  <c r="X161" i="6"/>
  <c r="W161" i="6"/>
  <c r="V161" i="6"/>
  <c r="H161" i="6"/>
  <c r="BU160" i="6"/>
  <c r="BT160" i="6"/>
  <c r="BS160" i="6"/>
  <c r="BH160" i="6"/>
  <c r="BG160" i="6"/>
  <c r="BF160" i="6"/>
  <c r="AD160" i="6"/>
  <c r="AC160" i="6"/>
  <c r="AB160" i="6"/>
  <c r="AA160" i="6"/>
  <c r="Z160" i="6"/>
  <c r="Y160" i="6"/>
  <c r="X160" i="6"/>
  <c r="W160" i="6"/>
  <c r="V160" i="6"/>
  <c r="H160" i="6"/>
  <c r="BU159" i="6"/>
  <c r="BT159" i="6"/>
  <c r="BS159" i="6"/>
  <c r="BH159" i="6"/>
  <c r="BG159" i="6"/>
  <c r="BF159" i="6"/>
  <c r="AD159" i="6"/>
  <c r="AC159" i="6"/>
  <c r="AB159" i="6"/>
  <c r="AA159" i="6"/>
  <c r="Z159" i="6"/>
  <c r="Y159" i="6"/>
  <c r="X159" i="6"/>
  <c r="W159" i="6"/>
  <c r="V159" i="6"/>
  <c r="H159" i="6"/>
  <c r="BU158" i="6"/>
  <c r="BT158" i="6"/>
  <c r="BS158" i="6"/>
  <c r="BH158" i="6"/>
  <c r="BG158" i="6"/>
  <c r="BF158" i="6"/>
  <c r="AD158" i="6"/>
  <c r="AC158" i="6"/>
  <c r="AB158" i="6"/>
  <c r="AA158" i="6"/>
  <c r="Z158" i="6"/>
  <c r="Y158" i="6"/>
  <c r="X158" i="6"/>
  <c r="W158" i="6"/>
  <c r="V158" i="6"/>
  <c r="H158" i="6"/>
  <c r="BU157" i="6"/>
  <c r="BT157" i="6"/>
  <c r="BS157" i="6"/>
  <c r="BH157" i="6"/>
  <c r="BG157" i="6"/>
  <c r="BF157" i="6"/>
  <c r="AD157" i="6"/>
  <c r="AC157" i="6"/>
  <c r="AB157" i="6"/>
  <c r="AA157" i="6"/>
  <c r="Z157" i="6"/>
  <c r="Y157" i="6"/>
  <c r="X157" i="6"/>
  <c r="W157" i="6"/>
  <c r="V157" i="6"/>
  <c r="H157" i="6"/>
  <c r="BU156" i="6"/>
  <c r="BT156" i="6"/>
  <c r="BS156" i="6"/>
  <c r="BH156" i="6"/>
  <c r="BG156" i="6"/>
  <c r="BF156" i="6"/>
  <c r="AD156" i="6"/>
  <c r="AC156" i="6"/>
  <c r="AB156" i="6"/>
  <c r="AA156" i="6"/>
  <c r="Z156" i="6"/>
  <c r="Y156" i="6"/>
  <c r="X156" i="6"/>
  <c r="W156" i="6"/>
  <c r="V156" i="6"/>
  <c r="H156" i="6"/>
  <c r="BU155" i="6"/>
  <c r="BT155" i="6"/>
  <c r="BS155" i="6"/>
  <c r="BH155" i="6"/>
  <c r="BG155" i="6"/>
  <c r="BF155" i="6"/>
  <c r="AD155" i="6"/>
  <c r="AC155" i="6"/>
  <c r="AB155" i="6"/>
  <c r="AA155" i="6"/>
  <c r="Z155" i="6"/>
  <c r="Y155" i="6"/>
  <c r="X155" i="6"/>
  <c r="W155" i="6"/>
  <c r="V155" i="6"/>
  <c r="H155" i="6"/>
  <c r="BU154" i="6"/>
  <c r="BT154" i="6"/>
  <c r="BS154" i="6"/>
  <c r="BH154" i="6"/>
  <c r="BG154" i="6"/>
  <c r="BF154" i="6"/>
  <c r="AD154" i="6"/>
  <c r="AC154" i="6"/>
  <c r="AB154" i="6"/>
  <c r="AA154" i="6"/>
  <c r="Z154" i="6"/>
  <c r="Y154" i="6"/>
  <c r="X154" i="6"/>
  <c r="W154" i="6"/>
  <c r="V154" i="6"/>
  <c r="H154" i="6"/>
  <c r="BU153" i="6"/>
  <c r="BT153" i="6"/>
  <c r="BS153" i="6"/>
  <c r="BH153" i="6"/>
  <c r="BG153" i="6"/>
  <c r="BF153" i="6"/>
  <c r="AD153" i="6"/>
  <c r="AC153" i="6"/>
  <c r="AB153" i="6"/>
  <c r="AA153" i="6"/>
  <c r="Z153" i="6"/>
  <c r="Y153" i="6"/>
  <c r="X153" i="6"/>
  <c r="W153" i="6"/>
  <c r="V153" i="6"/>
  <c r="H153" i="6"/>
  <c r="BU152" i="6"/>
  <c r="BT152" i="6"/>
  <c r="BS152" i="6"/>
  <c r="BH152" i="6"/>
  <c r="BG152" i="6"/>
  <c r="BF152" i="6"/>
  <c r="AD152" i="6"/>
  <c r="AC152" i="6"/>
  <c r="AB152" i="6"/>
  <c r="AA152" i="6"/>
  <c r="Z152" i="6"/>
  <c r="Y152" i="6"/>
  <c r="X152" i="6"/>
  <c r="W152" i="6"/>
  <c r="V152" i="6"/>
  <c r="H152" i="6"/>
  <c r="BU151" i="6"/>
  <c r="BT151" i="6"/>
  <c r="BS151" i="6"/>
  <c r="BH151" i="6"/>
  <c r="BG151" i="6"/>
  <c r="BF151" i="6"/>
  <c r="AD151" i="6"/>
  <c r="AC151" i="6"/>
  <c r="AB151" i="6"/>
  <c r="AA151" i="6"/>
  <c r="Z151" i="6"/>
  <c r="Y151" i="6"/>
  <c r="X151" i="6"/>
  <c r="W151" i="6"/>
  <c r="V151" i="6"/>
  <c r="H151" i="6"/>
  <c r="BU150" i="6"/>
  <c r="BT150" i="6"/>
  <c r="BS150" i="6"/>
  <c r="BH150" i="6"/>
  <c r="BG150" i="6"/>
  <c r="BF150" i="6"/>
  <c r="AD150" i="6"/>
  <c r="AC150" i="6"/>
  <c r="AB150" i="6"/>
  <c r="AA150" i="6"/>
  <c r="Z150" i="6"/>
  <c r="Y150" i="6"/>
  <c r="X150" i="6"/>
  <c r="W150" i="6"/>
  <c r="V150" i="6"/>
  <c r="H150" i="6"/>
  <c r="BU149" i="6"/>
  <c r="BT149" i="6"/>
  <c r="BS149" i="6"/>
  <c r="BH149" i="6"/>
  <c r="BG149" i="6"/>
  <c r="BF149" i="6"/>
  <c r="AD149" i="6"/>
  <c r="AC149" i="6"/>
  <c r="AB149" i="6"/>
  <c r="AA149" i="6"/>
  <c r="Z149" i="6"/>
  <c r="Y149" i="6"/>
  <c r="X149" i="6"/>
  <c r="W149" i="6"/>
  <c r="V149" i="6"/>
  <c r="H149" i="6"/>
  <c r="BU148" i="6"/>
  <c r="BT148" i="6"/>
  <c r="BS148" i="6"/>
  <c r="BH148" i="6"/>
  <c r="BG148" i="6"/>
  <c r="BF148" i="6"/>
  <c r="AD148" i="6"/>
  <c r="AC148" i="6"/>
  <c r="AB148" i="6"/>
  <c r="AA148" i="6"/>
  <c r="Z148" i="6"/>
  <c r="Y148" i="6"/>
  <c r="X148" i="6"/>
  <c r="W148" i="6"/>
  <c r="V148" i="6"/>
  <c r="H148" i="6"/>
  <c r="BU147" i="6"/>
  <c r="BT147" i="6"/>
  <c r="BS147" i="6"/>
  <c r="BH147" i="6"/>
  <c r="BG147" i="6"/>
  <c r="BF147" i="6"/>
  <c r="AD147" i="6"/>
  <c r="AC147" i="6"/>
  <c r="AB147" i="6"/>
  <c r="AA147" i="6"/>
  <c r="Z147" i="6"/>
  <c r="Y147" i="6"/>
  <c r="X147" i="6"/>
  <c r="W147" i="6"/>
  <c r="V147" i="6"/>
  <c r="H147" i="6"/>
  <c r="BU146" i="6"/>
  <c r="BT146" i="6"/>
  <c r="BS146" i="6"/>
  <c r="BH146" i="6"/>
  <c r="BG146" i="6"/>
  <c r="BF146" i="6"/>
  <c r="AD146" i="6"/>
  <c r="AC146" i="6"/>
  <c r="AB146" i="6"/>
  <c r="AA146" i="6"/>
  <c r="Z146" i="6"/>
  <c r="Y146" i="6"/>
  <c r="X146" i="6"/>
  <c r="W146" i="6"/>
  <c r="V146" i="6"/>
  <c r="H146" i="6"/>
  <c r="BU145" i="6"/>
  <c r="BT145" i="6"/>
  <c r="BS145" i="6"/>
  <c r="BH145" i="6"/>
  <c r="BG145" i="6"/>
  <c r="BF145" i="6"/>
  <c r="AD145" i="6"/>
  <c r="AC145" i="6"/>
  <c r="AB145" i="6"/>
  <c r="AA145" i="6"/>
  <c r="Z145" i="6"/>
  <c r="Y145" i="6"/>
  <c r="X145" i="6"/>
  <c r="W145" i="6"/>
  <c r="V145" i="6"/>
  <c r="H145" i="6"/>
  <c r="BU144" i="6"/>
  <c r="BT144" i="6"/>
  <c r="BS144" i="6"/>
  <c r="BH144" i="6"/>
  <c r="BG144" i="6"/>
  <c r="BF144" i="6"/>
  <c r="AD144" i="6"/>
  <c r="AC144" i="6"/>
  <c r="AB144" i="6"/>
  <c r="AA144" i="6"/>
  <c r="Z144" i="6"/>
  <c r="Y144" i="6"/>
  <c r="X144" i="6"/>
  <c r="W144" i="6"/>
  <c r="V144" i="6"/>
  <c r="H144" i="6"/>
  <c r="BU143" i="6"/>
  <c r="BT143" i="6"/>
  <c r="BS143" i="6"/>
  <c r="BH143" i="6"/>
  <c r="BG143" i="6"/>
  <c r="BF143" i="6"/>
  <c r="AD143" i="6"/>
  <c r="AC143" i="6"/>
  <c r="AB143" i="6"/>
  <c r="AA143" i="6"/>
  <c r="Z143" i="6"/>
  <c r="Y143" i="6"/>
  <c r="X143" i="6"/>
  <c r="W143" i="6"/>
  <c r="V143" i="6"/>
  <c r="H143" i="6"/>
  <c r="BU142" i="6"/>
  <c r="BT142" i="6"/>
  <c r="BS142" i="6"/>
  <c r="BH142" i="6"/>
  <c r="BG142" i="6"/>
  <c r="BF142" i="6"/>
  <c r="AD142" i="6"/>
  <c r="AC142" i="6"/>
  <c r="AB142" i="6"/>
  <c r="AA142" i="6"/>
  <c r="Z142" i="6"/>
  <c r="Y142" i="6"/>
  <c r="X142" i="6"/>
  <c r="W142" i="6"/>
  <c r="V142" i="6"/>
  <c r="H142" i="6"/>
  <c r="BU141" i="6"/>
  <c r="BT141" i="6"/>
  <c r="BS141" i="6"/>
  <c r="BH141" i="6"/>
  <c r="BG141" i="6"/>
  <c r="BF141" i="6"/>
  <c r="AD141" i="6"/>
  <c r="AC141" i="6"/>
  <c r="AB141" i="6"/>
  <c r="AA141" i="6"/>
  <c r="Z141" i="6"/>
  <c r="Y141" i="6"/>
  <c r="X141" i="6"/>
  <c r="W141" i="6"/>
  <c r="V141" i="6"/>
  <c r="H141" i="6"/>
  <c r="BU140" i="6"/>
  <c r="BT140" i="6"/>
  <c r="BS140" i="6"/>
  <c r="BH140" i="6"/>
  <c r="BG140" i="6"/>
  <c r="BF140" i="6"/>
  <c r="AD140" i="6"/>
  <c r="AC140" i="6"/>
  <c r="AB140" i="6"/>
  <c r="AA140" i="6"/>
  <c r="Z140" i="6"/>
  <c r="Y140" i="6"/>
  <c r="X140" i="6"/>
  <c r="W140" i="6"/>
  <c r="V140" i="6"/>
  <c r="H140" i="6"/>
  <c r="BU139" i="6"/>
  <c r="BT139" i="6"/>
  <c r="BS139" i="6"/>
  <c r="BH139" i="6"/>
  <c r="BG139" i="6"/>
  <c r="BF139" i="6"/>
  <c r="AD139" i="6"/>
  <c r="AC139" i="6"/>
  <c r="AB139" i="6"/>
  <c r="AA139" i="6"/>
  <c r="Z139" i="6"/>
  <c r="Y139" i="6"/>
  <c r="X139" i="6"/>
  <c r="W139" i="6"/>
  <c r="V139" i="6"/>
  <c r="H139" i="6"/>
  <c r="BU138" i="6"/>
  <c r="BT138" i="6"/>
  <c r="BS138" i="6"/>
  <c r="BH138" i="6"/>
  <c r="BG138" i="6"/>
  <c r="BF138" i="6"/>
  <c r="AD138" i="6"/>
  <c r="AC138" i="6"/>
  <c r="AB138" i="6"/>
  <c r="AA138" i="6"/>
  <c r="Z138" i="6"/>
  <c r="Y138" i="6"/>
  <c r="X138" i="6"/>
  <c r="W138" i="6"/>
  <c r="V138" i="6"/>
  <c r="H138" i="6"/>
  <c r="BU137" i="6"/>
  <c r="BT137" i="6"/>
  <c r="BS137" i="6"/>
  <c r="BH137" i="6"/>
  <c r="BG137" i="6"/>
  <c r="BF137" i="6"/>
  <c r="AD137" i="6"/>
  <c r="AC137" i="6"/>
  <c r="AB137" i="6"/>
  <c r="AA137" i="6"/>
  <c r="Z137" i="6"/>
  <c r="Y137" i="6"/>
  <c r="X137" i="6"/>
  <c r="W137" i="6"/>
  <c r="V137" i="6"/>
  <c r="H137" i="6"/>
  <c r="BU136" i="6"/>
  <c r="BT136" i="6"/>
  <c r="BS136" i="6"/>
  <c r="BH136" i="6"/>
  <c r="BG136" i="6"/>
  <c r="BF136" i="6"/>
  <c r="AD136" i="6"/>
  <c r="AC136" i="6"/>
  <c r="AB136" i="6"/>
  <c r="AA136" i="6"/>
  <c r="Z136" i="6"/>
  <c r="Y136" i="6"/>
  <c r="X136" i="6"/>
  <c r="W136" i="6"/>
  <c r="V136" i="6"/>
  <c r="H136" i="6"/>
  <c r="BU135" i="6"/>
  <c r="BT135" i="6"/>
  <c r="BS135" i="6"/>
  <c r="BH135" i="6"/>
  <c r="BG135" i="6"/>
  <c r="BF135" i="6"/>
  <c r="AD135" i="6"/>
  <c r="AC135" i="6"/>
  <c r="AB135" i="6"/>
  <c r="AA135" i="6"/>
  <c r="Z135" i="6"/>
  <c r="Y135" i="6"/>
  <c r="X135" i="6"/>
  <c r="W135" i="6"/>
  <c r="V135" i="6"/>
  <c r="H135" i="6"/>
  <c r="BU134" i="6"/>
  <c r="BT134" i="6"/>
  <c r="BS134" i="6"/>
  <c r="BH134" i="6"/>
  <c r="BG134" i="6"/>
  <c r="BF134" i="6"/>
  <c r="AD134" i="6"/>
  <c r="AC134" i="6"/>
  <c r="AB134" i="6"/>
  <c r="AA134" i="6"/>
  <c r="Z134" i="6"/>
  <c r="Y134" i="6"/>
  <c r="X134" i="6"/>
  <c r="W134" i="6"/>
  <c r="V134" i="6"/>
  <c r="H134" i="6"/>
  <c r="BU133" i="6"/>
  <c r="BT133" i="6"/>
  <c r="BS133" i="6"/>
  <c r="BH133" i="6"/>
  <c r="BG133" i="6"/>
  <c r="BF133" i="6"/>
  <c r="AD133" i="6"/>
  <c r="AC133" i="6"/>
  <c r="AB133" i="6"/>
  <c r="AA133" i="6"/>
  <c r="Z133" i="6"/>
  <c r="Y133" i="6"/>
  <c r="X133" i="6"/>
  <c r="W133" i="6"/>
  <c r="V133" i="6"/>
  <c r="H133" i="6"/>
  <c r="BU132" i="6"/>
  <c r="BT132" i="6"/>
  <c r="BS132" i="6"/>
  <c r="BH132" i="6"/>
  <c r="BG132" i="6"/>
  <c r="BF132" i="6"/>
  <c r="AD132" i="6"/>
  <c r="AC132" i="6"/>
  <c r="AB132" i="6"/>
  <c r="AA132" i="6"/>
  <c r="Z132" i="6"/>
  <c r="Y132" i="6"/>
  <c r="X132" i="6"/>
  <c r="W132" i="6"/>
  <c r="V132" i="6"/>
  <c r="H132" i="6"/>
  <c r="BU131" i="6"/>
  <c r="BT131" i="6"/>
  <c r="BS131" i="6"/>
  <c r="BH131" i="6"/>
  <c r="BG131" i="6"/>
  <c r="BF131" i="6"/>
  <c r="AD131" i="6"/>
  <c r="AC131" i="6"/>
  <c r="AB131" i="6"/>
  <c r="AA131" i="6"/>
  <c r="Z131" i="6"/>
  <c r="Y131" i="6"/>
  <c r="X131" i="6"/>
  <c r="W131" i="6"/>
  <c r="V131" i="6"/>
  <c r="H131" i="6"/>
  <c r="BU130" i="6"/>
  <c r="BT130" i="6"/>
  <c r="BS130" i="6"/>
  <c r="BH130" i="6"/>
  <c r="BG130" i="6"/>
  <c r="BF130" i="6"/>
  <c r="AD130" i="6"/>
  <c r="AC130" i="6"/>
  <c r="AB130" i="6"/>
  <c r="AA130" i="6"/>
  <c r="Z130" i="6"/>
  <c r="Y130" i="6"/>
  <c r="X130" i="6"/>
  <c r="W130" i="6"/>
  <c r="V130" i="6"/>
  <c r="H130" i="6"/>
  <c r="BU129" i="6"/>
  <c r="BT129" i="6"/>
  <c r="BS129" i="6"/>
  <c r="BH129" i="6"/>
  <c r="BG129" i="6"/>
  <c r="BF129" i="6"/>
  <c r="AD129" i="6"/>
  <c r="AC129" i="6"/>
  <c r="AB129" i="6"/>
  <c r="AA129" i="6"/>
  <c r="Z129" i="6"/>
  <c r="Y129" i="6"/>
  <c r="X129" i="6"/>
  <c r="W129" i="6"/>
  <c r="V129" i="6"/>
  <c r="H129" i="6"/>
  <c r="BU128" i="6"/>
  <c r="BT128" i="6"/>
  <c r="BS128" i="6"/>
  <c r="BH128" i="6"/>
  <c r="BG128" i="6"/>
  <c r="BF128" i="6"/>
  <c r="AD128" i="6"/>
  <c r="AC128" i="6"/>
  <c r="AB128" i="6"/>
  <c r="AA128" i="6"/>
  <c r="Z128" i="6"/>
  <c r="Y128" i="6"/>
  <c r="X128" i="6"/>
  <c r="W128" i="6"/>
  <c r="V128" i="6"/>
  <c r="H128" i="6"/>
  <c r="BU127" i="6"/>
  <c r="BT127" i="6"/>
  <c r="BS127" i="6"/>
  <c r="BH127" i="6"/>
  <c r="BG127" i="6"/>
  <c r="BF127" i="6"/>
  <c r="AD127" i="6"/>
  <c r="AC127" i="6"/>
  <c r="AB127" i="6"/>
  <c r="AA127" i="6"/>
  <c r="Z127" i="6"/>
  <c r="Y127" i="6"/>
  <c r="X127" i="6"/>
  <c r="W127" i="6"/>
  <c r="V127" i="6"/>
  <c r="H127" i="6"/>
  <c r="BU126" i="6"/>
  <c r="BT126" i="6"/>
  <c r="BS126" i="6"/>
  <c r="BH126" i="6"/>
  <c r="BG126" i="6"/>
  <c r="BF126" i="6"/>
  <c r="AD126" i="6"/>
  <c r="AC126" i="6"/>
  <c r="AB126" i="6"/>
  <c r="AA126" i="6"/>
  <c r="Z126" i="6"/>
  <c r="Y126" i="6"/>
  <c r="X126" i="6"/>
  <c r="W126" i="6"/>
  <c r="V126" i="6"/>
  <c r="H126" i="6"/>
  <c r="BU125" i="6"/>
  <c r="BT125" i="6"/>
  <c r="BS125" i="6"/>
  <c r="BH125" i="6"/>
  <c r="BG125" i="6"/>
  <c r="BF125" i="6"/>
  <c r="AD125" i="6"/>
  <c r="AC125" i="6"/>
  <c r="AB125" i="6"/>
  <c r="AA125" i="6"/>
  <c r="Z125" i="6"/>
  <c r="Y125" i="6"/>
  <c r="X125" i="6"/>
  <c r="W125" i="6"/>
  <c r="V125" i="6"/>
  <c r="H125" i="6"/>
  <c r="BU124" i="6"/>
  <c r="BT124" i="6"/>
  <c r="BS124" i="6"/>
  <c r="BH124" i="6"/>
  <c r="BG124" i="6"/>
  <c r="BF124" i="6"/>
  <c r="AD124" i="6"/>
  <c r="AC124" i="6"/>
  <c r="AB124" i="6"/>
  <c r="AA124" i="6"/>
  <c r="Z124" i="6"/>
  <c r="Y124" i="6"/>
  <c r="X124" i="6"/>
  <c r="W124" i="6"/>
  <c r="V124" i="6"/>
  <c r="H124" i="6"/>
  <c r="BU123" i="6"/>
  <c r="BT123" i="6"/>
  <c r="BS123" i="6"/>
  <c r="BH123" i="6"/>
  <c r="BG123" i="6"/>
  <c r="BF123" i="6"/>
  <c r="AD123" i="6"/>
  <c r="AC123" i="6"/>
  <c r="AB123" i="6"/>
  <c r="AA123" i="6"/>
  <c r="Z123" i="6"/>
  <c r="Y123" i="6"/>
  <c r="X123" i="6"/>
  <c r="W123" i="6"/>
  <c r="V123" i="6"/>
  <c r="H123" i="6"/>
  <c r="BU122" i="6"/>
  <c r="BT122" i="6"/>
  <c r="BS122" i="6"/>
  <c r="BH122" i="6"/>
  <c r="BG122" i="6"/>
  <c r="BF122" i="6"/>
  <c r="AD122" i="6"/>
  <c r="AC122" i="6"/>
  <c r="AB122" i="6"/>
  <c r="AA122" i="6"/>
  <c r="Z122" i="6"/>
  <c r="Y122" i="6"/>
  <c r="X122" i="6"/>
  <c r="W122" i="6"/>
  <c r="V122" i="6"/>
  <c r="H122" i="6"/>
  <c r="BU121" i="6"/>
  <c r="BT121" i="6"/>
  <c r="BS121" i="6"/>
  <c r="BH121" i="6"/>
  <c r="BG121" i="6"/>
  <c r="BF121" i="6"/>
  <c r="AD121" i="6"/>
  <c r="AC121" i="6"/>
  <c r="AB121" i="6"/>
  <c r="AA121" i="6"/>
  <c r="Z121" i="6"/>
  <c r="Y121" i="6"/>
  <c r="X121" i="6"/>
  <c r="W121" i="6"/>
  <c r="V121" i="6"/>
  <c r="H121" i="6"/>
  <c r="BU120" i="6"/>
  <c r="BT120" i="6"/>
  <c r="BS120" i="6"/>
  <c r="BH120" i="6"/>
  <c r="BG120" i="6"/>
  <c r="BF120" i="6"/>
  <c r="AD120" i="6"/>
  <c r="AC120" i="6"/>
  <c r="AB120" i="6"/>
  <c r="AA120" i="6"/>
  <c r="Z120" i="6"/>
  <c r="Y120" i="6"/>
  <c r="X120" i="6"/>
  <c r="W120" i="6"/>
  <c r="V120" i="6"/>
  <c r="H120" i="6"/>
  <c r="BU119" i="6"/>
  <c r="BT119" i="6"/>
  <c r="BS119" i="6"/>
  <c r="BH119" i="6"/>
  <c r="BG119" i="6"/>
  <c r="BF119" i="6"/>
  <c r="AD119" i="6"/>
  <c r="AC119" i="6"/>
  <c r="AB119" i="6"/>
  <c r="AA119" i="6"/>
  <c r="Z119" i="6"/>
  <c r="Y119" i="6"/>
  <c r="X119" i="6"/>
  <c r="W119" i="6"/>
  <c r="V119" i="6"/>
  <c r="H119" i="6"/>
  <c r="BU118" i="6"/>
  <c r="BT118" i="6"/>
  <c r="BS118" i="6"/>
  <c r="BH118" i="6"/>
  <c r="BG118" i="6"/>
  <c r="BF118" i="6"/>
  <c r="AD118" i="6"/>
  <c r="AC118" i="6"/>
  <c r="AB118" i="6"/>
  <c r="AA118" i="6"/>
  <c r="Z118" i="6"/>
  <c r="Y118" i="6"/>
  <c r="X118" i="6"/>
  <c r="W118" i="6"/>
  <c r="V118" i="6"/>
  <c r="H118" i="6"/>
  <c r="BU117" i="6"/>
  <c r="BT117" i="6"/>
  <c r="BS117" i="6"/>
  <c r="BH117" i="6"/>
  <c r="BG117" i="6"/>
  <c r="BF117" i="6"/>
  <c r="AD117" i="6"/>
  <c r="AC117" i="6"/>
  <c r="AB117" i="6"/>
  <c r="AA117" i="6"/>
  <c r="Z117" i="6"/>
  <c r="Y117" i="6"/>
  <c r="X117" i="6"/>
  <c r="W117" i="6"/>
  <c r="V117" i="6"/>
  <c r="H117" i="6"/>
  <c r="BU116" i="6"/>
  <c r="BT116" i="6"/>
  <c r="BS116" i="6"/>
  <c r="BH116" i="6"/>
  <c r="BG116" i="6"/>
  <c r="BF116" i="6"/>
  <c r="AD116" i="6"/>
  <c r="AC116" i="6"/>
  <c r="AB116" i="6"/>
  <c r="AA116" i="6"/>
  <c r="Z116" i="6"/>
  <c r="Y116" i="6"/>
  <c r="X116" i="6"/>
  <c r="W116" i="6"/>
  <c r="V116" i="6"/>
  <c r="H116" i="6"/>
  <c r="BU115" i="6"/>
  <c r="BT115" i="6"/>
  <c r="BS115" i="6"/>
  <c r="BH115" i="6"/>
  <c r="BG115" i="6"/>
  <c r="BF115" i="6"/>
  <c r="AD115" i="6"/>
  <c r="AC115" i="6"/>
  <c r="AB115" i="6"/>
  <c r="AA115" i="6"/>
  <c r="Z115" i="6"/>
  <c r="Y115" i="6"/>
  <c r="X115" i="6"/>
  <c r="W115" i="6"/>
  <c r="V115" i="6"/>
  <c r="H115" i="6"/>
  <c r="BU114" i="6"/>
  <c r="BT114" i="6"/>
  <c r="BS114" i="6"/>
  <c r="BH114" i="6"/>
  <c r="BG114" i="6"/>
  <c r="BF114" i="6"/>
  <c r="AD114" i="6"/>
  <c r="AC114" i="6"/>
  <c r="AB114" i="6"/>
  <c r="AA114" i="6"/>
  <c r="Z114" i="6"/>
  <c r="Y114" i="6"/>
  <c r="X114" i="6"/>
  <c r="W114" i="6"/>
  <c r="V114" i="6"/>
  <c r="H114" i="6"/>
  <c r="BU113" i="6"/>
  <c r="BT113" i="6"/>
  <c r="BS113" i="6"/>
  <c r="BH113" i="6"/>
  <c r="BG113" i="6"/>
  <c r="BF113" i="6"/>
  <c r="AD113" i="6"/>
  <c r="AC113" i="6"/>
  <c r="AB113" i="6"/>
  <c r="AA113" i="6"/>
  <c r="Z113" i="6"/>
  <c r="Y113" i="6"/>
  <c r="X113" i="6"/>
  <c r="W113" i="6"/>
  <c r="V113" i="6"/>
  <c r="H113" i="6"/>
  <c r="BU112" i="6"/>
  <c r="BT112" i="6"/>
  <c r="BS112" i="6"/>
  <c r="BH112" i="6"/>
  <c r="BG112" i="6"/>
  <c r="BF112" i="6"/>
  <c r="AD112" i="6"/>
  <c r="AC112" i="6"/>
  <c r="AB112" i="6"/>
  <c r="AA112" i="6"/>
  <c r="Z112" i="6"/>
  <c r="Y112" i="6"/>
  <c r="X112" i="6"/>
  <c r="W112" i="6"/>
  <c r="V112" i="6"/>
  <c r="H112" i="6"/>
  <c r="BU111" i="6"/>
  <c r="BT111" i="6"/>
  <c r="BS111" i="6"/>
  <c r="BH111" i="6"/>
  <c r="BG111" i="6"/>
  <c r="BF111" i="6"/>
  <c r="AD111" i="6"/>
  <c r="AC111" i="6"/>
  <c r="AB111" i="6"/>
  <c r="AA111" i="6"/>
  <c r="Z111" i="6"/>
  <c r="Y111" i="6"/>
  <c r="X111" i="6"/>
  <c r="W111" i="6"/>
  <c r="V111" i="6"/>
  <c r="H111" i="6"/>
  <c r="BU110" i="6"/>
  <c r="BT110" i="6"/>
  <c r="BS110" i="6"/>
  <c r="BH110" i="6"/>
  <c r="BG110" i="6"/>
  <c r="BF110" i="6"/>
  <c r="AD110" i="6"/>
  <c r="AC110" i="6"/>
  <c r="AB110" i="6"/>
  <c r="AA110" i="6"/>
  <c r="Z110" i="6"/>
  <c r="Y110" i="6"/>
  <c r="X110" i="6"/>
  <c r="W110" i="6"/>
  <c r="V110" i="6"/>
  <c r="H110" i="6"/>
  <c r="BU109" i="6"/>
  <c r="BT109" i="6"/>
  <c r="BS109" i="6"/>
  <c r="BH109" i="6"/>
  <c r="BG109" i="6"/>
  <c r="BF109" i="6"/>
  <c r="AD109" i="6"/>
  <c r="AC109" i="6"/>
  <c r="AB109" i="6"/>
  <c r="AA109" i="6"/>
  <c r="Z109" i="6"/>
  <c r="Y109" i="6"/>
  <c r="X109" i="6"/>
  <c r="W109" i="6"/>
  <c r="V109" i="6"/>
  <c r="H109" i="6"/>
  <c r="BU108" i="6"/>
  <c r="BT108" i="6"/>
  <c r="BS108" i="6"/>
  <c r="BH108" i="6"/>
  <c r="BG108" i="6"/>
  <c r="BF108" i="6"/>
  <c r="AD108" i="6"/>
  <c r="AC108" i="6"/>
  <c r="AB108" i="6"/>
  <c r="AA108" i="6"/>
  <c r="Z108" i="6"/>
  <c r="Y108" i="6"/>
  <c r="X108" i="6"/>
  <c r="W108" i="6"/>
  <c r="V108" i="6"/>
  <c r="H108" i="6"/>
  <c r="BU107" i="6"/>
  <c r="BT107" i="6"/>
  <c r="BS107" i="6"/>
  <c r="BH107" i="6"/>
  <c r="BG107" i="6"/>
  <c r="BF107" i="6"/>
  <c r="AD107" i="6"/>
  <c r="AC107" i="6"/>
  <c r="AB107" i="6"/>
  <c r="AA107" i="6"/>
  <c r="Z107" i="6"/>
  <c r="Y107" i="6"/>
  <c r="X107" i="6"/>
  <c r="W107" i="6"/>
  <c r="V107" i="6"/>
  <c r="H107" i="6"/>
  <c r="BU106" i="6"/>
  <c r="BT106" i="6"/>
  <c r="BS106" i="6"/>
  <c r="BH106" i="6"/>
  <c r="BG106" i="6"/>
  <c r="BF106" i="6"/>
  <c r="AD106" i="6"/>
  <c r="AC106" i="6"/>
  <c r="AB106" i="6"/>
  <c r="AA106" i="6"/>
  <c r="Z106" i="6"/>
  <c r="Y106" i="6"/>
  <c r="X106" i="6"/>
  <c r="W106" i="6"/>
  <c r="V106" i="6"/>
  <c r="H106" i="6"/>
  <c r="BU105" i="6"/>
  <c r="BT105" i="6"/>
  <c r="BS105" i="6"/>
  <c r="BH105" i="6"/>
  <c r="BG105" i="6"/>
  <c r="BF105" i="6"/>
  <c r="AD105" i="6"/>
  <c r="AC105" i="6"/>
  <c r="AB105" i="6"/>
  <c r="AA105" i="6"/>
  <c r="Z105" i="6"/>
  <c r="Y105" i="6"/>
  <c r="X105" i="6"/>
  <c r="W105" i="6"/>
  <c r="V105" i="6"/>
  <c r="H105" i="6"/>
  <c r="BU104" i="6"/>
  <c r="BT104" i="6"/>
  <c r="BS104" i="6"/>
  <c r="BH104" i="6"/>
  <c r="BG104" i="6"/>
  <c r="BF104" i="6"/>
  <c r="AD104" i="6"/>
  <c r="AC104" i="6"/>
  <c r="AB104" i="6"/>
  <c r="AA104" i="6"/>
  <c r="Z104" i="6"/>
  <c r="Y104" i="6"/>
  <c r="X104" i="6"/>
  <c r="W104" i="6"/>
  <c r="V104" i="6"/>
  <c r="H104" i="6"/>
  <c r="BU103" i="6"/>
  <c r="BT103" i="6"/>
  <c r="BS103" i="6"/>
  <c r="BH103" i="6"/>
  <c r="BG103" i="6"/>
  <c r="BF103" i="6"/>
  <c r="AD103" i="6"/>
  <c r="AC103" i="6"/>
  <c r="AB103" i="6"/>
  <c r="AA103" i="6"/>
  <c r="Z103" i="6"/>
  <c r="Y103" i="6"/>
  <c r="X103" i="6"/>
  <c r="W103" i="6"/>
  <c r="V103" i="6"/>
  <c r="H103" i="6"/>
  <c r="BU102" i="6"/>
  <c r="BT102" i="6"/>
  <c r="BS102" i="6"/>
  <c r="BH102" i="6"/>
  <c r="BG102" i="6"/>
  <c r="BF102" i="6"/>
  <c r="AD102" i="6"/>
  <c r="AC102" i="6"/>
  <c r="AB102" i="6"/>
  <c r="AA102" i="6"/>
  <c r="Z102" i="6"/>
  <c r="Y102" i="6"/>
  <c r="X102" i="6"/>
  <c r="W102" i="6"/>
  <c r="V102" i="6"/>
  <c r="H102" i="6"/>
  <c r="BU101" i="6"/>
  <c r="BT101" i="6"/>
  <c r="BS101" i="6"/>
  <c r="BH101" i="6"/>
  <c r="BG101" i="6"/>
  <c r="BF101" i="6"/>
  <c r="AD101" i="6"/>
  <c r="AC101" i="6"/>
  <c r="AB101" i="6"/>
  <c r="AA101" i="6"/>
  <c r="Z101" i="6"/>
  <c r="Y101" i="6"/>
  <c r="X101" i="6"/>
  <c r="W101" i="6"/>
  <c r="V101" i="6"/>
  <c r="H101" i="6"/>
  <c r="BU100" i="6"/>
  <c r="BT100" i="6"/>
  <c r="BS100" i="6"/>
  <c r="BH100" i="6"/>
  <c r="BG100" i="6"/>
  <c r="BF100" i="6"/>
  <c r="AD100" i="6"/>
  <c r="AC100" i="6"/>
  <c r="AB100" i="6"/>
  <c r="AA100" i="6"/>
  <c r="Z100" i="6"/>
  <c r="Y100" i="6"/>
  <c r="X100" i="6"/>
  <c r="W100" i="6"/>
  <c r="V100" i="6"/>
  <c r="H100" i="6"/>
  <c r="BU99" i="6"/>
  <c r="BT99" i="6"/>
  <c r="BS99" i="6"/>
  <c r="BH99" i="6"/>
  <c r="BG99" i="6"/>
  <c r="BF99" i="6"/>
  <c r="AD99" i="6"/>
  <c r="AC99" i="6"/>
  <c r="AB99" i="6"/>
  <c r="AA99" i="6"/>
  <c r="Z99" i="6"/>
  <c r="Y99" i="6"/>
  <c r="X99" i="6"/>
  <c r="W99" i="6"/>
  <c r="V99" i="6"/>
  <c r="H99" i="6"/>
  <c r="BU98" i="6"/>
  <c r="BT98" i="6"/>
  <c r="BS98" i="6"/>
  <c r="BH98" i="6"/>
  <c r="BG98" i="6"/>
  <c r="BF98" i="6"/>
  <c r="AD98" i="6"/>
  <c r="AC98" i="6"/>
  <c r="AB98" i="6"/>
  <c r="AA98" i="6"/>
  <c r="Z98" i="6"/>
  <c r="Y98" i="6"/>
  <c r="X98" i="6"/>
  <c r="W98" i="6"/>
  <c r="V98" i="6"/>
  <c r="H98" i="6"/>
  <c r="BU97" i="6"/>
  <c r="BT97" i="6"/>
  <c r="BS97" i="6"/>
  <c r="BH97" i="6"/>
  <c r="BG97" i="6"/>
  <c r="BF97" i="6"/>
  <c r="AD97" i="6"/>
  <c r="AC97" i="6"/>
  <c r="AB97" i="6"/>
  <c r="AA97" i="6"/>
  <c r="Z97" i="6"/>
  <c r="Y97" i="6"/>
  <c r="X97" i="6"/>
  <c r="W97" i="6"/>
  <c r="V97" i="6"/>
  <c r="H97" i="6"/>
  <c r="BU96" i="6"/>
  <c r="BT96" i="6"/>
  <c r="BS96" i="6"/>
  <c r="BH96" i="6"/>
  <c r="BG96" i="6"/>
  <c r="BF96" i="6"/>
  <c r="AD96" i="6"/>
  <c r="AC96" i="6"/>
  <c r="AB96" i="6"/>
  <c r="AA96" i="6"/>
  <c r="Z96" i="6"/>
  <c r="Y96" i="6"/>
  <c r="X96" i="6"/>
  <c r="W96" i="6"/>
  <c r="V96" i="6"/>
  <c r="H96" i="6"/>
  <c r="BU95" i="6"/>
  <c r="BT95" i="6"/>
  <c r="BS95" i="6"/>
  <c r="BH95" i="6"/>
  <c r="BG95" i="6"/>
  <c r="BF95" i="6"/>
  <c r="AD95" i="6"/>
  <c r="AC95" i="6"/>
  <c r="AB95" i="6"/>
  <c r="AA95" i="6"/>
  <c r="Z95" i="6"/>
  <c r="Y95" i="6"/>
  <c r="X95" i="6"/>
  <c r="W95" i="6"/>
  <c r="V95" i="6"/>
  <c r="H95" i="6"/>
  <c r="BU94" i="6"/>
  <c r="BT94" i="6"/>
  <c r="BS94" i="6"/>
  <c r="BH94" i="6"/>
  <c r="BG94" i="6"/>
  <c r="BF94" i="6"/>
  <c r="AD94" i="6"/>
  <c r="AC94" i="6"/>
  <c r="AB94" i="6"/>
  <c r="AA94" i="6"/>
  <c r="Z94" i="6"/>
  <c r="Y94" i="6"/>
  <c r="X94" i="6"/>
  <c r="W94" i="6"/>
  <c r="V94" i="6"/>
  <c r="H94" i="6"/>
  <c r="BU93" i="6"/>
  <c r="BT93" i="6"/>
  <c r="BS93" i="6"/>
  <c r="BH93" i="6"/>
  <c r="BG93" i="6"/>
  <c r="BF93" i="6"/>
  <c r="AD93" i="6"/>
  <c r="AC93" i="6"/>
  <c r="AB93" i="6"/>
  <c r="AA93" i="6"/>
  <c r="Z93" i="6"/>
  <c r="Y93" i="6"/>
  <c r="X93" i="6"/>
  <c r="W93" i="6"/>
  <c r="V93" i="6"/>
  <c r="H93" i="6"/>
  <c r="BU92" i="6"/>
  <c r="BT92" i="6"/>
  <c r="BS92" i="6"/>
  <c r="BH92" i="6"/>
  <c r="BG92" i="6"/>
  <c r="BF92" i="6"/>
  <c r="AD92" i="6"/>
  <c r="AC92" i="6"/>
  <c r="AB92" i="6"/>
  <c r="AA92" i="6"/>
  <c r="Z92" i="6"/>
  <c r="Y92" i="6"/>
  <c r="X92" i="6"/>
  <c r="W92" i="6"/>
  <c r="V92" i="6"/>
  <c r="H92" i="6"/>
  <c r="BU91" i="6"/>
  <c r="BT91" i="6"/>
  <c r="BS91" i="6"/>
  <c r="BH91" i="6"/>
  <c r="BG91" i="6"/>
  <c r="BF91" i="6"/>
  <c r="AD91" i="6"/>
  <c r="AC91" i="6"/>
  <c r="AB91" i="6"/>
  <c r="AA91" i="6"/>
  <c r="Z91" i="6"/>
  <c r="Y91" i="6"/>
  <c r="X91" i="6"/>
  <c r="W91" i="6"/>
  <c r="V91" i="6"/>
  <c r="H91" i="6"/>
  <c r="BU90" i="6"/>
  <c r="BT90" i="6"/>
  <c r="BS90" i="6"/>
  <c r="BH90" i="6"/>
  <c r="BG90" i="6"/>
  <c r="BF90" i="6"/>
  <c r="AD90" i="6"/>
  <c r="AC90" i="6"/>
  <c r="AB90" i="6"/>
  <c r="AA90" i="6"/>
  <c r="Z90" i="6"/>
  <c r="Y90" i="6"/>
  <c r="X90" i="6"/>
  <c r="W90" i="6"/>
  <c r="V90" i="6"/>
  <c r="H90" i="6"/>
  <c r="BU89" i="6"/>
  <c r="BT89" i="6"/>
  <c r="BS89" i="6"/>
  <c r="BH89" i="6"/>
  <c r="BG89" i="6"/>
  <c r="BF89" i="6"/>
  <c r="AD89" i="6"/>
  <c r="AC89" i="6"/>
  <c r="AB89" i="6"/>
  <c r="AA89" i="6"/>
  <c r="Z89" i="6"/>
  <c r="Y89" i="6"/>
  <c r="X89" i="6"/>
  <c r="W89" i="6"/>
  <c r="V89" i="6"/>
  <c r="H89" i="6"/>
  <c r="BU88" i="6"/>
  <c r="BT88" i="6"/>
  <c r="BS88" i="6"/>
  <c r="BH88" i="6"/>
  <c r="BG88" i="6"/>
  <c r="BF88" i="6"/>
  <c r="AD88" i="6"/>
  <c r="AC88" i="6"/>
  <c r="AB88" i="6"/>
  <c r="AA88" i="6"/>
  <c r="Z88" i="6"/>
  <c r="Y88" i="6"/>
  <c r="X88" i="6"/>
  <c r="W88" i="6"/>
  <c r="V88" i="6"/>
  <c r="H88" i="6"/>
  <c r="BU87" i="6"/>
  <c r="BT87" i="6"/>
  <c r="BS87" i="6"/>
  <c r="BH87" i="6"/>
  <c r="BG87" i="6"/>
  <c r="BF87" i="6"/>
  <c r="AD87" i="6"/>
  <c r="AC87" i="6"/>
  <c r="AB87" i="6"/>
  <c r="AA87" i="6"/>
  <c r="Z87" i="6"/>
  <c r="Y87" i="6"/>
  <c r="X87" i="6"/>
  <c r="W87" i="6"/>
  <c r="V87" i="6"/>
  <c r="H87" i="6"/>
  <c r="BU86" i="6"/>
  <c r="BT86" i="6"/>
  <c r="BS86" i="6"/>
  <c r="BH86" i="6"/>
  <c r="BG86" i="6"/>
  <c r="BF86" i="6"/>
  <c r="AD86" i="6"/>
  <c r="AC86" i="6"/>
  <c r="AB86" i="6"/>
  <c r="AA86" i="6"/>
  <c r="Z86" i="6"/>
  <c r="Y86" i="6"/>
  <c r="X86" i="6"/>
  <c r="W86" i="6"/>
  <c r="V86" i="6"/>
  <c r="H86" i="6"/>
  <c r="BU85" i="6"/>
  <c r="BT85" i="6"/>
  <c r="BS85" i="6"/>
  <c r="BH85" i="6"/>
  <c r="BG85" i="6"/>
  <c r="BF85" i="6"/>
  <c r="AD85" i="6"/>
  <c r="AC85" i="6"/>
  <c r="AB85" i="6"/>
  <c r="AA85" i="6"/>
  <c r="Z85" i="6"/>
  <c r="Y85" i="6"/>
  <c r="X85" i="6"/>
  <c r="W85" i="6"/>
  <c r="V85" i="6"/>
  <c r="H85" i="6"/>
  <c r="BU84" i="6"/>
  <c r="BT84" i="6"/>
  <c r="BS84" i="6"/>
  <c r="BH84" i="6"/>
  <c r="BG84" i="6"/>
  <c r="BF84" i="6"/>
  <c r="AD84" i="6"/>
  <c r="AC84" i="6"/>
  <c r="AB84" i="6"/>
  <c r="AA84" i="6"/>
  <c r="Z84" i="6"/>
  <c r="Y84" i="6"/>
  <c r="X84" i="6"/>
  <c r="W84" i="6"/>
  <c r="V84" i="6"/>
  <c r="H84" i="6"/>
  <c r="BU83" i="6"/>
  <c r="BT83" i="6"/>
  <c r="BS83" i="6"/>
  <c r="BH83" i="6"/>
  <c r="BG83" i="6"/>
  <c r="BF83" i="6"/>
  <c r="AD83" i="6"/>
  <c r="AC83" i="6"/>
  <c r="AB83" i="6"/>
  <c r="AA83" i="6"/>
  <c r="Z83" i="6"/>
  <c r="Y83" i="6"/>
  <c r="X83" i="6"/>
  <c r="W83" i="6"/>
  <c r="V83" i="6"/>
  <c r="H83" i="6"/>
  <c r="BU82" i="6"/>
  <c r="BT82" i="6"/>
  <c r="BS82" i="6"/>
  <c r="BH82" i="6"/>
  <c r="BG82" i="6"/>
  <c r="BF82" i="6"/>
  <c r="AD82" i="6"/>
  <c r="AC82" i="6"/>
  <c r="AB82" i="6"/>
  <c r="AA82" i="6"/>
  <c r="Z82" i="6"/>
  <c r="Y82" i="6"/>
  <c r="X82" i="6"/>
  <c r="W82" i="6"/>
  <c r="V82" i="6"/>
  <c r="H82" i="6"/>
  <c r="BU81" i="6"/>
  <c r="BT81" i="6"/>
  <c r="BS81" i="6"/>
  <c r="BH81" i="6"/>
  <c r="BG81" i="6"/>
  <c r="BF81" i="6"/>
  <c r="AD81" i="6"/>
  <c r="AC81" i="6"/>
  <c r="AB81" i="6"/>
  <c r="AA81" i="6"/>
  <c r="Z81" i="6"/>
  <c r="Y81" i="6"/>
  <c r="X81" i="6"/>
  <c r="W81" i="6"/>
  <c r="V81" i="6"/>
  <c r="H81" i="6"/>
  <c r="BU80" i="6"/>
  <c r="BT80" i="6"/>
  <c r="BS80" i="6"/>
  <c r="BH80" i="6"/>
  <c r="BG80" i="6"/>
  <c r="BF80" i="6"/>
  <c r="AD80" i="6"/>
  <c r="AC80" i="6"/>
  <c r="AB80" i="6"/>
  <c r="AA80" i="6"/>
  <c r="Z80" i="6"/>
  <c r="Y80" i="6"/>
  <c r="X80" i="6"/>
  <c r="W80" i="6"/>
  <c r="V80" i="6"/>
  <c r="H80" i="6"/>
  <c r="BU79" i="6"/>
  <c r="BT79" i="6"/>
  <c r="BS79" i="6"/>
  <c r="BH79" i="6"/>
  <c r="BG79" i="6"/>
  <c r="BF79" i="6"/>
  <c r="AD79" i="6"/>
  <c r="AC79" i="6"/>
  <c r="AB79" i="6"/>
  <c r="AA79" i="6"/>
  <c r="Z79" i="6"/>
  <c r="Y79" i="6"/>
  <c r="X79" i="6"/>
  <c r="W79" i="6"/>
  <c r="V79" i="6"/>
  <c r="H79" i="6"/>
  <c r="BU78" i="6"/>
  <c r="BT78" i="6"/>
  <c r="BS78" i="6"/>
  <c r="BH78" i="6"/>
  <c r="BG78" i="6"/>
  <c r="BF78" i="6"/>
  <c r="AD78" i="6"/>
  <c r="AC78" i="6"/>
  <c r="AB78" i="6"/>
  <c r="AA78" i="6"/>
  <c r="Z78" i="6"/>
  <c r="Y78" i="6"/>
  <c r="X78" i="6"/>
  <c r="W78" i="6"/>
  <c r="V78" i="6"/>
  <c r="H78" i="6"/>
  <c r="BU77" i="6"/>
  <c r="BT77" i="6"/>
  <c r="BS77" i="6"/>
  <c r="BH77" i="6"/>
  <c r="BG77" i="6"/>
  <c r="BF77" i="6"/>
  <c r="AD77" i="6"/>
  <c r="AC77" i="6"/>
  <c r="AB77" i="6"/>
  <c r="AA77" i="6"/>
  <c r="Z77" i="6"/>
  <c r="Y77" i="6"/>
  <c r="X77" i="6"/>
  <c r="W77" i="6"/>
  <c r="V77" i="6"/>
  <c r="H77" i="6"/>
  <c r="BU76" i="6"/>
  <c r="BT76" i="6"/>
  <c r="BS76" i="6"/>
  <c r="BH76" i="6"/>
  <c r="BG76" i="6"/>
  <c r="BF76" i="6"/>
  <c r="AD76" i="6"/>
  <c r="AC76" i="6"/>
  <c r="AB76" i="6"/>
  <c r="AA76" i="6"/>
  <c r="Z76" i="6"/>
  <c r="Y76" i="6"/>
  <c r="X76" i="6"/>
  <c r="W76" i="6"/>
  <c r="V76" i="6"/>
  <c r="H76" i="6"/>
  <c r="BU75" i="6"/>
  <c r="BT75" i="6"/>
  <c r="BS75" i="6"/>
  <c r="BH75" i="6"/>
  <c r="BG75" i="6"/>
  <c r="BF75" i="6"/>
  <c r="AD75" i="6"/>
  <c r="AC75" i="6"/>
  <c r="AB75" i="6"/>
  <c r="AA75" i="6"/>
  <c r="Z75" i="6"/>
  <c r="Y75" i="6"/>
  <c r="X75" i="6"/>
  <c r="W75" i="6"/>
  <c r="V75" i="6"/>
  <c r="H75" i="6"/>
  <c r="BU74" i="6"/>
  <c r="BT74" i="6"/>
  <c r="BS74" i="6"/>
  <c r="BH74" i="6"/>
  <c r="BG74" i="6"/>
  <c r="BF74" i="6"/>
  <c r="AD74" i="6"/>
  <c r="AC74" i="6"/>
  <c r="AB74" i="6"/>
  <c r="AA74" i="6"/>
  <c r="Z74" i="6"/>
  <c r="Y74" i="6"/>
  <c r="X74" i="6"/>
  <c r="W74" i="6"/>
  <c r="V74" i="6"/>
  <c r="H74" i="6"/>
  <c r="BU73" i="6"/>
  <c r="BT73" i="6"/>
  <c r="BS73" i="6"/>
  <c r="BH73" i="6"/>
  <c r="BG73" i="6"/>
  <c r="BF73" i="6"/>
  <c r="AD73" i="6"/>
  <c r="AC73" i="6"/>
  <c r="AB73" i="6"/>
  <c r="AA73" i="6"/>
  <c r="Z73" i="6"/>
  <c r="Y73" i="6"/>
  <c r="X73" i="6"/>
  <c r="W73" i="6"/>
  <c r="V73" i="6"/>
  <c r="H73" i="6"/>
  <c r="BU72" i="6"/>
  <c r="BT72" i="6"/>
  <c r="BS72" i="6"/>
  <c r="BH72" i="6"/>
  <c r="BG72" i="6"/>
  <c r="BF72" i="6"/>
  <c r="AD72" i="6"/>
  <c r="AC72" i="6"/>
  <c r="AB72" i="6"/>
  <c r="AA72" i="6"/>
  <c r="Z72" i="6"/>
  <c r="Y72" i="6"/>
  <c r="X72" i="6"/>
  <c r="W72" i="6"/>
  <c r="V72" i="6"/>
  <c r="H72" i="6"/>
  <c r="BU71" i="6"/>
  <c r="BT71" i="6"/>
  <c r="BS71" i="6"/>
  <c r="BH71" i="6"/>
  <c r="BG71" i="6"/>
  <c r="BF71" i="6"/>
  <c r="AD71" i="6"/>
  <c r="AC71" i="6"/>
  <c r="AB71" i="6"/>
  <c r="AA71" i="6"/>
  <c r="Z71" i="6"/>
  <c r="Y71" i="6"/>
  <c r="X71" i="6"/>
  <c r="W71" i="6"/>
  <c r="V71" i="6"/>
  <c r="H71" i="6"/>
  <c r="BU70" i="6"/>
  <c r="BT70" i="6"/>
  <c r="BS70" i="6"/>
  <c r="BH70" i="6"/>
  <c r="BG70" i="6"/>
  <c r="BF70" i="6"/>
  <c r="AD70" i="6"/>
  <c r="AC70" i="6"/>
  <c r="AB70" i="6"/>
  <c r="AA70" i="6"/>
  <c r="Z70" i="6"/>
  <c r="Y70" i="6"/>
  <c r="X70" i="6"/>
  <c r="W70" i="6"/>
  <c r="V70" i="6"/>
  <c r="H70" i="6"/>
  <c r="BU69" i="6"/>
  <c r="BT69" i="6"/>
  <c r="BS69" i="6"/>
  <c r="BH69" i="6"/>
  <c r="BG69" i="6"/>
  <c r="BF69" i="6"/>
  <c r="AD69" i="6"/>
  <c r="AC69" i="6"/>
  <c r="AB69" i="6"/>
  <c r="AA69" i="6"/>
  <c r="Z69" i="6"/>
  <c r="Y69" i="6"/>
  <c r="X69" i="6"/>
  <c r="W69" i="6"/>
  <c r="V69" i="6"/>
  <c r="H69" i="6"/>
  <c r="BU68" i="6"/>
  <c r="BT68" i="6"/>
  <c r="BS68" i="6"/>
  <c r="BH68" i="6"/>
  <c r="BG68" i="6"/>
  <c r="BF68" i="6"/>
  <c r="AD68" i="6"/>
  <c r="AC68" i="6"/>
  <c r="AB68" i="6"/>
  <c r="AA68" i="6"/>
  <c r="Z68" i="6"/>
  <c r="Y68" i="6"/>
  <c r="X68" i="6"/>
  <c r="W68" i="6"/>
  <c r="V68" i="6"/>
  <c r="H68" i="6"/>
  <c r="BU67" i="6"/>
  <c r="BT67" i="6"/>
  <c r="BS67" i="6"/>
  <c r="BH67" i="6"/>
  <c r="BG67" i="6"/>
  <c r="BF67" i="6"/>
  <c r="AD67" i="6"/>
  <c r="AC67" i="6"/>
  <c r="AB67" i="6"/>
  <c r="AA67" i="6"/>
  <c r="Z67" i="6"/>
  <c r="Y67" i="6"/>
  <c r="X67" i="6"/>
  <c r="W67" i="6"/>
  <c r="V67" i="6"/>
  <c r="H67" i="6"/>
  <c r="BU66" i="6"/>
  <c r="BT66" i="6"/>
  <c r="BS66" i="6"/>
  <c r="BH66" i="6"/>
  <c r="BG66" i="6"/>
  <c r="BF66" i="6"/>
  <c r="AD66" i="6"/>
  <c r="AC66" i="6"/>
  <c r="AB66" i="6"/>
  <c r="AA66" i="6"/>
  <c r="Z66" i="6"/>
  <c r="Y66" i="6"/>
  <c r="X66" i="6"/>
  <c r="W66" i="6"/>
  <c r="V66" i="6"/>
  <c r="H66" i="6"/>
  <c r="BU65" i="6"/>
  <c r="BT65" i="6"/>
  <c r="BS65" i="6"/>
  <c r="BH65" i="6"/>
  <c r="BG65" i="6"/>
  <c r="BF65" i="6"/>
  <c r="AD65" i="6"/>
  <c r="AC65" i="6"/>
  <c r="AB65" i="6"/>
  <c r="AA65" i="6"/>
  <c r="Z65" i="6"/>
  <c r="Y65" i="6"/>
  <c r="X65" i="6"/>
  <c r="W65" i="6"/>
  <c r="V65" i="6"/>
  <c r="H65" i="6"/>
  <c r="BU64" i="6"/>
  <c r="BT64" i="6"/>
  <c r="BS64" i="6"/>
  <c r="BH64" i="6"/>
  <c r="BG64" i="6"/>
  <c r="BF64" i="6"/>
  <c r="AD64" i="6"/>
  <c r="AC64" i="6"/>
  <c r="AB64" i="6"/>
  <c r="AA64" i="6"/>
  <c r="Z64" i="6"/>
  <c r="Y64" i="6"/>
  <c r="X64" i="6"/>
  <c r="W64" i="6"/>
  <c r="V64" i="6"/>
  <c r="H64" i="6"/>
  <c r="BU63" i="6"/>
  <c r="BT63" i="6"/>
  <c r="BS63" i="6"/>
  <c r="BH63" i="6"/>
  <c r="BG63" i="6"/>
  <c r="BF63" i="6"/>
  <c r="AD63" i="6"/>
  <c r="AC63" i="6"/>
  <c r="AB63" i="6"/>
  <c r="AA63" i="6"/>
  <c r="Z63" i="6"/>
  <c r="Y63" i="6"/>
  <c r="X63" i="6"/>
  <c r="W63" i="6"/>
  <c r="V63" i="6"/>
  <c r="H63" i="6"/>
  <c r="BU62" i="6"/>
  <c r="BT62" i="6"/>
  <c r="BS62" i="6"/>
  <c r="BH62" i="6"/>
  <c r="BG62" i="6"/>
  <c r="BF62" i="6"/>
  <c r="AD62" i="6"/>
  <c r="AC62" i="6"/>
  <c r="AB62" i="6"/>
  <c r="AA62" i="6"/>
  <c r="Z62" i="6"/>
  <c r="Y62" i="6"/>
  <c r="X62" i="6"/>
  <c r="W62" i="6"/>
  <c r="V62" i="6"/>
  <c r="H62" i="6"/>
  <c r="BU61" i="6"/>
  <c r="BT61" i="6"/>
  <c r="BS61" i="6"/>
  <c r="BH61" i="6"/>
  <c r="BG61" i="6"/>
  <c r="BF61" i="6"/>
  <c r="AD61" i="6"/>
  <c r="AC61" i="6"/>
  <c r="AB61" i="6"/>
  <c r="AA61" i="6"/>
  <c r="Z61" i="6"/>
  <c r="Y61" i="6"/>
  <c r="X61" i="6"/>
  <c r="W61" i="6"/>
  <c r="V61" i="6"/>
  <c r="H61" i="6"/>
  <c r="BU60" i="6"/>
  <c r="BT60" i="6"/>
  <c r="BS60" i="6"/>
  <c r="BH60" i="6"/>
  <c r="BG60" i="6"/>
  <c r="BF60" i="6"/>
  <c r="AD60" i="6"/>
  <c r="AC60" i="6"/>
  <c r="AB60" i="6"/>
  <c r="AA60" i="6"/>
  <c r="Z60" i="6"/>
  <c r="Y60" i="6"/>
  <c r="X60" i="6"/>
  <c r="W60" i="6"/>
  <c r="V60" i="6"/>
  <c r="H60" i="6"/>
  <c r="BU59" i="6"/>
  <c r="BT59" i="6"/>
  <c r="BS59" i="6"/>
  <c r="BH59" i="6"/>
  <c r="BG59" i="6"/>
  <c r="BF59" i="6"/>
  <c r="AD59" i="6"/>
  <c r="AC59" i="6"/>
  <c r="AB59" i="6"/>
  <c r="AA59" i="6"/>
  <c r="Z59" i="6"/>
  <c r="Y59" i="6"/>
  <c r="X59" i="6"/>
  <c r="W59" i="6"/>
  <c r="V59" i="6"/>
  <c r="H59" i="6"/>
  <c r="BU58" i="6"/>
  <c r="BT58" i="6"/>
  <c r="BS58" i="6"/>
  <c r="BH58" i="6"/>
  <c r="BG58" i="6"/>
  <c r="BF58" i="6"/>
  <c r="AD58" i="6"/>
  <c r="AC58" i="6"/>
  <c r="AB58" i="6"/>
  <c r="AA58" i="6"/>
  <c r="Z58" i="6"/>
  <c r="Y58" i="6"/>
  <c r="X58" i="6"/>
  <c r="W58" i="6"/>
  <c r="V58" i="6"/>
  <c r="H58" i="6"/>
  <c r="BU57" i="6"/>
  <c r="BT57" i="6"/>
  <c r="BS57" i="6"/>
  <c r="BH57" i="6"/>
  <c r="BG57" i="6"/>
  <c r="BF57" i="6"/>
  <c r="AD57" i="6"/>
  <c r="AC57" i="6"/>
  <c r="AB57" i="6"/>
  <c r="AA57" i="6"/>
  <c r="Z57" i="6"/>
  <c r="Y57" i="6"/>
  <c r="X57" i="6"/>
  <c r="W57" i="6"/>
  <c r="V57" i="6"/>
  <c r="H57" i="6"/>
  <c r="BU56" i="6"/>
  <c r="BT56" i="6"/>
  <c r="BS56" i="6"/>
  <c r="BH56" i="6"/>
  <c r="BG56" i="6"/>
  <c r="BF56" i="6"/>
  <c r="AD56" i="6"/>
  <c r="AC56" i="6"/>
  <c r="AB56" i="6"/>
  <c r="AA56" i="6"/>
  <c r="Z56" i="6"/>
  <c r="Y56" i="6"/>
  <c r="X56" i="6"/>
  <c r="W56" i="6"/>
  <c r="V56" i="6"/>
  <c r="H56" i="6"/>
  <c r="BU55" i="6"/>
  <c r="BT55" i="6"/>
  <c r="BS55" i="6"/>
  <c r="BH55" i="6"/>
  <c r="BG55" i="6"/>
  <c r="BF55" i="6"/>
  <c r="AD55" i="6"/>
  <c r="AC55" i="6"/>
  <c r="AB55" i="6"/>
  <c r="AA55" i="6"/>
  <c r="Z55" i="6"/>
  <c r="Y55" i="6"/>
  <c r="X55" i="6"/>
  <c r="W55" i="6"/>
  <c r="V55" i="6"/>
  <c r="H55" i="6"/>
  <c r="BU54" i="6"/>
  <c r="BT54" i="6"/>
  <c r="BS54" i="6"/>
  <c r="BH54" i="6"/>
  <c r="BG54" i="6"/>
  <c r="BF54" i="6"/>
  <c r="AD54" i="6"/>
  <c r="AC54" i="6"/>
  <c r="AB54" i="6"/>
  <c r="AA54" i="6"/>
  <c r="Z54" i="6"/>
  <c r="Y54" i="6"/>
  <c r="X54" i="6"/>
  <c r="W54" i="6"/>
  <c r="V54" i="6"/>
  <c r="H54" i="6"/>
  <c r="BU53" i="6"/>
  <c r="BT53" i="6"/>
  <c r="BS53" i="6"/>
  <c r="BH53" i="6"/>
  <c r="BG53" i="6"/>
  <c r="BF53" i="6"/>
  <c r="AD53" i="6"/>
  <c r="AC53" i="6"/>
  <c r="AB53" i="6"/>
  <c r="AA53" i="6"/>
  <c r="Z53" i="6"/>
  <c r="Y53" i="6"/>
  <c r="X53" i="6"/>
  <c r="W53" i="6"/>
  <c r="V53" i="6"/>
  <c r="H53" i="6"/>
  <c r="BU52" i="6"/>
  <c r="BT52" i="6"/>
  <c r="BS52" i="6"/>
  <c r="BH52" i="6"/>
  <c r="BG52" i="6"/>
  <c r="BF52" i="6"/>
  <c r="AD52" i="6"/>
  <c r="AC52" i="6"/>
  <c r="AB52" i="6"/>
  <c r="AA52" i="6"/>
  <c r="Z52" i="6"/>
  <c r="Y52" i="6"/>
  <c r="X52" i="6"/>
  <c r="W52" i="6"/>
  <c r="V52" i="6"/>
  <c r="H52" i="6"/>
  <c r="BU51" i="6"/>
  <c r="BT51" i="6"/>
  <c r="BS51" i="6"/>
  <c r="BH51" i="6"/>
  <c r="BG51" i="6"/>
  <c r="BF51" i="6"/>
  <c r="AD51" i="6"/>
  <c r="AC51" i="6"/>
  <c r="AB51" i="6"/>
  <c r="AA51" i="6"/>
  <c r="Z51" i="6"/>
  <c r="Y51" i="6"/>
  <c r="X51" i="6"/>
  <c r="W51" i="6"/>
  <c r="V51" i="6"/>
  <c r="H51" i="6"/>
  <c r="BU50" i="6"/>
  <c r="BT50" i="6"/>
  <c r="BS50" i="6"/>
  <c r="BH50" i="6"/>
  <c r="BG50" i="6"/>
  <c r="BF50" i="6"/>
  <c r="AD50" i="6"/>
  <c r="AC50" i="6"/>
  <c r="AB50" i="6"/>
  <c r="AA50" i="6"/>
  <c r="Z50" i="6"/>
  <c r="Y50" i="6"/>
  <c r="X50" i="6"/>
  <c r="W50" i="6"/>
  <c r="V50" i="6"/>
  <c r="H50" i="6"/>
  <c r="BU49" i="6"/>
  <c r="BT49" i="6"/>
  <c r="BS49" i="6"/>
  <c r="BH49" i="6"/>
  <c r="BG49" i="6"/>
  <c r="BF49" i="6"/>
  <c r="AD49" i="6"/>
  <c r="AC49" i="6"/>
  <c r="AB49" i="6"/>
  <c r="AA49" i="6"/>
  <c r="Z49" i="6"/>
  <c r="Y49" i="6"/>
  <c r="X49" i="6"/>
  <c r="W49" i="6"/>
  <c r="V49" i="6"/>
  <c r="H49" i="6"/>
  <c r="BU48" i="6"/>
  <c r="BT48" i="6"/>
  <c r="BS48" i="6"/>
  <c r="BH48" i="6"/>
  <c r="BG48" i="6"/>
  <c r="BF48" i="6"/>
  <c r="AD48" i="6"/>
  <c r="AC48" i="6"/>
  <c r="AB48" i="6"/>
  <c r="AA48" i="6"/>
  <c r="Z48" i="6"/>
  <c r="Y48" i="6"/>
  <c r="X48" i="6"/>
  <c r="W48" i="6"/>
  <c r="V48" i="6"/>
  <c r="H48" i="6"/>
  <c r="BU47" i="6"/>
  <c r="BT47" i="6"/>
  <c r="BS47" i="6"/>
  <c r="BH47" i="6"/>
  <c r="BG47" i="6"/>
  <c r="BF47" i="6"/>
  <c r="AD47" i="6"/>
  <c r="AC47" i="6"/>
  <c r="AB47" i="6"/>
  <c r="AA47" i="6"/>
  <c r="Z47" i="6"/>
  <c r="Y47" i="6"/>
  <c r="X47" i="6"/>
  <c r="W47" i="6"/>
  <c r="V47" i="6"/>
  <c r="H47" i="6"/>
  <c r="BU46" i="6"/>
  <c r="BT46" i="6"/>
  <c r="BS46" i="6"/>
  <c r="BH46" i="6"/>
  <c r="BG46" i="6"/>
  <c r="BF46" i="6"/>
  <c r="AD46" i="6"/>
  <c r="AC46" i="6"/>
  <c r="AB46" i="6"/>
  <c r="AA46" i="6"/>
  <c r="Z46" i="6"/>
  <c r="Y46" i="6"/>
  <c r="X46" i="6"/>
  <c r="W46" i="6"/>
  <c r="V46" i="6"/>
  <c r="H46" i="6"/>
  <c r="BU45" i="6"/>
  <c r="BT45" i="6"/>
  <c r="BS45" i="6"/>
  <c r="BH45" i="6"/>
  <c r="BG45" i="6"/>
  <c r="BF45" i="6"/>
  <c r="AD45" i="6"/>
  <c r="AC45" i="6"/>
  <c r="AB45" i="6"/>
  <c r="AA45" i="6"/>
  <c r="Z45" i="6"/>
  <c r="Y45" i="6"/>
  <c r="X45" i="6"/>
  <c r="W45" i="6"/>
  <c r="V45" i="6"/>
  <c r="H45" i="6"/>
  <c r="BU44" i="6"/>
  <c r="BT44" i="6"/>
  <c r="BS44" i="6"/>
  <c r="BH44" i="6"/>
  <c r="BG44" i="6"/>
  <c r="BF44" i="6"/>
  <c r="AD44" i="6"/>
  <c r="AC44" i="6"/>
  <c r="AB44" i="6"/>
  <c r="AA44" i="6"/>
  <c r="Z44" i="6"/>
  <c r="Y44" i="6"/>
  <c r="X44" i="6"/>
  <c r="W44" i="6"/>
  <c r="V44" i="6"/>
  <c r="H44" i="6"/>
  <c r="BU43" i="6"/>
  <c r="BT43" i="6"/>
  <c r="BS43" i="6"/>
  <c r="BH43" i="6"/>
  <c r="BG43" i="6"/>
  <c r="BF43" i="6"/>
  <c r="AD43" i="6"/>
  <c r="AC43" i="6"/>
  <c r="AB43" i="6"/>
  <c r="AA43" i="6"/>
  <c r="Z43" i="6"/>
  <c r="Y43" i="6"/>
  <c r="X43" i="6"/>
  <c r="W43" i="6"/>
  <c r="V43" i="6"/>
  <c r="H43" i="6"/>
  <c r="BU42" i="6"/>
  <c r="BT42" i="6"/>
  <c r="BS42" i="6"/>
  <c r="BH42" i="6"/>
  <c r="BG42" i="6"/>
  <c r="BF42" i="6"/>
  <c r="AD42" i="6"/>
  <c r="AC42" i="6"/>
  <c r="AB42" i="6"/>
  <c r="AA42" i="6"/>
  <c r="Z42" i="6"/>
  <c r="Y42" i="6"/>
  <c r="X42" i="6"/>
  <c r="W42" i="6"/>
  <c r="V42" i="6"/>
  <c r="H42" i="6"/>
  <c r="BU41" i="6"/>
  <c r="BT41" i="6"/>
  <c r="BS41" i="6"/>
  <c r="BH41" i="6"/>
  <c r="BG41" i="6"/>
  <c r="BF41" i="6"/>
  <c r="AD41" i="6"/>
  <c r="AC41" i="6"/>
  <c r="AB41" i="6"/>
  <c r="AA41" i="6"/>
  <c r="Z41" i="6"/>
  <c r="Y41" i="6"/>
  <c r="X41" i="6"/>
  <c r="W41" i="6"/>
  <c r="V41" i="6"/>
  <c r="H41" i="6"/>
  <c r="BU40" i="6"/>
  <c r="BT40" i="6"/>
  <c r="BS40" i="6"/>
  <c r="BH40" i="6"/>
  <c r="BG40" i="6"/>
  <c r="BF40" i="6"/>
  <c r="AD40" i="6"/>
  <c r="AC40" i="6"/>
  <c r="AB40" i="6"/>
  <c r="AA40" i="6"/>
  <c r="Z40" i="6"/>
  <c r="Y40" i="6"/>
  <c r="X40" i="6"/>
  <c r="W40" i="6"/>
  <c r="V40" i="6"/>
  <c r="H40" i="6"/>
  <c r="BU39" i="6"/>
  <c r="BT39" i="6"/>
  <c r="BS39" i="6"/>
  <c r="BH39" i="6"/>
  <c r="BG39" i="6"/>
  <c r="BF39" i="6"/>
  <c r="AD39" i="6"/>
  <c r="AC39" i="6"/>
  <c r="AB39" i="6"/>
  <c r="AA39" i="6"/>
  <c r="Z39" i="6"/>
  <c r="Y39" i="6"/>
  <c r="X39" i="6"/>
  <c r="W39" i="6"/>
  <c r="V39" i="6"/>
  <c r="H39" i="6"/>
  <c r="BU38" i="6"/>
  <c r="BT38" i="6"/>
  <c r="BS38" i="6"/>
  <c r="BH38" i="6"/>
  <c r="BG38" i="6"/>
  <c r="BF38" i="6"/>
  <c r="AD38" i="6"/>
  <c r="AC38" i="6"/>
  <c r="AB38" i="6"/>
  <c r="AA38" i="6"/>
  <c r="Z38" i="6"/>
  <c r="Y38" i="6"/>
  <c r="X38" i="6"/>
  <c r="W38" i="6"/>
  <c r="V38" i="6"/>
  <c r="H38" i="6"/>
  <c r="BU37" i="6"/>
  <c r="BT37" i="6"/>
  <c r="BS37" i="6"/>
  <c r="BH37" i="6"/>
  <c r="BG37" i="6"/>
  <c r="BF37" i="6"/>
  <c r="AD37" i="6"/>
  <c r="AC37" i="6"/>
  <c r="AB37" i="6"/>
  <c r="AA37" i="6"/>
  <c r="Z37" i="6"/>
  <c r="Y37" i="6"/>
  <c r="X37" i="6"/>
  <c r="W37" i="6"/>
  <c r="V37" i="6"/>
  <c r="H37" i="6"/>
  <c r="BU36" i="6"/>
  <c r="BT36" i="6"/>
  <c r="BS36" i="6"/>
  <c r="BH36" i="6"/>
  <c r="BG36" i="6"/>
  <c r="BF36" i="6"/>
  <c r="AD36" i="6"/>
  <c r="AC36" i="6"/>
  <c r="AB36" i="6"/>
  <c r="AA36" i="6"/>
  <c r="Z36" i="6"/>
  <c r="Y36" i="6"/>
  <c r="X36" i="6"/>
  <c r="W36" i="6"/>
  <c r="V36" i="6"/>
  <c r="H36" i="6"/>
  <c r="BU35" i="6"/>
  <c r="BT35" i="6"/>
  <c r="BS35" i="6"/>
  <c r="BH35" i="6"/>
  <c r="BG35" i="6"/>
  <c r="BF35" i="6"/>
  <c r="AD35" i="6"/>
  <c r="AC35" i="6"/>
  <c r="AB35" i="6"/>
  <c r="AA35" i="6"/>
  <c r="Z35" i="6"/>
  <c r="Y35" i="6"/>
  <c r="X35" i="6"/>
  <c r="W35" i="6"/>
  <c r="V35" i="6"/>
  <c r="H35" i="6"/>
  <c r="BU34" i="6"/>
  <c r="BT34" i="6"/>
  <c r="BS34" i="6"/>
  <c r="BH34" i="6"/>
  <c r="BG34" i="6"/>
  <c r="BF34" i="6"/>
  <c r="AD34" i="6"/>
  <c r="AC34" i="6"/>
  <c r="AB34" i="6"/>
  <c r="AA34" i="6"/>
  <c r="Z34" i="6"/>
  <c r="Y34" i="6"/>
  <c r="X34" i="6"/>
  <c r="W34" i="6"/>
  <c r="V34" i="6"/>
  <c r="H34" i="6"/>
  <c r="BU33" i="6"/>
  <c r="BT33" i="6"/>
  <c r="BS33" i="6"/>
  <c r="BH33" i="6"/>
  <c r="BG33" i="6"/>
  <c r="BF33" i="6"/>
  <c r="AD33" i="6"/>
  <c r="AC33" i="6"/>
  <c r="AB33" i="6"/>
  <c r="AA33" i="6"/>
  <c r="Z33" i="6"/>
  <c r="Y33" i="6"/>
  <c r="X33" i="6"/>
  <c r="W33" i="6"/>
  <c r="V33" i="6"/>
  <c r="H33" i="6"/>
  <c r="BU32" i="6"/>
  <c r="BT32" i="6"/>
  <c r="BS32" i="6"/>
  <c r="BH32" i="6"/>
  <c r="BG32" i="6"/>
  <c r="BF32" i="6"/>
  <c r="AD32" i="6"/>
  <c r="AC32" i="6"/>
  <c r="AB32" i="6"/>
  <c r="AA32" i="6"/>
  <c r="Z32" i="6"/>
  <c r="Y32" i="6"/>
  <c r="X32" i="6"/>
  <c r="W32" i="6"/>
  <c r="V32" i="6"/>
  <c r="H32" i="6"/>
  <c r="BU31" i="6"/>
  <c r="BT31" i="6"/>
  <c r="BS31" i="6"/>
  <c r="BH31" i="6"/>
  <c r="BG31" i="6"/>
  <c r="BF31" i="6"/>
  <c r="AD31" i="6"/>
  <c r="AC31" i="6"/>
  <c r="AB31" i="6"/>
  <c r="AA31" i="6"/>
  <c r="Z31" i="6"/>
  <c r="Y31" i="6"/>
  <c r="X31" i="6"/>
  <c r="W31" i="6"/>
  <c r="V31" i="6"/>
  <c r="H31" i="6"/>
  <c r="BU30" i="6"/>
  <c r="BT30" i="6"/>
  <c r="BS30" i="6"/>
  <c r="BH30" i="6"/>
  <c r="BG30" i="6"/>
  <c r="BF30" i="6"/>
  <c r="AD30" i="6"/>
  <c r="AC30" i="6"/>
  <c r="AB30" i="6"/>
  <c r="AA30" i="6"/>
  <c r="Z30" i="6"/>
  <c r="Y30" i="6"/>
  <c r="X30" i="6"/>
  <c r="W30" i="6"/>
  <c r="V30" i="6"/>
  <c r="H30" i="6"/>
  <c r="BU29" i="6"/>
  <c r="BT29" i="6"/>
  <c r="BS29" i="6"/>
  <c r="BH29" i="6"/>
  <c r="BG29" i="6"/>
  <c r="BF29" i="6"/>
  <c r="AD29" i="6"/>
  <c r="AC29" i="6"/>
  <c r="AB29" i="6"/>
  <c r="AA29" i="6"/>
  <c r="Z29" i="6"/>
  <c r="Y29" i="6"/>
  <c r="X29" i="6"/>
  <c r="W29" i="6"/>
  <c r="V29" i="6"/>
  <c r="H29" i="6"/>
  <c r="BU28" i="6"/>
  <c r="BT28" i="6"/>
  <c r="BS28" i="6"/>
  <c r="BH28" i="6"/>
  <c r="BG28" i="6"/>
  <c r="BF28" i="6"/>
  <c r="AD28" i="6"/>
  <c r="AC28" i="6"/>
  <c r="AB28" i="6"/>
  <c r="AA28" i="6"/>
  <c r="Z28" i="6"/>
  <c r="Y28" i="6"/>
  <c r="X28" i="6"/>
  <c r="W28" i="6"/>
  <c r="V28" i="6"/>
  <c r="H28" i="6"/>
  <c r="BU27" i="6"/>
  <c r="BT27" i="6"/>
  <c r="BS27" i="6"/>
  <c r="BH27" i="6"/>
  <c r="BG27" i="6"/>
  <c r="BF27" i="6"/>
  <c r="AD27" i="6"/>
  <c r="AC27" i="6"/>
  <c r="AB27" i="6"/>
  <c r="AA27" i="6"/>
  <c r="Z27" i="6"/>
  <c r="Y27" i="6"/>
  <c r="X27" i="6"/>
  <c r="W27" i="6"/>
  <c r="V27" i="6"/>
  <c r="H27" i="6"/>
  <c r="BU26" i="6"/>
  <c r="BT26" i="6"/>
  <c r="BS26" i="6"/>
  <c r="BH26" i="6"/>
  <c r="BG26" i="6"/>
  <c r="BF26" i="6"/>
  <c r="AD26" i="6"/>
  <c r="AC26" i="6"/>
  <c r="AB26" i="6"/>
  <c r="AA26" i="6"/>
  <c r="Z26" i="6"/>
  <c r="Y26" i="6"/>
  <c r="X26" i="6"/>
  <c r="W26" i="6"/>
  <c r="V26" i="6"/>
  <c r="BU25" i="6"/>
  <c r="BT25" i="6"/>
  <c r="BS25" i="6"/>
  <c r="BH25" i="6"/>
  <c r="BG25" i="6"/>
  <c r="BF25" i="6"/>
  <c r="AD25" i="6"/>
  <c r="AC25" i="6"/>
  <c r="AB25" i="6"/>
  <c r="AA25" i="6"/>
  <c r="Z25" i="6"/>
  <c r="Y25" i="6"/>
  <c r="X25" i="6"/>
  <c r="W25" i="6"/>
  <c r="V25" i="6"/>
  <c r="BU24" i="6"/>
  <c r="BT24" i="6"/>
  <c r="BS24" i="6"/>
  <c r="BH24" i="6"/>
  <c r="BG24" i="6"/>
  <c r="BF24" i="6"/>
  <c r="AD24" i="6"/>
  <c r="AC24" i="6"/>
  <c r="AB24" i="6"/>
  <c r="AA24" i="6"/>
  <c r="Z24" i="6"/>
  <c r="Y24" i="6"/>
  <c r="X24" i="6"/>
  <c r="W24" i="6"/>
  <c r="V24" i="6"/>
  <c r="AD21" i="6"/>
  <c r="AC21" i="6"/>
  <c r="AB21" i="6"/>
  <c r="AA21" i="6"/>
  <c r="AJ45" i="6" s="1"/>
  <c r="Z21" i="6"/>
  <c r="Y21" i="6"/>
  <c r="X21" i="6"/>
  <c r="W21" i="6"/>
  <c r="V21" i="6"/>
  <c r="BR11" i="3" a="1"/>
  <c r="BR11" i="3"/>
  <c r="BR12" i="3" a="1"/>
  <c r="BR12" i="3" s="1"/>
  <c r="BR13" i="3" a="1"/>
  <c r="BR13" i="3"/>
  <c r="BR14" i="3" a="1"/>
  <c r="BR14" i="3"/>
  <c r="BR15" i="3" a="1"/>
  <c r="BR15" i="3"/>
  <c r="BR16" i="3" a="1"/>
  <c r="BR16" i="3" s="1"/>
  <c r="BR17" i="3" a="1"/>
  <c r="BR17" i="3"/>
  <c r="BR18" i="3" a="1"/>
  <c r="BR18" i="3"/>
  <c r="BR19" i="3" a="1"/>
  <c r="BR19" i="3"/>
  <c r="BR20" i="3" a="1"/>
  <c r="BR20" i="3" s="1"/>
  <c r="BR21" i="3" a="1"/>
  <c r="BR21" i="3"/>
  <c r="BR22" i="3" a="1"/>
  <c r="BR22" i="3"/>
  <c r="BR23" i="3" a="1"/>
  <c r="BR23" i="3"/>
  <c r="BR24" i="3" a="1"/>
  <c r="BR24" i="3" s="1"/>
  <c r="BR25" i="3" a="1"/>
  <c r="BR25" i="3"/>
  <c r="BR26" i="3" a="1"/>
  <c r="BR26" i="3"/>
  <c r="BR27" i="3" a="1"/>
  <c r="BR27" i="3"/>
  <c r="BR28" i="3" a="1"/>
  <c r="BR28" i="3" s="1"/>
  <c r="BR29" i="3" a="1"/>
  <c r="BR29" i="3"/>
  <c r="BR30" i="3" a="1"/>
  <c r="BR30" i="3"/>
  <c r="BR31" i="3" a="1"/>
  <c r="BR31" i="3"/>
  <c r="BR32" i="3" a="1"/>
  <c r="BR32" i="3" s="1"/>
  <c r="BR33" i="3" a="1"/>
  <c r="BR33" i="3"/>
  <c r="BR34" i="3" a="1"/>
  <c r="BR34" i="3"/>
  <c r="BR35" i="3" a="1"/>
  <c r="BR35" i="3"/>
  <c r="BR36" i="3" a="1"/>
  <c r="BR36" i="3" s="1"/>
  <c r="BR37" i="3" a="1"/>
  <c r="BR37" i="3"/>
  <c r="BR38" i="3" a="1"/>
  <c r="BR38" i="3"/>
  <c r="BR39" i="3" a="1"/>
  <c r="BR39" i="3"/>
  <c r="BR40" i="3" a="1"/>
  <c r="BR40" i="3" s="1"/>
  <c r="BR41" i="3" a="1"/>
  <c r="BR41" i="3"/>
  <c r="BR42" i="3" a="1"/>
  <c r="BR42" i="3" s="1"/>
  <c r="BR43" i="3" a="1"/>
  <c r="BR43" i="3"/>
  <c r="BR44" i="3" a="1"/>
  <c r="BR44" i="3" s="1"/>
  <c r="BR45" i="3" a="1"/>
  <c r="BR45" i="3"/>
  <c r="BR46" i="3" a="1"/>
  <c r="BR46" i="3" s="1"/>
  <c r="BR47" i="3" a="1"/>
  <c r="BR47" i="3"/>
  <c r="BR48" i="3" a="1"/>
  <c r="BR48" i="3" s="1"/>
  <c r="BR49" i="3" a="1"/>
  <c r="BR49" i="3"/>
  <c r="BR50" i="3" a="1"/>
  <c r="BR50" i="3" s="1"/>
  <c r="BR51" i="3" a="1"/>
  <c r="BR51" i="3"/>
  <c r="BR52" i="3" a="1"/>
  <c r="BR52" i="3" s="1"/>
  <c r="BR53" i="3" a="1"/>
  <c r="BR53" i="3"/>
  <c r="BR54" i="3" a="1"/>
  <c r="BR54" i="3" s="1"/>
  <c r="BR55" i="3" a="1"/>
  <c r="BR55" i="3"/>
  <c r="BR56" i="3" a="1"/>
  <c r="BR56" i="3" s="1"/>
  <c r="BR57" i="3" a="1"/>
  <c r="BR57" i="3"/>
  <c r="BR58" i="3" a="1"/>
  <c r="BR58" i="3" s="1"/>
  <c r="BR59" i="3" a="1"/>
  <c r="BR59" i="3"/>
  <c r="BR60" i="3" a="1"/>
  <c r="BR60" i="3" s="1"/>
  <c r="BR61" i="3" a="1"/>
  <c r="BR61" i="3"/>
  <c r="BR62" i="3" a="1"/>
  <c r="BR62" i="3" s="1"/>
  <c r="BR63" i="3" a="1"/>
  <c r="BR63" i="3"/>
  <c r="BR64" i="3" a="1"/>
  <c r="BR64" i="3" s="1"/>
  <c r="BR65" i="3" a="1"/>
  <c r="BR65" i="3"/>
  <c r="BR66" i="3" a="1"/>
  <c r="BR66" i="3" s="1"/>
  <c r="BR67" i="3" a="1"/>
  <c r="BR67" i="3"/>
  <c r="BR68" i="3" a="1"/>
  <c r="BR68" i="3" s="1"/>
  <c r="BR69" i="3" a="1"/>
  <c r="BR69" i="3"/>
  <c r="BR70" i="3" a="1"/>
  <c r="BR70" i="3" s="1"/>
  <c r="BR71" i="3" a="1"/>
  <c r="BR71" i="3"/>
  <c r="BR72" i="3" a="1"/>
  <c r="BR72" i="3" s="1"/>
  <c r="BR73" i="3" a="1"/>
  <c r="BR73" i="3"/>
  <c r="BR74" i="3" a="1"/>
  <c r="BR74" i="3" s="1"/>
  <c r="BR75" i="3" a="1"/>
  <c r="BR75" i="3"/>
  <c r="BR76" i="3" a="1"/>
  <c r="BR76" i="3" s="1"/>
  <c r="BR77" i="3" a="1"/>
  <c r="BR77" i="3"/>
  <c r="BR78" i="3" a="1"/>
  <c r="BR78" i="3" s="1"/>
  <c r="BR79" i="3" a="1"/>
  <c r="BR79" i="3"/>
  <c r="BR80" i="3" a="1"/>
  <c r="BR80" i="3" s="1"/>
  <c r="BR81" i="3" a="1"/>
  <c r="BR81" i="3"/>
  <c r="BR82" i="3" a="1"/>
  <c r="BR82" i="3" s="1"/>
  <c r="BR83" i="3" a="1"/>
  <c r="BR83" i="3"/>
  <c r="BR84" i="3" a="1"/>
  <c r="BR84" i="3" s="1"/>
  <c r="BR85" i="3" a="1"/>
  <c r="BR85" i="3"/>
  <c r="BR86" i="3" a="1"/>
  <c r="BR86" i="3" s="1"/>
  <c r="BR87" i="3" a="1"/>
  <c r="BR87" i="3"/>
  <c r="BR88" i="3" a="1"/>
  <c r="BR88" i="3" s="1"/>
  <c r="BR89" i="3" a="1"/>
  <c r="BR89" i="3"/>
  <c r="BR90" i="3" a="1"/>
  <c r="BR90" i="3" s="1"/>
  <c r="BR91" i="3" a="1"/>
  <c r="BR91" i="3"/>
  <c r="BR92" i="3" a="1"/>
  <c r="BR92" i="3" s="1"/>
  <c r="BR93" i="3" a="1"/>
  <c r="BR93" i="3"/>
  <c r="BR94" i="3" a="1"/>
  <c r="BR94" i="3" s="1"/>
  <c r="BR95" i="3" a="1"/>
  <c r="BR95" i="3"/>
  <c r="BR96" i="3" a="1"/>
  <c r="BR96" i="3" s="1"/>
  <c r="BR97" i="3" a="1"/>
  <c r="BR97" i="3"/>
  <c r="BR98" i="3" a="1"/>
  <c r="BR98" i="3" s="1"/>
  <c r="BR99" i="3" a="1"/>
  <c r="BR99" i="3"/>
  <c r="BR100" i="3" a="1"/>
  <c r="BR100" i="3" s="1"/>
  <c r="BR101" i="3" a="1"/>
  <c r="BR101" i="3"/>
  <c r="BR102" i="3" a="1"/>
  <c r="BR102" i="3" s="1"/>
  <c r="BR103" i="3" a="1"/>
  <c r="BR103" i="3"/>
  <c r="BR104" i="3" a="1"/>
  <c r="BR104" i="3" s="1"/>
  <c r="BR105" i="3" a="1"/>
  <c r="BR105" i="3"/>
  <c r="BR106" i="3" a="1"/>
  <c r="BR106" i="3" s="1"/>
  <c r="BR107" i="3" a="1"/>
  <c r="BR107" i="3"/>
  <c r="BR108" i="3" a="1"/>
  <c r="BR108" i="3" s="1"/>
  <c r="BR109" i="3" a="1"/>
  <c r="BR109" i="3"/>
  <c r="BR110" i="3" a="1"/>
  <c r="BR110" i="3" s="1"/>
  <c r="BR111" i="3" a="1"/>
  <c r="BR111" i="3"/>
  <c r="BR112" i="3" a="1"/>
  <c r="BR112" i="3" s="1"/>
  <c r="BR113" i="3" a="1"/>
  <c r="BR113" i="3"/>
  <c r="BR114" i="3" a="1"/>
  <c r="BR114" i="3" s="1"/>
  <c r="BR115" i="3" a="1"/>
  <c r="BR115" i="3"/>
  <c r="BR116" i="3" a="1"/>
  <c r="BR116" i="3" s="1"/>
  <c r="BR117" i="3" a="1"/>
  <c r="BR117" i="3"/>
  <c r="BR118" i="3" a="1"/>
  <c r="BR118" i="3" s="1"/>
  <c r="BR119" i="3" a="1"/>
  <c r="BR119" i="3"/>
  <c r="BR120" i="3" a="1"/>
  <c r="BR120" i="3" s="1"/>
  <c r="BR121" i="3" a="1"/>
  <c r="BR121" i="3"/>
  <c r="BR122" i="3" a="1"/>
  <c r="BR122" i="3" s="1"/>
  <c r="BR123" i="3" a="1"/>
  <c r="BR123" i="3"/>
  <c r="BR124" i="3" a="1"/>
  <c r="BR124" i="3" s="1"/>
  <c r="BR125" i="3" a="1"/>
  <c r="BR125" i="3"/>
  <c r="BR126" i="3" a="1"/>
  <c r="BR126" i="3" s="1"/>
  <c r="BR127" i="3" a="1"/>
  <c r="BR127" i="3"/>
  <c r="BR128" i="3" a="1"/>
  <c r="BR128" i="3" s="1"/>
  <c r="BR129" i="3" a="1"/>
  <c r="BR129" i="3"/>
  <c r="BR130" i="3" a="1"/>
  <c r="BR130" i="3" s="1"/>
  <c r="BR131" i="3" a="1"/>
  <c r="BR131" i="3"/>
  <c r="BR132" i="3" a="1"/>
  <c r="BR132" i="3" s="1"/>
  <c r="BR133" i="3" a="1"/>
  <c r="BR133" i="3"/>
  <c r="BR134" i="3" a="1"/>
  <c r="BR134" i="3" s="1"/>
  <c r="BR135" i="3" a="1"/>
  <c r="BR135" i="3"/>
  <c r="BR136" i="3" a="1"/>
  <c r="BR136" i="3" s="1"/>
  <c r="BR137" i="3" a="1"/>
  <c r="BR137" i="3"/>
  <c r="BR138" i="3" a="1"/>
  <c r="BR138" i="3" s="1"/>
  <c r="BR139" i="3" a="1"/>
  <c r="BR139" i="3"/>
  <c r="BR140" i="3" a="1"/>
  <c r="BR140" i="3" s="1"/>
  <c r="BR141" i="3" a="1"/>
  <c r="BR141" i="3"/>
  <c r="BR142" i="3" a="1"/>
  <c r="BR142" i="3" s="1"/>
  <c r="BR143" i="3" a="1"/>
  <c r="BR143" i="3"/>
  <c r="BR144" i="3" a="1"/>
  <c r="BR144" i="3" s="1"/>
  <c r="BR145" i="3" a="1"/>
  <c r="BR145" i="3"/>
  <c r="BR146" i="3" a="1"/>
  <c r="BR146" i="3" s="1"/>
  <c r="BR147" i="3" a="1"/>
  <c r="BR147" i="3"/>
  <c r="BR148" i="3" a="1"/>
  <c r="BR148" i="3" s="1"/>
  <c r="BR149" i="3" a="1"/>
  <c r="BR149" i="3"/>
  <c r="BR150" i="3" a="1"/>
  <c r="BR150" i="3" s="1"/>
  <c r="BR151" i="3" a="1"/>
  <c r="BR151" i="3"/>
  <c r="BR152" i="3" a="1"/>
  <c r="BR152" i="3" s="1"/>
  <c r="BR153" i="3" a="1"/>
  <c r="BR153" i="3"/>
  <c r="BR154" i="3" a="1"/>
  <c r="BR154" i="3" s="1"/>
  <c r="BR155" i="3" a="1"/>
  <c r="BR155" i="3"/>
  <c r="BR156" i="3" a="1"/>
  <c r="BR156" i="3" s="1"/>
  <c r="BR157" i="3" a="1"/>
  <c r="BR157" i="3"/>
  <c r="BR158" i="3" a="1"/>
  <c r="BR158" i="3" s="1"/>
  <c r="BR159" i="3" a="1"/>
  <c r="BR159" i="3" s="1"/>
  <c r="BQ11" i="3" a="1"/>
  <c r="BQ11" i="3" s="1"/>
  <c r="BQ12" i="3" a="1"/>
  <c r="BQ12" i="3" s="1"/>
  <c r="BQ13" i="3" a="1"/>
  <c r="BQ13" i="3"/>
  <c r="BQ14" i="3" a="1"/>
  <c r="BQ14" i="3" s="1"/>
  <c r="BQ15" i="3" a="1"/>
  <c r="BQ15" i="3" s="1"/>
  <c r="BQ16" i="3" a="1"/>
  <c r="BQ16" i="3" s="1"/>
  <c r="BQ17" i="3" a="1"/>
  <c r="BQ17" i="3"/>
  <c r="BQ18" i="3" a="1"/>
  <c r="BQ18" i="3" s="1"/>
  <c r="BQ19" i="3" a="1"/>
  <c r="BQ19" i="3" s="1"/>
  <c r="BQ20" i="3" a="1"/>
  <c r="BQ20" i="3" s="1"/>
  <c r="BQ21" i="3" a="1"/>
  <c r="BQ21" i="3"/>
  <c r="BQ22" i="3" a="1"/>
  <c r="BQ22" i="3" s="1"/>
  <c r="BQ23" i="3" a="1"/>
  <c r="BQ23" i="3" s="1"/>
  <c r="BQ24" i="3" a="1"/>
  <c r="BQ24" i="3" s="1"/>
  <c r="BQ25" i="3" a="1"/>
  <c r="BQ25" i="3"/>
  <c r="BQ26" i="3" a="1"/>
  <c r="BQ26" i="3" s="1"/>
  <c r="BQ27" i="3" a="1"/>
  <c r="BQ27" i="3" s="1"/>
  <c r="BQ28" i="3" a="1"/>
  <c r="BQ28" i="3" s="1"/>
  <c r="BQ29" i="3" a="1"/>
  <c r="BQ29" i="3"/>
  <c r="BQ30" i="3" a="1"/>
  <c r="BQ30" i="3" s="1"/>
  <c r="BQ31" i="3" a="1"/>
  <c r="BQ31" i="3" s="1"/>
  <c r="BQ32" i="3" a="1"/>
  <c r="BQ32" i="3" s="1"/>
  <c r="BQ33" i="3" a="1"/>
  <c r="BQ33" i="3"/>
  <c r="BQ34" i="3" a="1"/>
  <c r="BQ34" i="3" s="1"/>
  <c r="BQ35" i="3" a="1"/>
  <c r="BQ35" i="3" s="1"/>
  <c r="BQ36" i="3" a="1"/>
  <c r="BQ36" i="3" s="1"/>
  <c r="BQ37" i="3" a="1"/>
  <c r="BQ37" i="3"/>
  <c r="BQ38" i="3" a="1"/>
  <c r="BQ38" i="3" s="1"/>
  <c r="BQ39" i="3" a="1"/>
  <c r="BQ39" i="3" s="1"/>
  <c r="BQ40" i="3" a="1"/>
  <c r="BQ40" i="3" s="1"/>
  <c r="BQ41" i="3" a="1"/>
  <c r="BQ41" i="3"/>
  <c r="BQ42" i="3" a="1"/>
  <c r="BQ42" i="3" s="1"/>
  <c r="BQ43" i="3" a="1"/>
  <c r="BQ43" i="3" s="1"/>
  <c r="BQ44" i="3" a="1"/>
  <c r="BQ44" i="3" s="1"/>
  <c r="BQ45" i="3" a="1"/>
  <c r="BQ45" i="3"/>
  <c r="BQ46" i="3" a="1"/>
  <c r="BQ46" i="3" s="1"/>
  <c r="BQ47" i="3" a="1"/>
  <c r="BQ47" i="3" s="1"/>
  <c r="BQ48" i="3" a="1"/>
  <c r="BQ48" i="3" s="1"/>
  <c r="BQ49" i="3" a="1"/>
  <c r="BQ49" i="3"/>
  <c r="BQ50" i="3" a="1"/>
  <c r="BQ50" i="3" s="1"/>
  <c r="BQ51" i="3" a="1"/>
  <c r="BQ51" i="3" s="1"/>
  <c r="BQ52" i="3" a="1"/>
  <c r="BQ52" i="3" s="1"/>
  <c r="BQ53" i="3" a="1"/>
  <c r="BQ53" i="3"/>
  <c r="BQ54" i="3" a="1"/>
  <c r="BQ54" i="3" s="1"/>
  <c r="BQ55" i="3" a="1"/>
  <c r="BQ55" i="3" s="1"/>
  <c r="BQ56" i="3" a="1"/>
  <c r="BQ56" i="3" s="1"/>
  <c r="BQ57" i="3" a="1"/>
  <c r="BQ57" i="3"/>
  <c r="BQ58" i="3" a="1"/>
  <c r="BQ58" i="3" s="1"/>
  <c r="BQ59" i="3" a="1"/>
  <c r="BQ59" i="3" s="1"/>
  <c r="BQ60" i="3" a="1"/>
  <c r="BQ60" i="3" s="1"/>
  <c r="BQ61" i="3" a="1"/>
  <c r="BQ61" i="3"/>
  <c r="BQ62" i="3" a="1"/>
  <c r="BQ62" i="3" s="1"/>
  <c r="BQ63" i="3" a="1"/>
  <c r="BQ63" i="3" s="1"/>
  <c r="BQ64" i="3" a="1"/>
  <c r="BQ64" i="3" s="1"/>
  <c r="BQ65" i="3" a="1"/>
  <c r="BQ65" i="3"/>
  <c r="BQ66" i="3" a="1"/>
  <c r="BQ66" i="3" s="1"/>
  <c r="BQ67" i="3" a="1"/>
  <c r="BQ67" i="3" s="1"/>
  <c r="BQ68" i="3" a="1"/>
  <c r="BQ68" i="3" s="1"/>
  <c r="BQ69" i="3" a="1"/>
  <c r="BQ69" i="3"/>
  <c r="BQ70" i="3" a="1"/>
  <c r="BQ70" i="3" s="1"/>
  <c r="BQ71" i="3" a="1"/>
  <c r="BQ71" i="3" s="1"/>
  <c r="BQ72" i="3" a="1"/>
  <c r="BQ72" i="3" s="1"/>
  <c r="BQ73" i="3" a="1"/>
  <c r="BQ73" i="3"/>
  <c r="BQ74" i="3" a="1"/>
  <c r="BQ74" i="3" s="1"/>
  <c r="BQ75" i="3" a="1"/>
  <c r="BQ75" i="3" s="1"/>
  <c r="BQ76" i="3" a="1"/>
  <c r="BQ76" i="3" s="1"/>
  <c r="BQ77" i="3" a="1"/>
  <c r="BQ77" i="3"/>
  <c r="BQ78" i="3" a="1"/>
  <c r="BQ78" i="3" s="1"/>
  <c r="BQ79" i="3" a="1"/>
  <c r="BQ79" i="3" s="1"/>
  <c r="BQ80" i="3" a="1"/>
  <c r="BQ80" i="3" s="1"/>
  <c r="BQ81" i="3" a="1"/>
  <c r="BQ81" i="3"/>
  <c r="BQ82" i="3" a="1"/>
  <c r="BQ82" i="3" s="1"/>
  <c r="BQ83" i="3" a="1"/>
  <c r="BQ83" i="3" s="1"/>
  <c r="BQ84" i="3" a="1"/>
  <c r="BQ84" i="3" s="1"/>
  <c r="BQ85" i="3" a="1"/>
  <c r="BQ85" i="3"/>
  <c r="BQ86" i="3" a="1"/>
  <c r="BQ86" i="3" s="1"/>
  <c r="BQ87" i="3" a="1"/>
  <c r="BQ87" i="3" s="1"/>
  <c r="BQ88" i="3" a="1"/>
  <c r="BQ88" i="3" s="1"/>
  <c r="BQ89" i="3" a="1"/>
  <c r="BQ89" i="3"/>
  <c r="BQ90" i="3" a="1"/>
  <c r="BQ90" i="3" s="1"/>
  <c r="BQ91" i="3" a="1"/>
  <c r="BQ91" i="3" s="1"/>
  <c r="BQ92" i="3" a="1"/>
  <c r="BQ92" i="3" s="1"/>
  <c r="BQ93" i="3" a="1"/>
  <c r="BQ93" i="3"/>
  <c r="BQ94" i="3" a="1"/>
  <c r="BQ94" i="3" s="1"/>
  <c r="BQ95" i="3" a="1"/>
  <c r="BQ95" i="3" s="1"/>
  <c r="BQ96" i="3" a="1"/>
  <c r="BQ96" i="3" s="1"/>
  <c r="BQ97" i="3" a="1"/>
  <c r="BQ97" i="3"/>
  <c r="BQ98" i="3" a="1"/>
  <c r="BQ98" i="3" s="1"/>
  <c r="BQ99" i="3" a="1"/>
  <c r="BQ99" i="3" s="1"/>
  <c r="BQ100" i="3" a="1"/>
  <c r="BQ100" i="3" s="1"/>
  <c r="BQ101" i="3" a="1"/>
  <c r="BQ101" i="3"/>
  <c r="BQ102" i="3" a="1"/>
  <c r="BQ102" i="3" s="1"/>
  <c r="BQ103" i="3" a="1"/>
  <c r="BQ103" i="3" s="1"/>
  <c r="BQ104" i="3" a="1"/>
  <c r="BQ104" i="3" s="1"/>
  <c r="BQ105" i="3" a="1"/>
  <c r="BQ105" i="3"/>
  <c r="BQ106" i="3" a="1"/>
  <c r="BQ106" i="3" s="1"/>
  <c r="BQ107" i="3" a="1"/>
  <c r="BQ107" i="3" s="1"/>
  <c r="BQ108" i="3" a="1"/>
  <c r="BQ108" i="3" s="1"/>
  <c r="BQ109" i="3" a="1"/>
  <c r="BQ109" i="3"/>
  <c r="BQ110" i="3" a="1"/>
  <c r="BQ110" i="3" s="1"/>
  <c r="BQ111" i="3" a="1"/>
  <c r="BQ111" i="3" s="1"/>
  <c r="BQ112" i="3" a="1"/>
  <c r="BQ112" i="3" s="1"/>
  <c r="BQ113" i="3" a="1"/>
  <c r="BQ113" i="3"/>
  <c r="BQ114" i="3" a="1"/>
  <c r="BQ114" i="3" s="1"/>
  <c r="BQ115" i="3" a="1"/>
  <c r="BQ115" i="3" s="1"/>
  <c r="BQ116" i="3" a="1"/>
  <c r="BQ116" i="3" s="1"/>
  <c r="BQ117" i="3" a="1"/>
  <c r="BQ117" i="3"/>
  <c r="BQ118" i="3" a="1"/>
  <c r="BQ118" i="3" s="1"/>
  <c r="BQ119" i="3" a="1"/>
  <c r="BQ119" i="3" s="1"/>
  <c r="BQ120" i="3" a="1"/>
  <c r="BQ120" i="3" s="1"/>
  <c r="BQ121" i="3" a="1"/>
  <c r="BQ121" i="3"/>
  <c r="BQ122" i="3" a="1"/>
  <c r="BQ122" i="3" s="1"/>
  <c r="BQ123" i="3" a="1"/>
  <c r="BQ123" i="3" s="1"/>
  <c r="BQ124" i="3" a="1"/>
  <c r="BQ124" i="3" s="1"/>
  <c r="BQ125" i="3" a="1"/>
  <c r="BQ125" i="3"/>
  <c r="BQ126" i="3" a="1"/>
  <c r="BQ126" i="3" s="1"/>
  <c r="BQ127" i="3" a="1"/>
  <c r="BQ127" i="3" s="1"/>
  <c r="BQ128" i="3" a="1"/>
  <c r="BQ128" i="3" s="1"/>
  <c r="BQ129" i="3" a="1"/>
  <c r="BQ129" i="3"/>
  <c r="BQ130" i="3" a="1"/>
  <c r="BQ130" i="3" s="1"/>
  <c r="BQ131" i="3" a="1"/>
  <c r="BQ131" i="3" s="1"/>
  <c r="BQ132" i="3" a="1"/>
  <c r="BQ132" i="3" s="1"/>
  <c r="BQ133" i="3" a="1"/>
  <c r="BQ133" i="3"/>
  <c r="BQ134" i="3" a="1"/>
  <c r="BQ134" i="3" s="1"/>
  <c r="BQ135" i="3" a="1"/>
  <c r="BQ135" i="3" s="1"/>
  <c r="BQ136" i="3" a="1"/>
  <c r="BQ136" i="3" s="1"/>
  <c r="BQ137" i="3" a="1"/>
  <c r="BQ137" i="3"/>
  <c r="BQ138" i="3" a="1"/>
  <c r="BQ138" i="3" s="1"/>
  <c r="BQ139" i="3" a="1"/>
  <c r="BQ139" i="3" s="1"/>
  <c r="BQ140" i="3" a="1"/>
  <c r="BQ140" i="3" s="1"/>
  <c r="BQ141" i="3" a="1"/>
  <c r="BQ141" i="3"/>
  <c r="BQ142" i="3" a="1"/>
  <c r="BQ142" i="3" s="1"/>
  <c r="BQ143" i="3" a="1"/>
  <c r="BQ143" i="3" s="1"/>
  <c r="BQ144" i="3" a="1"/>
  <c r="BQ144" i="3" s="1"/>
  <c r="BQ145" i="3" a="1"/>
  <c r="BQ145" i="3"/>
  <c r="BQ146" i="3" a="1"/>
  <c r="BQ146" i="3" s="1"/>
  <c r="BQ147" i="3" a="1"/>
  <c r="BQ147" i="3" s="1"/>
  <c r="BQ148" i="3" a="1"/>
  <c r="BQ148" i="3" s="1"/>
  <c r="BQ149" i="3" a="1"/>
  <c r="BQ149" i="3"/>
  <c r="BQ150" i="3" a="1"/>
  <c r="BQ150" i="3" s="1"/>
  <c r="BQ151" i="3" a="1"/>
  <c r="BQ151" i="3" s="1"/>
  <c r="BQ152" i="3" a="1"/>
  <c r="BQ152" i="3" s="1"/>
  <c r="BQ153" i="3" a="1"/>
  <c r="BQ153" i="3"/>
  <c r="BQ154" i="3" a="1"/>
  <c r="BQ154" i="3" s="1"/>
  <c r="BQ155" i="3" a="1"/>
  <c r="BQ155" i="3" s="1"/>
  <c r="BQ156" i="3" a="1"/>
  <c r="BQ156" i="3" s="1"/>
  <c r="BQ157" i="3" a="1"/>
  <c r="BQ157" i="3"/>
  <c r="BQ158" i="3" a="1"/>
  <c r="BQ158" i="3" s="1"/>
  <c r="BQ159" i="3" a="1"/>
  <c r="BQ159" i="3" s="1"/>
  <c r="BP11" i="3" a="1"/>
  <c r="BP11" i="3" s="1"/>
  <c r="BP12" i="3" a="1"/>
  <c r="BP12" i="3" s="1"/>
  <c r="BP13" i="3" a="1"/>
  <c r="BP13" i="3"/>
  <c r="BP14" i="3" a="1"/>
  <c r="BP14" i="3" s="1"/>
  <c r="BP15" i="3" a="1"/>
  <c r="BP15" i="3" s="1"/>
  <c r="BP16" i="3" a="1"/>
  <c r="BP16" i="3" s="1"/>
  <c r="BP17" i="3" a="1"/>
  <c r="BP17" i="3"/>
  <c r="BP18" i="3" a="1"/>
  <c r="BP18" i="3" s="1"/>
  <c r="BP19" i="3" a="1"/>
  <c r="BP19" i="3" s="1"/>
  <c r="BP20" i="3" a="1"/>
  <c r="BP20" i="3" s="1"/>
  <c r="BP21" i="3" a="1"/>
  <c r="BP21" i="3"/>
  <c r="BP22" i="3" a="1"/>
  <c r="BP22" i="3" s="1"/>
  <c r="BP23" i="3" a="1"/>
  <c r="BP23" i="3" s="1"/>
  <c r="BP24" i="3" a="1"/>
  <c r="BP24" i="3" s="1"/>
  <c r="BP25" i="3" a="1"/>
  <c r="BP25" i="3"/>
  <c r="BP26" i="3" a="1"/>
  <c r="BP26" i="3" s="1"/>
  <c r="BP27" i="3" a="1"/>
  <c r="BP27" i="3" s="1"/>
  <c r="BP28" i="3" a="1"/>
  <c r="BP28" i="3" s="1"/>
  <c r="BP29" i="3" a="1"/>
  <c r="BP29" i="3"/>
  <c r="BP30" i="3" a="1"/>
  <c r="BP30" i="3" s="1"/>
  <c r="BP31" i="3" a="1"/>
  <c r="BP31" i="3" s="1"/>
  <c r="BP32" i="3" a="1"/>
  <c r="BP32" i="3" s="1"/>
  <c r="BP33" i="3" a="1"/>
  <c r="BP33" i="3"/>
  <c r="BP34" i="3" a="1"/>
  <c r="BP34" i="3" s="1"/>
  <c r="BP35" i="3" a="1"/>
  <c r="BP35" i="3" s="1"/>
  <c r="BP36" i="3" a="1"/>
  <c r="BP36" i="3" s="1"/>
  <c r="BP37" i="3" a="1"/>
  <c r="BP37" i="3"/>
  <c r="BP38" i="3" a="1"/>
  <c r="BP38" i="3" s="1"/>
  <c r="BP39" i="3" a="1"/>
  <c r="BP39" i="3" s="1"/>
  <c r="BP40" i="3" a="1"/>
  <c r="BP40" i="3" s="1"/>
  <c r="BP41" i="3" a="1"/>
  <c r="BP41" i="3"/>
  <c r="BP42" i="3" a="1"/>
  <c r="BP42" i="3" s="1"/>
  <c r="BP43" i="3" a="1"/>
  <c r="BP43" i="3" s="1"/>
  <c r="BP44" i="3" a="1"/>
  <c r="BP44" i="3" s="1"/>
  <c r="BP45" i="3" a="1"/>
  <c r="BP45" i="3"/>
  <c r="BP46" i="3" a="1"/>
  <c r="BP46" i="3" s="1"/>
  <c r="BP47" i="3" a="1"/>
  <c r="BP47" i="3" s="1"/>
  <c r="BP48" i="3" a="1"/>
  <c r="BP48" i="3" s="1"/>
  <c r="BP49" i="3" a="1"/>
  <c r="BP49" i="3"/>
  <c r="BP50" i="3" a="1"/>
  <c r="BP50" i="3" s="1"/>
  <c r="BP51" i="3" a="1"/>
  <c r="BP51" i="3" s="1"/>
  <c r="BP52" i="3" a="1"/>
  <c r="BP52" i="3" s="1"/>
  <c r="BP53" i="3" a="1"/>
  <c r="BP53" i="3"/>
  <c r="BP54" i="3" a="1"/>
  <c r="BP54" i="3" s="1"/>
  <c r="BP55" i="3" a="1"/>
  <c r="BP55" i="3" s="1"/>
  <c r="BP56" i="3" a="1"/>
  <c r="BP56" i="3" s="1"/>
  <c r="BP57" i="3" a="1"/>
  <c r="BP57" i="3"/>
  <c r="BP58" i="3" a="1"/>
  <c r="BP58" i="3" s="1"/>
  <c r="BP59" i="3" a="1"/>
  <c r="BP59" i="3" s="1"/>
  <c r="BP60" i="3" a="1"/>
  <c r="BP60" i="3" s="1"/>
  <c r="BP61" i="3" a="1"/>
  <c r="BP61" i="3"/>
  <c r="BP62" i="3" a="1"/>
  <c r="BP62" i="3" s="1"/>
  <c r="BP63" i="3" a="1"/>
  <c r="BP63" i="3" s="1"/>
  <c r="BP64" i="3" a="1"/>
  <c r="BP64" i="3" s="1"/>
  <c r="BP65" i="3" a="1"/>
  <c r="BP65" i="3"/>
  <c r="BP66" i="3" a="1"/>
  <c r="BP66" i="3" s="1"/>
  <c r="BP67" i="3" a="1"/>
  <c r="BP67" i="3" s="1"/>
  <c r="BP68" i="3" a="1"/>
  <c r="BP68" i="3" s="1"/>
  <c r="BP69" i="3" a="1"/>
  <c r="BP69" i="3"/>
  <c r="BP70" i="3" a="1"/>
  <c r="BP70" i="3" s="1"/>
  <c r="BP71" i="3" a="1"/>
  <c r="BP71" i="3" s="1"/>
  <c r="BP72" i="3" a="1"/>
  <c r="BP72" i="3" s="1"/>
  <c r="BP73" i="3" a="1"/>
  <c r="BP73" i="3"/>
  <c r="BP74" i="3" a="1"/>
  <c r="BP74" i="3" s="1"/>
  <c r="BP75" i="3" a="1"/>
  <c r="BP75" i="3" s="1"/>
  <c r="BP76" i="3" a="1"/>
  <c r="BP76" i="3" s="1"/>
  <c r="BP77" i="3" a="1"/>
  <c r="BP77" i="3"/>
  <c r="BP78" i="3" a="1"/>
  <c r="BP78" i="3" s="1"/>
  <c r="BP79" i="3" a="1"/>
  <c r="BP79" i="3" s="1"/>
  <c r="BP80" i="3" a="1"/>
  <c r="BP80" i="3" s="1"/>
  <c r="BP81" i="3" a="1"/>
  <c r="BP81" i="3"/>
  <c r="BP82" i="3" a="1"/>
  <c r="BP82" i="3" s="1"/>
  <c r="BP83" i="3" a="1"/>
  <c r="BP83" i="3" s="1"/>
  <c r="BP84" i="3" a="1"/>
  <c r="BP84" i="3" s="1"/>
  <c r="BP85" i="3" a="1"/>
  <c r="BP85" i="3"/>
  <c r="BP86" i="3" a="1"/>
  <c r="BP86" i="3" s="1"/>
  <c r="BP87" i="3" a="1"/>
  <c r="BP87" i="3" s="1"/>
  <c r="BP88" i="3" a="1"/>
  <c r="BP88" i="3" s="1"/>
  <c r="BP89" i="3" a="1"/>
  <c r="BP89" i="3"/>
  <c r="BP90" i="3" a="1"/>
  <c r="BP90" i="3" s="1"/>
  <c r="BP91" i="3" a="1"/>
  <c r="BP91" i="3" s="1"/>
  <c r="BP92" i="3" a="1"/>
  <c r="BP92" i="3" s="1"/>
  <c r="BP93" i="3" a="1"/>
  <c r="BP93" i="3"/>
  <c r="BP94" i="3" a="1"/>
  <c r="BP94" i="3" s="1"/>
  <c r="BP95" i="3" a="1"/>
  <c r="BP95" i="3" s="1"/>
  <c r="BP96" i="3" a="1"/>
  <c r="BP96" i="3" s="1"/>
  <c r="BP97" i="3" a="1"/>
  <c r="BP97" i="3"/>
  <c r="BP98" i="3" a="1"/>
  <c r="BP98" i="3" s="1"/>
  <c r="BP99" i="3" a="1"/>
  <c r="BP99" i="3" s="1"/>
  <c r="BP100" i="3" a="1"/>
  <c r="BP100" i="3" s="1"/>
  <c r="BP101" i="3" a="1"/>
  <c r="BP101" i="3"/>
  <c r="BP102" i="3" a="1"/>
  <c r="BP102" i="3" s="1"/>
  <c r="BP103" i="3" a="1"/>
  <c r="BP103" i="3" s="1"/>
  <c r="BP104" i="3" a="1"/>
  <c r="BP104" i="3" s="1"/>
  <c r="BP105" i="3" a="1"/>
  <c r="BP105" i="3"/>
  <c r="BP106" i="3" a="1"/>
  <c r="BP106" i="3" s="1"/>
  <c r="BP107" i="3" a="1"/>
  <c r="BP107" i="3" s="1"/>
  <c r="BP108" i="3" a="1"/>
  <c r="BP108" i="3" s="1"/>
  <c r="BP109" i="3" a="1"/>
  <c r="BP109" i="3"/>
  <c r="BP110" i="3" a="1"/>
  <c r="BP110" i="3" s="1"/>
  <c r="BP111" i="3" a="1"/>
  <c r="BP111" i="3" s="1"/>
  <c r="BP112" i="3" a="1"/>
  <c r="BP112" i="3" s="1"/>
  <c r="BP113" i="3" a="1"/>
  <c r="BP113" i="3"/>
  <c r="BP114" i="3" a="1"/>
  <c r="BP114" i="3" s="1"/>
  <c r="BP115" i="3" a="1"/>
  <c r="BP115" i="3" s="1"/>
  <c r="BP116" i="3" a="1"/>
  <c r="BP116" i="3" s="1"/>
  <c r="BP117" i="3" a="1"/>
  <c r="BP117" i="3"/>
  <c r="BP118" i="3" a="1"/>
  <c r="BP118" i="3" s="1"/>
  <c r="BP119" i="3" a="1"/>
  <c r="BP119" i="3" s="1"/>
  <c r="BP120" i="3" a="1"/>
  <c r="BP120" i="3" s="1"/>
  <c r="BP121" i="3" a="1"/>
  <c r="BP121" i="3"/>
  <c r="BP122" i="3" a="1"/>
  <c r="BP122" i="3" s="1"/>
  <c r="BP123" i="3" a="1"/>
  <c r="BP123" i="3" s="1"/>
  <c r="BP124" i="3" a="1"/>
  <c r="BP124" i="3" s="1"/>
  <c r="BP125" i="3" a="1"/>
  <c r="BP125" i="3"/>
  <c r="BP126" i="3" a="1"/>
  <c r="BP126" i="3" s="1"/>
  <c r="BP127" i="3" a="1"/>
  <c r="BP127" i="3" s="1"/>
  <c r="BP128" i="3" a="1"/>
  <c r="BP128" i="3" s="1"/>
  <c r="BP129" i="3" a="1"/>
  <c r="BP129" i="3"/>
  <c r="BP130" i="3" a="1"/>
  <c r="BP130" i="3" s="1"/>
  <c r="BP131" i="3" a="1"/>
  <c r="BP131" i="3" s="1"/>
  <c r="BP132" i="3" a="1"/>
  <c r="BP132" i="3" s="1"/>
  <c r="BP133" i="3" a="1"/>
  <c r="BP133" i="3"/>
  <c r="BP134" i="3" a="1"/>
  <c r="BP134" i="3" s="1"/>
  <c r="BP135" i="3" a="1"/>
  <c r="BP135" i="3" s="1"/>
  <c r="BP136" i="3" a="1"/>
  <c r="BP136" i="3" s="1"/>
  <c r="BP137" i="3" a="1"/>
  <c r="BP137" i="3"/>
  <c r="BP138" i="3" a="1"/>
  <c r="BP138" i="3" s="1"/>
  <c r="BP139" i="3" a="1"/>
  <c r="BP139" i="3" s="1"/>
  <c r="BP140" i="3" a="1"/>
  <c r="BP140" i="3" s="1"/>
  <c r="BP141" i="3" a="1"/>
  <c r="BP141" i="3"/>
  <c r="BP142" i="3" a="1"/>
  <c r="BP142" i="3" s="1"/>
  <c r="BP143" i="3" a="1"/>
  <c r="BP143" i="3" s="1"/>
  <c r="BP144" i="3" a="1"/>
  <c r="BP144" i="3" s="1"/>
  <c r="BP145" i="3" a="1"/>
  <c r="BP145" i="3"/>
  <c r="BP146" i="3" a="1"/>
  <c r="BP146" i="3" s="1"/>
  <c r="BP147" i="3" a="1"/>
  <c r="BP147" i="3" s="1"/>
  <c r="BP148" i="3" a="1"/>
  <c r="BP148" i="3" s="1"/>
  <c r="BP149" i="3" a="1"/>
  <c r="BP149" i="3"/>
  <c r="BP150" i="3" a="1"/>
  <c r="BP150" i="3" s="1"/>
  <c r="BP151" i="3" a="1"/>
  <c r="BP151" i="3" s="1"/>
  <c r="BP152" i="3" a="1"/>
  <c r="BP152" i="3" s="1"/>
  <c r="BP153" i="3" a="1"/>
  <c r="BP153" i="3"/>
  <c r="BP154" i="3" a="1"/>
  <c r="BP154" i="3" s="1"/>
  <c r="BP155" i="3" a="1"/>
  <c r="BP155" i="3" s="1"/>
  <c r="BP156" i="3" a="1"/>
  <c r="BP156" i="3" s="1"/>
  <c r="BP157" i="3" a="1"/>
  <c r="BP157" i="3"/>
  <c r="BP158" i="3" a="1"/>
  <c r="BP158" i="3" s="1"/>
  <c r="BP159" i="3" a="1"/>
  <c r="BP159" i="3" s="1"/>
  <c r="BO11" i="3" a="1"/>
  <c r="BO11" i="3" s="1"/>
  <c r="BO12" i="3" a="1"/>
  <c r="BO12" i="3" s="1"/>
  <c r="BO13" i="3" a="1"/>
  <c r="BO13" i="3"/>
  <c r="BO14" i="3" a="1"/>
  <c r="BO14" i="3" s="1"/>
  <c r="BO15" i="3" a="1"/>
  <c r="BO15" i="3" s="1"/>
  <c r="BO16" i="3" a="1"/>
  <c r="BO16" i="3" s="1"/>
  <c r="BO17" i="3" a="1"/>
  <c r="BO17" i="3"/>
  <c r="BO18" i="3" a="1"/>
  <c r="BO18" i="3" s="1"/>
  <c r="BO19" i="3" a="1"/>
  <c r="BO19" i="3" s="1"/>
  <c r="BO20" i="3" a="1"/>
  <c r="BO20" i="3" s="1"/>
  <c r="BO21" i="3" a="1"/>
  <c r="BO21" i="3"/>
  <c r="BO22" i="3" a="1"/>
  <c r="BO22" i="3" s="1"/>
  <c r="BO23" i="3" a="1"/>
  <c r="BO23" i="3" s="1"/>
  <c r="BO24" i="3" a="1"/>
  <c r="BO24" i="3" s="1"/>
  <c r="BO25" i="3" a="1"/>
  <c r="BO25" i="3"/>
  <c r="BO26" i="3" a="1"/>
  <c r="BO26" i="3" s="1"/>
  <c r="BO27" i="3" a="1"/>
  <c r="BO27" i="3" s="1"/>
  <c r="BO28" i="3" a="1"/>
  <c r="BO28" i="3" s="1"/>
  <c r="BO29" i="3" a="1"/>
  <c r="BO29" i="3"/>
  <c r="BO30" i="3" a="1"/>
  <c r="BO30" i="3" s="1"/>
  <c r="BO31" i="3" a="1"/>
  <c r="BO31" i="3" s="1"/>
  <c r="BO32" i="3" a="1"/>
  <c r="BO32" i="3" s="1"/>
  <c r="BO33" i="3" a="1"/>
  <c r="BO33" i="3"/>
  <c r="BO34" i="3" a="1"/>
  <c r="BO34" i="3" s="1"/>
  <c r="BO35" i="3" a="1"/>
  <c r="BO35" i="3" s="1"/>
  <c r="BO36" i="3" a="1"/>
  <c r="BO36" i="3" s="1"/>
  <c r="BO37" i="3" a="1"/>
  <c r="BO37" i="3"/>
  <c r="BO38" i="3" a="1"/>
  <c r="BO38" i="3" s="1"/>
  <c r="BO39" i="3" a="1"/>
  <c r="BO39" i="3" s="1"/>
  <c r="BO40" i="3" a="1"/>
  <c r="BO40" i="3" s="1"/>
  <c r="BO41" i="3" a="1"/>
  <c r="BO41" i="3"/>
  <c r="BO42" i="3" a="1"/>
  <c r="BO42" i="3" s="1"/>
  <c r="BO43" i="3" a="1"/>
  <c r="BO43" i="3" s="1"/>
  <c r="BO44" i="3" a="1"/>
  <c r="BO44" i="3" s="1"/>
  <c r="BO45" i="3" a="1"/>
  <c r="BO45" i="3"/>
  <c r="BO46" i="3" a="1"/>
  <c r="BO46" i="3" s="1"/>
  <c r="BO47" i="3" a="1"/>
  <c r="BO47" i="3" s="1"/>
  <c r="BO48" i="3" a="1"/>
  <c r="BO48" i="3" s="1"/>
  <c r="BO49" i="3" a="1"/>
  <c r="BO49" i="3"/>
  <c r="BO50" i="3" a="1"/>
  <c r="BO50" i="3" s="1"/>
  <c r="BO51" i="3" a="1"/>
  <c r="BO51" i="3" s="1"/>
  <c r="BO52" i="3" a="1"/>
  <c r="BO52" i="3" s="1"/>
  <c r="BO53" i="3" a="1"/>
  <c r="BO53" i="3"/>
  <c r="BO54" i="3" a="1"/>
  <c r="BO54" i="3" s="1"/>
  <c r="BO55" i="3" a="1"/>
  <c r="BO55" i="3" s="1"/>
  <c r="BO56" i="3" a="1"/>
  <c r="BO56" i="3" s="1"/>
  <c r="BO57" i="3" a="1"/>
  <c r="BO57" i="3"/>
  <c r="BO58" i="3" a="1"/>
  <c r="BO58" i="3" s="1"/>
  <c r="BO59" i="3" a="1"/>
  <c r="BO59" i="3" s="1"/>
  <c r="BO60" i="3" a="1"/>
  <c r="BO60" i="3" s="1"/>
  <c r="BO61" i="3" a="1"/>
  <c r="BO61" i="3"/>
  <c r="BO62" i="3" a="1"/>
  <c r="BO62" i="3" s="1"/>
  <c r="BO63" i="3" a="1"/>
  <c r="BO63" i="3" s="1"/>
  <c r="BO64" i="3" a="1"/>
  <c r="BO64" i="3" s="1"/>
  <c r="BO65" i="3" a="1"/>
  <c r="BO65" i="3"/>
  <c r="BO66" i="3" a="1"/>
  <c r="BO66" i="3" s="1"/>
  <c r="BO67" i="3" a="1"/>
  <c r="BO67" i="3" s="1"/>
  <c r="BO68" i="3" a="1"/>
  <c r="BO68" i="3" s="1"/>
  <c r="BO69" i="3" a="1"/>
  <c r="BO69" i="3"/>
  <c r="BO70" i="3" a="1"/>
  <c r="BO70" i="3" s="1"/>
  <c r="BO71" i="3" a="1"/>
  <c r="BO71" i="3" s="1"/>
  <c r="BO72" i="3" a="1"/>
  <c r="BO72" i="3" s="1"/>
  <c r="BO73" i="3" a="1"/>
  <c r="BO73" i="3"/>
  <c r="BO74" i="3" a="1"/>
  <c r="BO74" i="3" s="1"/>
  <c r="BO75" i="3" a="1"/>
  <c r="BO75" i="3" s="1"/>
  <c r="BO76" i="3" a="1"/>
  <c r="BO76" i="3" s="1"/>
  <c r="BO77" i="3" a="1"/>
  <c r="BO77" i="3"/>
  <c r="BO78" i="3" a="1"/>
  <c r="BO78" i="3" s="1"/>
  <c r="BO79" i="3" a="1"/>
  <c r="BO79" i="3" s="1"/>
  <c r="BO80" i="3" a="1"/>
  <c r="BO80" i="3" s="1"/>
  <c r="BO81" i="3" a="1"/>
  <c r="BO81" i="3"/>
  <c r="BO82" i="3" a="1"/>
  <c r="BO82" i="3" s="1"/>
  <c r="BO83" i="3" a="1"/>
  <c r="BO83" i="3" s="1"/>
  <c r="BO84" i="3" a="1"/>
  <c r="BO84" i="3" s="1"/>
  <c r="BO85" i="3" a="1"/>
  <c r="BO85" i="3"/>
  <c r="BO86" i="3" a="1"/>
  <c r="BO86" i="3" s="1"/>
  <c r="BO87" i="3" a="1"/>
  <c r="BO87" i="3" s="1"/>
  <c r="BO88" i="3" a="1"/>
  <c r="BO88" i="3" s="1"/>
  <c r="BO89" i="3" a="1"/>
  <c r="BO89" i="3"/>
  <c r="BO90" i="3" a="1"/>
  <c r="BO90" i="3" s="1"/>
  <c r="BO91" i="3" a="1"/>
  <c r="BO91" i="3" s="1"/>
  <c r="BO92" i="3" a="1"/>
  <c r="BO92" i="3" s="1"/>
  <c r="BO93" i="3" a="1"/>
  <c r="BO93" i="3"/>
  <c r="BO94" i="3" a="1"/>
  <c r="BO94" i="3" s="1"/>
  <c r="BO95" i="3" a="1"/>
  <c r="BO95" i="3" s="1"/>
  <c r="BO96" i="3" a="1"/>
  <c r="BO96" i="3" s="1"/>
  <c r="BO97" i="3" a="1"/>
  <c r="BO97" i="3"/>
  <c r="BO98" i="3" a="1"/>
  <c r="BO98" i="3" s="1"/>
  <c r="BO99" i="3" a="1"/>
  <c r="BO99" i="3" s="1"/>
  <c r="BO100" i="3" a="1"/>
  <c r="BO100" i="3" s="1"/>
  <c r="BO101" i="3" a="1"/>
  <c r="BO101" i="3"/>
  <c r="BO102" i="3" a="1"/>
  <c r="BO102" i="3" s="1"/>
  <c r="BO103" i="3" a="1"/>
  <c r="BO103" i="3" s="1"/>
  <c r="BO104" i="3" a="1"/>
  <c r="BO104" i="3" s="1"/>
  <c r="BO105" i="3" a="1"/>
  <c r="BO105" i="3"/>
  <c r="BO106" i="3" a="1"/>
  <c r="BO106" i="3" s="1"/>
  <c r="BO107" i="3" a="1"/>
  <c r="BO107" i="3" s="1"/>
  <c r="BO108" i="3" a="1"/>
  <c r="BO108" i="3" s="1"/>
  <c r="BO109" i="3" a="1"/>
  <c r="BO109" i="3"/>
  <c r="BO110" i="3" a="1"/>
  <c r="BO110" i="3" s="1"/>
  <c r="BO111" i="3" a="1"/>
  <c r="BO111" i="3" s="1"/>
  <c r="BO112" i="3" a="1"/>
  <c r="BO112" i="3" s="1"/>
  <c r="BO113" i="3" a="1"/>
  <c r="BO113" i="3"/>
  <c r="BO114" i="3" a="1"/>
  <c r="BO114" i="3" s="1"/>
  <c r="BO115" i="3" a="1"/>
  <c r="BO115" i="3" s="1"/>
  <c r="BO116" i="3" a="1"/>
  <c r="BO116" i="3" s="1"/>
  <c r="BO117" i="3" a="1"/>
  <c r="BO117" i="3"/>
  <c r="BO118" i="3" a="1"/>
  <c r="BO118" i="3" s="1"/>
  <c r="BO119" i="3" a="1"/>
  <c r="BO119" i="3" s="1"/>
  <c r="BO120" i="3" a="1"/>
  <c r="BO120" i="3" s="1"/>
  <c r="BO121" i="3" a="1"/>
  <c r="BO121" i="3"/>
  <c r="BO122" i="3" a="1"/>
  <c r="BO122" i="3" s="1"/>
  <c r="BO123" i="3" a="1"/>
  <c r="BO123" i="3" s="1"/>
  <c r="BO124" i="3" a="1"/>
  <c r="BO124" i="3" s="1"/>
  <c r="BO125" i="3" a="1"/>
  <c r="BO125" i="3"/>
  <c r="BO126" i="3" a="1"/>
  <c r="BO126" i="3" s="1"/>
  <c r="BO127" i="3" a="1"/>
  <c r="BO127" i="3" s="1"/>
  <c r="BO128" i="3" a="1"/>
  <c r="BO128" i="3" s="1"/>
  <c r="BO129" i="3" a="1"/>
  <c r="BO129" i="3"/>
  <c r="BO130" i="3" a="1"/>
  <c r="BO130" i="3" s="1"/>
  <c r="BO131" i="3" a="1"/>
  <c r="BO131" i="3" s="1"/>
  <c r="BO132" i="3" a="1"/>
  <c r="BO132" i="3" s="1"/>
  <c r="BO133" i="3" a="1"/>
  <c r="BO133" i="3"/>
  <c r="BO134" i="3" a="1"/>
  <c r="BO134" i="3" s="1"/>
  <c r="BO135" i="3" a="1"/>
  <c r="BO135" i="3" s="1"/>
  <c r="BO136" i="3" a="1"/>
  <c r="BO136" i="3" s="1"/>
  <c r="BO137" i="3" a="1"/>
  <c r="BO137" i="3"/>
  <c r="BO138" i="3" a="1"/>
  <c r="BO138" i="3" s="1"/>
  <c r="BO139" i="3" a="1"/>
  <c r="BO139" i="3" s="1"/>
  <c r="BO140" i="3" a="1"/>
  <c r="BO140" i="3" s="1"/>
  <c r="BO141" i="3" a="1"/>
  <c r="BO141" i="3"/>
  <c r="BO142" i="3" a="1"/>
  <c r="BO142" i="3" s="1"/>
  <c r="BO143" i="3" a="1"/>
  <c r="BO143" i="3" s="1"/>
  <c r="BO144" i="3" a="1"/>
  <c r="BO144" i="3" s="1"/>
  <c r="BO145" i="3" a="1"/>
  <c r="BO145" i="3"/>
  <c r="BO146" i="3" a="1"/>
  <c r="BO146" i="3" s="1"/>
  <c r="BO147" i="3" a="1"/>
  <c r="BO147" i="3" s="1"/>
  <c r="BO148" i="3" a="1"/>
  <c r="BO148" i="3" s="1"/>
  <c r="BO149" i="3" a="1"/>
  <c r="BO149" i="3"/>
  <c r="BO150" i="3" a="1"/>
  <c r="BO150" i="3" s="1"/>
  <c r="BO151" i="3" a="1"/>
  <c r="BO151" i="3" s="1"/>
  <c r="BO152" i="3" a="1"/>
  <c r="BO152" i="3" s="1"/>
  <c r="BO153" i="3" a="1"/>
  <c r="BO153" i="3"/>
  <c r="BO154" i="3" a="1"/>
  <c r="BO154" i="3" s="1"/>
  <c r="BO155" i="3" a="1"/>
  <c r="BO155" i="3" s="1"/>
  <c r="BO156" i="3" a="1"/>
  <c r="BO156" i="3" s="1"/>
  <c r="BO157" i="3" a="1"/>
  <c r="BO157" i="3"/>
  <c r="BO158" i="3" a="1"/>
  <c r="BO158" i="3" s="1"/>
  <c r="BO159" i="3" a="1"/>
  <c r="BO159" i="3" s="1"/>
  <c r="BN11" i="3" a="1"/>
  <c r="BN11" i="3"/>
  <c r="BN12" i="3" a="1"/>
  <c r="BN12" i="3" s="1"/>
  <c r="BN13" i="3" a="1"/>
  <c r="BN13" i="3"/>
  <c r="BN14" i="3" a="1"/>
  <c r="BN14" i="3" s="1"/>
  <c r="BN15" i="3" a="1"/>
  <c r="BN15" i="3"/>
  <c r="BN16" i="3" a="1"/>
  <c r="BN16" i="3" s="1"/>
  <c r="BN17" i="3" a="1"/>
  <c r="BN17" i="3"/>
  <c r="BN18" i="3" a="1"/>
  <c r="BN18" i="3" s="1"/>
  <c r="BN19" i="3" a="1"/>
  <c r="BN19" i="3"/>
  <c r="BN20" i="3" a="1"/>
  <c r="BN20" i="3" s="1"/>
  <c r="BN21" i="3" a="1"/>
  <c r="BN21" i="3"/>
  <c r="BN22" i="3" a="1"/>
  <c r="BN22" i="3" s="1"/>
  <c r="BN23" i="3" a="1"/>
  <c r="BN23" i="3"/>
  <c r="BN24" i="3" a="1"/>
  <c r="BN24" i="3" s="1"/>
  <c r="BN25" i="3" a="1"/>
  <c r="BN25" i="3"/>
  <c r="BN26" i="3" a="1"/>
  <c r="BN26" i="3" s="1"/>
  <c r="BN27" i="3" a="1"/>
  <c r="BN27" i="3"/>
  <c r="BN28" i="3" a="1"/>
  <c r="BN28" i="3" s="1"/>
  <c r="BN29" i="3" a="1"/>
  <c r="BN29" i="3"/>
  <c r="BN30" i="3" a="1"/>
  <c r="BN30" i="3" s="1"/>
  <c r="BN31" i="3" a="1"/>
  <c r="BN31" i="3"/>
  <c r="BN32" i="3" a="1"/>
  <c r="BN32" i="3" s="1"/>
  <c r="BN33" i="3" a="1"/>
  <c r="BN33" i="3"/>
  <c r="BN34" i="3" a="1"/>
  <c r="BN34" i="3" s="1"/>
  <c r="BN35" i="3" a="1"/>
  <c r="BN35" i="3" s="1"/>
  <c r="BN36" i="3" a="1"/>
  <c r="BN36" i="3" s="1"/>
  <c r="BN37" i="3" a="1"/>
  <c r="BN37" i="3"/>
  <c r="BN38" i="3" a="1"/>
  <c r="BN38" i="3" s="1"/>
  <c r="BN39" i="3" a="1"/>
  <c r="BN39" i="3" s="1"/>
  <c r="BN40" i="3" a="1"/>
  <c r="BN40" i="3" s="1"/>
  <c r="BN41" i="3" a="1"/>
  <c r="BN41" i="3"/>
  <c r="BN42" i="3" a="1"/>
  <c r="BN42" i="3" s="1"/>
  <c r="BN43" i="3" a="1"/>
  <c r="BN43" i="3" s="1"/>
  <c r="BN44" i="3" a="1"/>
  <c r="BN44" i="3" s="1"/>
  <c r="BN45" i="3" a="1"/>
  <c r="BN45" i="3"/>
  <c r="BN46" i="3" a="1"/>
  <c r="BN46" i="3" s="1"/>
  <c r="BN47" i="3" a="1"/>
  <c r="BN47" i="3" s="1"/>
  <c r="BN48" i="3" a="1"/>
  <c r="BN48" i="3" s="1"/>
  <c r="BN49" i="3" a="1"/>
  <c r="BN49" i="3"/>
  <c r="BN50" i="3" a="1"/>
  <c r="BN50" i="3" s="1"/>
  <c r="BN51" i="3" a="1"/>
  <c r="BN51" i="3" s="1"/>
  <c r="BN52" i="3" a="1"/>
  <c r="BN52" i="3" s="1"/>
  <c r="BN53" i="3" a="1"/>
  <c r="BN53" i="3"/>
  <c r="BN54" i="3" a="1"/>
  <c r="BN54" i="3" s="1"/>
  <c r="BN55" i="3" a="1"/>
  <c r="BN55" i="3" s="1"/>
  <c r="BN56" i="3" a="1"/>
  <c r="BN56" i="3" s="1"/>
  <c r="BN57" i="3" a="1"/>
  <c r="BN57" i="3"/>
  <c r="BN58" i="3" a="1"/>
  <c r="BN58" i="3" s="1"/>
  <c r="BN59" i="3" a="1"/>
  <c r="BN59" i="3" s="1"/>
  <c r="BN60" i="3" a="1"/>
  <c r="BN60" i="3" s="1"/>
  <c r="BN61" i="3" a="1"/>
  <c r="BN61" i="3"/>
  <c r="BN62" i="3" a="1"/>
  <c r="BN62" i="3" s="1"/>
  <c r="BN63" i="3" a="1"/>
  <c r="BN63" i="3" s="1"/>
  <c r="BN64" i="3" a="1"/>
  <c r="BN64" i="3" s="1"/>
  <c r="BN65" i="3" a="1"/>
  <c r="BN65" i="3"/>
  <c r="BN66" i="3" a="1"/>
  <c r="BN66" i="3" s="1"/>
  <c r="BN67" i="3" a="1"/>
  <c r="BN67" i="3" s="1"/>
  <c r="BN68" i="3" a="1"/>
  <c r="BN68" i="3" s="1"/>
  <c r="BN69" i="3" a="1"/>
  <c r="BN69" i="3"/>
  <c r="BN70" i="3" a="1"/>
  <c r="BN70" i="3" s="1"/>
  <c r="BN71" i="3" a="1"/>
  <c r="BN71" i="3" s="1"/>
  <c r="BN72" i="3" a="1"/>
  <c r="BN72" i="3" s="1"/>
  <c r="BN73" i="3" a="1"/>
  <c r="BN73" i="3"/>
  <c r="BN74" i="3" a="1"/>
  <c r="BN74" i="3" s="1"/>
  <c r="BN75" i="3" a="1"/>
  <c r="BN75" i="3" s="1"/>
  <c r="BN76" i="3" a="1"/>
  <c r="BN76" i="3" s="1"/>
  <c r="BN77" i="3" a="1"/>
  <c r="BN77" i="3"/>
  <c r="BN78" i="3" a="1"/>
  <c r="BN78" i="3" s="1"/>
  <c r="BN79" i="3" a="1"/>
  <c r="BN79" i="3" s="1"/>
  <c r="BN80" i="3" a="1"/>
  <c r="BN80" i="3" s="1"/>
  <c r="BN81" i="3" a="1"/>
  <c r="BN81" i="3"/>
  <c r="BN82" i="3" a="1"/>
  <c r="BN82" i="3" s="1"/>
  <c r="BN83" i="3" a="1"/>
  <c r="BN83" i="3" s="1"/>
  <c r="BN84" i="3" a="1"/>
  <c r="BN84" i="3" s="1"/>
  <c r="BN85" i="3" a="1"/>
  <c r="BN85" i="3"/>
  <c r="BN86" i="3" a="1"/>
  <c r="BN86" i="3" s="1"/>
  <c r="BN87" i="3" a="1"/>
  <c r="BN87" i="3" s="1"/>
  <c r="BN88" i="3" a="1"/>
  <c r="BN88" i="3" s="1"/>
  <c r="BN89" i="3" a="1"/>
  <c r="BN89" i="3"/>
  <c r="BN90" i="3" a="1"/>
  <c r="BN90" i="3" s="1"/>
  <c r="BN91" i="3" a="1"/>
  <c r="BN91" i="3" s="1"/>
  <c r="BN92" i="3" a="1"/>
  <c r="BN92" i="3" s="1"/>
  <c r="BN93" i="3" a="1"/>
  <c r="BN93" i="3"/>
  <c r="BN94" i="3" a="1"/>
  <c r="BN94" i="3" s="1"/>
  <c r="BN95" i="3" a="1"/>
  <c r="BN95" i="3" s="1"/>
  <c r="BN96" i="3" a="1"/>
  <c r="BN96" i="3" s="1"/>
  <c r="BN97" i="3" a="1"/>
  <c r="BN97" i="3"/>
  <c r="BN98" i="3" a="1"/>
  <c r="BN98" i="3" s="1"/>
  <c r="BN99" i="3" a="1"/>
  <c r="BN99" i="3" s="1"/>
  <c r="BN100" i="3" a="1"/>
  <c r="BN100" i="3" s="1"/>
  <c r="BN101" i="3" a="1"/>
  <c r="BN101" i="3"/>
  <c r="BN102" i="3" a="1"/>
  <c r="BN102" i="3" s="1"/>
  <c r="BN103" i="3" a="1"/>
  <c r="BN103" i="3" s="1"/>
  <c r="BN104" i="3" a="1"/>
  <c r="BN104" i="3" s="1"/>
  <c r="BN105" i="3" a="1"/>
  <c r="BN105" i="3"/>
  <c r="BN106" i="3" a="1"/>
  <c r="BN106" i="3" s="1"/>
  <c r="BN107" i="3" a="1"/>
  <c r="BN107" i="3" s="1"/>
  <c r="BN108" i="3" a="1"/>
  <c r="BN108" i="3" s="1"/>
  <c r="BN109" i="3" a="1"/>
  <c r="BN109" i="3"/>
  <c r="BN110" i="3" a="1"/>
  <c r="BN110" i="3" s="1"/>
  <c r="BN111" i="3" a="1"/>
  <c r="BN111" i="3" s="1"/>
  <c r="BN112" i="3" a="1"/>
  <c r="BN112" i="3" s="1"/>
  <c r="BN113" i="3" a="1"/>
  <c r="BN113" i="3"/>
  <c r="BN114" i="3" a="1"/>
  <c r="BN114" i="3" s="1"/>
  <c r="BN115" i="3" a="1"/>
  <c r="BN115" i="3" s="1"/>
  <c r="BN116" i="3" a="1"/>
  <c r="BN116" i="3" s="1"/>
  <c r="BN117" i="3" a="1"/>
  <c r="BN117" i="3"/>
  <c r="BN118" i="3" a="1"/>
  <c r="BN118" i="3" s="1"/>
  <c r="BN119" i="3" a="1"/>
  <c r="BN119" i="3" s="1"/>
  <c r="BN120" i="3" a="1"/>
  <c r="BN120" i="3" s="1"/>
  <c r="BN121" i="3" a="1"/>
  <c r="BN121" i="3"/>
  <c r="BN122" i="3" a="1"/>
  <c r="BN122" i="3" s="1"/>
  <c r="BN123" i="3" a="1"/>
  <c r="BN123" i="3" s="1"/>
  <c r="BN124" i="3" a="1"/>
  <c r="BN124" i="3" s="1"/>
  <c r="BN125" i="3" a="1"/>
  <c r="BN125" i="3"/>
  <c r="BN126" i="3" a="1"/>
  <c r="BN126" i="3" s="1"/>
  <c r="BN127" i="3" a="1"/>
  <c r="BN127" i="3" s="1"/>
  <c r="BN128" i="3" a="1"/>
  <c r="BN128" i="3" s="1"/>
  <c r="BN129" i="3" a="1"/>
  <c r="BN129" i="3"/>
  <c r="BN130" i="3" a="1"/>
  <c r="BN130" i="3" s="1"/>
  <c r="BN131" i="3" a="1"/>
  <c r="BN131" i="3" s="1"/>
  <c r="BN132" i="3" a="1"/>
  <c r="BN132" i="3" s="1"/>
  <c r="BN133" i="3" a="1"/>
  <c r="BN133" i="3"/>
  <c r="BN134" i="3" a="1"/>
  <c r="BN134" i="3" s="1"/>
  <c r="BN135" i="3" a="1"/>
  <c r="BN135" i="3" s="1"/>
  <c r="BN136" i="3" a="1"/>
  <c r="BN136" i="3" s="1"/>
  <c r="BN137" i="3" a="1"/>
  <c r="BN137" i="3"/>
  <c r="BN138" i="3" a="1"/>
  <c r="BN138" i="3" s="1"/>
  <c r="BN139" i="3" a="1"/>
  <c r="BN139" i="3" s="1"/>
  <c r="BN140" i="3" a="1"/>
  <c r="BN140" i="3" s="1"/>
  <c r="BN141" i="3" a="1"/>
  <c r="BN141" i="3"/>
  <c r="BN142" i="3" a="1"/>
  <c r="BN142" i="3" s="1"/>
  <c r="BN143" i="3" a="1"/>
  <c r="BN143" i="3" s="1"/>
  <c r="BN144" i="3" a="1"/>
  <c r="BN144" i="3" s="1"/>
  <c r="BN145" i="3" a="1"/>
  <c r="BN145" i="3"/>
  <c r="BN146" i="3" a="1"/>
  <c r="BN146" i="3" s="1"/>
  <c r="BN147" i="3" a="1"/>
  <c r="BN147" i="3" s="1"/>
  <c r="BN148" i="3" a="1"/>
  <c r="BN148" i="3" s="1"/>
  <c r="BN149" i="3" a="1"/>
  <c r="BN149" i="3"/>
  <c r="BN150" i="3" a="1"/>
  <c r="BN150" i="3" s="1"/>
  <c r="BN151" i="3" a="1"/>
  <c r="BN151" i="3" s="1"/>
  <c r="BN152" i="3" a="1"/>
  <c r="BN152" i="3" s="1"/>
  <c r="BN153" i="3" a="1"/>
  <c r="BN153" i="3"/>
  <c r="BN154" i="3" a="1"/>
  <c r="BN154" i="3" s="1"/>
  <c r="BN155" i="3" a="1"/>
  <c r="BN155" i="3" s="1"/>
  <c r="BN156" i="3" a="1"/>
  <c r="BN156" i="3" s="1"/>
  <c r="BN157" i="3" a="1"/>
  <c r="BN157" i="3"/>
  <c r="BN158" i="3" a="1"/>
  <c r="BN158" i="3" s="1"/>
  <c r="BN159" i="3" a="1"/>
  <c r="BN159" i="3" s="1"/>
  <c r="BM11" i="3" a="1"/>
  <c r="BM11" i="3" s="1"/>
  <c r="BM12" i="3" a="1"/>
  <c r="BM12" i="3" s="1"/>
  <c r="BM13" i="3" a="1"/>
  <c r="BM13" i="3"/>
  <c r="BM14" i="3" a="1"/>
  <c r="BM14" i="3" s="1"/>
  <c r="BM15" i="3" a="1"/>
  <c r="BM15" i="3" s="1"/>
  <c r="BM16" i="3" a="1"/>
  <c r="BM16" i="3" s="1"/>
  <c r="BM17" i="3" a="1"/>
  <c r="BM17" i="3"/>
  <c r="BM18" i="3" a="1"/>
  <c r="BM18" i="3" s="1"/>
  <c r="BM19" i="3" a="1"/>
  <c r="BM19" i="3" s="1"/>
  <c r="BM20" i="3" a="1"/>
  <c r="BM20" i="3" s="1"/>
  <c r="BM21" i="3" a="1"/>
  <c r="BM21" i="3"/>
  <c r="BM22" i="3" a="1"/>
  <c r="BM22" i="3" s="1"/>
  <c r="BM23" i="3" a="1"/>
  <c r="BM23" i="3" s="1"/>
  <c r="BM24" i="3" a="1"/>
  <c r="BM24" i="3" s="1"/>
  <c r="BM25" i="3" a="1"/>
  <c r="BM25" i="3"/>
  <c r="BM26" i="3" a="1"/>
  <c r="BM26" i="3" s="1"/>
  <c r="BM27" i="3" a="1"/>
  <c r="BM27" i="3" s="1"/>
  <c r="BM28" i="3" a="1"/>
  <c r="BM28" i="3" s="1"/>
  <c r="BM29" i="3" a="1"/>
  <c r="BM29" i="3"/>
  <c r="BM30" i="3" a="1"/>
  <c r="BM30" i="3" s="1"/>
  <c r="BM31" i="3" a="1"/>
  <c r="BM31" i="3" s="1"/>
  <c r="BM32" i="3" a="1"/>
  <c r="BM32" i="3" s="1"/>
  <c r="BM33" i="3" a="1"/>
  <c r="BM33" i="3"/>
  <c r="BM34" i="3" a="1"/>
  <c r="BM34" i="3" s="1"/>
  <c r="BM35" i="3" a="1"/>
  <c r="BM35" i="3" s="1"/>
  <c r="BM36" i="3" a="1"/>
  <c r="BM36" i="3" s="1"/>
  <c r="BM37" i="3" a="1"/>
  <c r="BM37" i="3"/>
  <c r="BM38" i="3" a="1"/>
  <c r="BM38" i="3" s="1"/>
  <c r="BM39" i="3" a="1"/>
  <c r="BM39" i="3" s="1"/>
  <c r="BM40" i="3" a="1"/>
  <c r="BM40" i="3" s="1"/>
  <c r="BM41" i="3" a="1"/>
  <c r="BM41" i="3"/>
  <c r="BM42" i="3" a="1"/>
  <c r="BM42" i="3" s="1"/>
  <c r="BM43" i="3" a="1"/>
  <c r="BM43" i="3" s="1"/>
  <c r="BM44" i="3" a="1"/>
  <c r="BM44" i="3" s="1"/>
  <c r="BM45" i="3" a="1"/>
  <c r="BM45" i="3"/>
  <c r="BM46" i="3" a="1"/>
  <c r="BM46" i="3" s="1"/>
  <c r="BM47" i="3" a="1"/>
  <c r="BM47" i="3" s="1"/>
  <c r="BM48" i="3" a="1"/>
  <c r="BM48" i="3" s="1"/>
  <c r="BM49" i="3" a="1"/>
  <c r="BM49" i="3"/>
  <c r="BM50" i="3" a="1"/>
  <c r="BM50" i="3" s="1"/>
  <c r="BM51" i="3" a="1"/>
  <c r="BM51" i="3" s="1"/>
  <c r="BM52" i="3" a="1"/>
  <c r="BM52" i="3" s="1"/>
  <c r="BM53" i="3" a="1"/>
  <c r="BM53" i="3"/>
  <c r="BM54" i="3" a="1"/>
  <c r="BM54" i="3" s="1"/>
  <c r="BM55" i="3" a="1"/>
  <c r="BM55" i="3" s="1"/>
  <c r="BM56" i="3" a="1"/>
  <c r="BM56" i="3" s="1"/>
  <c r="BM57" i="3" a="1"/>
  <c r="BM57" i="3"/>
  <c r="BM58" i="3" a="1"/>
  <c r="BM58" i="3" s="1"/>
  <c r="BM59" i="3" a="1"/>
  <c r="BM59" i="3" s="1"/>
  <c r="BM60" i="3" a="1"/>
  <c r="BM60" i="3" s="1"/>
  <c r="BM61" i="3" a="1"/>
  <c r="BM61" i="3"/>
  <c r="BM62" i="3" a="1"/>
  <c r="BM62" i="3" s="1"/>
  <c r="BM63" i="3" a="1"/>
  <c r="BM63" i="3" s="1"/>
  <c r="BM64" i="3" a="1"/>
  <c r="BM64" i="3" s="1"/>
  <c r="BM65" i="3" a="1"/>
  <c r="BM65" i="3"/>
  <c r="BM66" i="3" a="1"/>
  <c r="BM66" i="3" s="1"/>
  <c r="BM67" i="3" a="1"/>
  <c r="BM67" i="3" s="1"/>
  <c r="BM68" i="3" a="1"/>
  <c r="BM68" i="3" s="1"/>
  <c r="BM69" i="3" a="1"/>
  <c r="BM69" i="3"/>
  <c r="BM70" i="3" a="1"/>
  <c r="BM70" i="3" s="1"/>
  <c r="BM71" i="3" a="1"/>
  <c r="BM71" i="3" s="1"/>
  <c r="BM72" i="3" a="1"/>
  <c r="BM72" i="3" s="1"/>
  <c r="BM73" i="3" a="1"/>
  <c r="BM73" i="3"/>
  <c r="BM74" i="3" a="1"/>
  <c r="BM74" i="3" s="1"/>
  <c r="BM75" i="3" a="1"/>
  <c r="BM75" i="3" s="1"/>
  <c r="BM76" i="3" a="1"/>
  <c r="BM76" i="3" s="1"/>
  <c r="BM77" i="3" a="1"/>
  <c r="BM77" i="3"/>
  <c r="BM78" i="3" a="1"/>
  <c r="BM78" i="3" s="1"/>
  <c r="BM79" i="3" a="1"/>
  <c r="BM79" i="3" s="1"/>
  <c r="BM80" i="3" a="1"/>
  <c r="BM80" i="3" s="1"/>
  <c r="BM81" i="3" a="1"/>
  <c r="BM81" i="3"/>
  <c r="BM82" i="3" a="1"/>
  <c r="BM82" i="3" s="1"/>
  <c r="BM83" i="3" a="1"/>
  <c r="BM83" i="3" s="1"/>
  <c r="BM84" i="3" a="1"/>
  <c r="BM84" i="3" s="1"/>
  <c r="BM85" i="3" a="1"/>
  <c r="BM85" i="3"/>
  <c r="BM86" i="3" a="1"/>
  <c r="BM86" i="3" s="1"/>
  <c r="BM87" i="3" a="1"/>
  <c r="BM87" i="3" s="1"/>
  <c r="BM88" i="3" a="1"/>
  <c r="BM88" i="3" s="1"/>
  <c r="BM89" i="3" a="1"/>
  <c r="BM89" i="3"/>
  <c r="BM90" i="3" a="1"/>
  <c r="BM90" i="3" s="1"/>
  <c r="BM91" i="3" a="1"/>
  <c r="BM91" i="3" s="1"/>
  <c r="BM92" i="3" a="1"/>
  <c r="BM92" i="3" s="1"/>
  <c r="BM93" i="3" a="1"/>
  <c r="BM93" i="3"/>
  <c r="BM94" i="3" a="1"/>
  <c r="BM94" i="3" s="1"/>
  <c r="BM95" i="3" a="1"/>
  <c r="BM95" i="3" s="1"/>
  <c r="BM96" i="3" a="1"/>
  <c r="BM96" i="3" s="1"/>
  <c r="BM97" i="3" a="1"/>
  <c r="BM97" i="3"/>
  <c r="BM98" i="3" a="1"/>
  <c r="BM98" i="3" s="1"/>
  <c r="BM99" i="3" a="1"/>
  <c r="BM99" i="3" s="1"/>
  <c r="BM100" i="3" a="1"/>
  <c r="BM100" i="3" s="1"/>
  <c r="BM101" i="3" a="1"/>
  <c r="BM101" i="3"/>
  <c r="BM102" i="3" a="1"/>
  <c r="BM102" i="3" s="1"/>
  <c r="BM103" i="3" a="1"/>
  <c r="BM103" i="3" s="1"/>
  <c r="BM104" i="3" a="1"/>
  <c r="BM104" i="3" s="1"/>
  <c r="BM105" i="3" a="1"/>
  <c r="BM105" i="3"/>
  <c r="BM106" i="3" a="1"/>
  <c r="BM106" i="3" s="1"/>
  <c r="BM107" i="3" a="1"/>
  <c r="BM107" i="3" s="1"/>
  <c r="BM108" i="3" a="1"/>
  <c r="BM108" i="3" s="1"/>
  <c r="BM109" i="3" a="1"/>
  <c r="BM109" i="3"/>
  <c r="BM110" i="3" a="1"/>
  <c r="BM110" i="3" s="1"/>
  <c r="BM111" i="3" a="1"/>
  <c r="BM111" i="3" s="1"/>
  <c r="BM112" i="3" a="1"/>
  <c r="BM112" i="3" s="1"/>
  <c r="BM113" i="3" a="1"/>
  <c r="BM113" i="3"/>
  <c r="BM114" i="3" a="1"/>
  <c r="BM114" i="3" s="1"/>
  <c r="BM115" i="3" a="1"/>
  <c r="BM115" i="3" s="1"/>
  <c r="BM116" i="3" a="1"/>
  <c r="BM116" i="3" s="1"/>
  <c r="BM117" i="3" a="1"/>
  <c r="BM117" i="3"/>
  <c r="BM118" i="3" a="1"/>
  <c r="BM118" i="3" s="1"/>
  <c r="BM119" i="3" a="1"/>
  <c r="BM119" i="3" s="1"/>
  <c r="BM120" i="3" a="1"/>
  <c r="BM120" i="3" s="1"/>
  <c r="BM121" i="3" a="1"/>
  <c r="BM121" i="3"/>
  <c r="BM122" i="3" a="1"/>
  <c r="BM122" i="3" s="1"/>
  <c r="BM123" i="3" a="1"/>
  <c r="BM123" i="3" s="1"/>
  <c r="BM124" i="3" a="1"/>
  <c r="BM124" i="3" s="1"/>
  <c r="BM125" i="3" a="1"/>
  <c r="BM125" i="3"/>
  <c r="BM126" i="3" a="1"/>
  <c r="BM126" i="3" s="1"/>
  <c r="BM127" i="3" a="1"/>
  <c r="BM127" i="3" s="1"/>
  <c r="BM128" i="3" a="1"/>
  <c r="BM128" i="3" s="1"/>
  <c r="BM129" i="3" a="1"/>
  <c r="BM129" i="3"/>
  <c r="BM130" i="3" a="1"/>
  <c r="BM130" i="3" s="1"/>
  <c r="BM131" i="3" a="1"/>
  <c r="BM131" i="3" s="1"/>
  <c r="BM132" i="3" a="1"/>
  <c r="BM132" i="3" s="1"/>
  <c r="BM133" i="3" a="1"/>
  <c r="BM133" i="3"/>
  <c r="BM134" i="3" a="1"/>
  <c r="BM134" i="3" s="1"/>
  <c r="BM135" i="3" a="1"/>
  <c r="BM135" i="3" s="1"/>
  <c r="BM136" i="3" a="1"/>
  <c r="BM136" i="3" s="1"/>
  <c r="BM137" i="3" a="1"/>
  <c r="BM137" i="3"/>
  <c r="BM138" i="3" a="1"/>
  <c r="BM138" i="3" s="1"/>
  <c r="BM139" i="3" a="1"/>
  <c r="BM139" i="3" s="1"/>
  <c r="BM140" i="3" a="1"/>
  <c r="BM140" i="3" s="1"/>
  <c r="BM141" i="3" a="1"/>
  <c r="BM141" i="3"/>
  <c r="BM142" i="3" a="1"/>
  <c r="BM142" i="3" s="1"/>
  <c r="BM143" i="3" a="1"/>
  <c r="BM143" i="3" s="1"/>
  <c r="BM144" i="3" a="1"/>
  <c r="BM144" i="3" s="1"/>
  <c r="BM145" i="3" a="1"/>
  <c r="BM145" i="3"/>
  <c r="BM146" i="3" a="1"/>
  <c r="BM146" i="3" s="1"/>
  <c r="BM147" i="3" a="1"/>
  <c r="BM147" i="3" s="1"/>
  <c r="BM148" i="3" a="1"/>
  <c r="BM148" i="3" s="1"/>
  <c r="BM149" i="3" a="1"/>
  <c r="BM149" i="3"/>
  <c r="BM150" i="3" a="1"/>
  <c r="BM150" i="3" s="1"/>
  <c r="BM151" i="3" a="1"/>
  <c r="BM151" i="3" s="1"/>
  <c r="BM152" i="3" a="1"/>
  <c r="BM152" i="3" s="1"/>
  <c r="BM153" i="3" a="1"/>
  <c r="BM153" i="3"/>
  <c r="BM154" i="3" a="1"/>
  <c r="BM154" i="3" s="1"/>
  <c r="BM155" i="3" a="1"/>
  <c r="BM155" i="3" s="1"/>
  <c r="BM156" i="3" a="1"/>
  <c r="BM156" i="3" s="1"/>
  <c r="BM157" i="3" a="1"/>
  <c r="BM157" i="3"/>
  <c r="BM158" i="3" a="1"/>
  <c r="BM158" i="3" s="1"/>
  <c r="BM159" i="3" a="1"/>
  <c r="BM159" i="3" s="1"/>
  <c r="BL11" i="3" a="1"/>
  <c r="BL11" i="3"/>
  <c r="BL12" i="3" a="1"/>
  <c r="BL12" i="3"/>
  <c r="BL13" i="3" a="1"/>
  <c r="BL13" i="3" s="1"/>
  <c r="BL14" i="3" a="1"/>
  <c r="BL14" i="3" s="1"/>
  <c r="BL15" i="3" a="1"/>
  <c r="BL15" i="3"/>
  <c r="BL16" i="3" a="1"/>
  <c r="BL16" i="3"/>
  <c r="BL17" i="3" a="1"/>
  <c r="BL17" i="3" s="1"/>
  <c r="BL18" i="3" a="1"/>
  <c r="BL18" i="3" s="1"/>
  <c r="BL19" i="3" a="1"/>
  <c r="BL19" i="3" s="1"/>
  <c r="BL20" i="3" a="1"/>
  <c r="BL20" i="3"/>
  <c r="BL21" i="3" a="1"/>
  <c r="BL21" i="3" s="1"/>
  <c r="BL22" i="3" a="1"/>
  <c r="BL22" i="3" s="1"/>
  <c r="BL23" i="3" a="1"/>
  <c r="BL23" i="3" s="1"/>
  <c r="BL24" i="3" a="1"/>
  <c r="BL24" i="3"/>
  <c r="BL25" i="3" a="1"/>
  <c r="BL25" i="3" s="1"/>
  <c r="BL26" i="3" a="1"/>
  <c r="BL26" i="3" s="1"/>
  <c r="BL27" i="3" a="1"/>
  <c r="BL27" i="3" s="1"/>
  <c r="BL28" i="3" a="1"/>
  <c r="BL28" i="3"/>
  <c r="BL29" i="3" a="1"/>
  <c r="BL29" i="3" s="1"/>
  <c r="BL30" i="3" a="1"/>
  <c r="BL30" i="3" s="1"/>
  <c r="BL31" i="3" a="1"/>
  <c r="BL31" i="3" s="1"/>
  <c r="BL32" i="3" a="1"/>
  <c r="BL32" i="3"/>
  <c r="BL33" i="3" a="1"/>
  <c r="BL33" i="3" s="1"/>
  <c r="BL34" i="3" a="1"/>
  <c r="BL34" i="3" s="1"/>
  <c r="BL35" i="3" a="1"/>
  <c r="BL35" i="3" s="1"/>
  <c r="BL36" i="3" a="1"/>
  <c r="BL36" i="3"/>
  <c r="BL37" i="3" a="1"/>
  <c r="BL37" i="3" s="1"/>
  <c r="BL38" i="3" a="1"/>
  <c r="BL38" i="3" s="1"/>
  <c r="BL39" i="3" a="1"/>
  <c r="BL39" i="3" s="1"/>
  <c r="BL40" i="3" a="1"/>
  <c r="BL40" i="3"/>
  <c r="BL41" i="3" a="1"/>
  <c r="BL41" i="3" s="1"/>
  <c r="BL42" i="3" a="1"/>
  <c r="BL42" i="3" s="1"/>
  <c r="BL43" i="3" a="1"/>
  <c r="BL43" i="3" s="1"/>
  <c r="BL44" i="3" a="1"/>
  <c r="BL44" i="3"/>
  <c r="BL45" i="3" a="1"/>
  <c r="BL45" i="3" s="1"/>
  <c r="BL46" i="3" a="1"/>
  <c r="BL46" i="3" s="1"/>
  <c r="BL47" i="3" a="1"/>
  <c r="BL47" i="3" s="1"/>
  <c r="BL48" i="3" a="1"/>
  <c r="BL48" i="3"/>
  <c r="BL49" i="3" a="1"/>
  <c r="BL49" i="3" s="1"/>
  <c r="BL50" i="3" a="1"/>
  <c r="BL50" i="3" s="1"/>
  <c r="BL51" i="3" a="1"/>
  <c r="BL51" i="3" s="1"/>
  <c r="BL52" i="3" a="1"/>
  <c r="BL52" i="3"/>
  <c r="BL53" i="3" a="1"/>
  <c r="BL53" i="3" s="1"/>
  <c r="BL54" i="3" a="1"/>
  <c r="BL54" i="3" s="1"/>
  <c r="BL55" i="3" a="1"/>
  <c r="BL55" i="3" s="1"/>
  <c r="BL56" i="3" a="1"/>
  <c r="BL56" i="3"/>
  <c r="BL57" i="3" a="1"/>
  <c r="BL57" i="3" s="1"/>
  <c r="BL58" i="3" a="1"/>
  <c r="BL58" i="3" s="1"/>
  <c r="BL59" i="3" a="1"/>
  <c r="BL59" i="3" s="1"/>
  <c r="BL60" i="3" a="1"/>
  <c r="BL60" i="3"/>
  <c r="BL61" i="3" a="1"/>
  <c r="BL61" i="3" s="1"/>
  <c r="BL62" i="3" a="1"/>
  <c r="BL62" i="3" s="1"/>
  <c r="BL63" i="3" a="1"/>
  <c r="BL63" i="3" s="1"/>
  <c r="BL64" i="3" a="1"/>
  <c r="BL64" i="3"/>
  <c r="BL65" i="3" a="1"/>
  <c r="BL65" i="3" s="1"/>
  <c r="BL66" i="3" a="1"/>
  <c r="BL66" i="3" s="1"/>
  <c r="BL67" i="3" a="1"/>
  <c r="BL67" i="3" s="1"/>
  <c r="BL68" i="3" a="1"/>
  <c r="BL68" i="3"/>
  <c r="BL69" i="3" a="1"/>
  <c r="BL69" i="3" s="1"/>
  <c r="BL70" i="3" a="1"/>
  <c r="BL70" i="3" s="1"/>
  <c r="BL71" i="3" a="1"/>
  <c r="BL71" i="3" s="1"/>
  <c r="BL72" i="3" a="1"/>
  <c r="BL72" i="3"/>
  <c r="BL73" i="3" a="1"/>
  <c r="BL73" i="3" s="1"/>
  <c r="BL74" i="3" a="1"/>
  <c r="BL74" i="3" s="1"/>
  <c r="BL75" i="3" a="1"/>
  <c r="BL75" i="3" s="1"/>
  <c r="BL76" i="3" a="1"/>
  <c r="BL76" i="3"/>
  <c r="BL77" i="3" a="1"/>
  <c r="BL77" i="3" s="1"/>
  <c r="BL78" i="3" a="1"/>
  <c r="BL78" i="3" s="1"/>
  <c r="BL79" i="3" a="1"/>
  <c r="BL79" i="3" s="1"/>
  <c r="BL80" i="3" a="1"/>
  <c r="BL80" i="3"/>
  <c r="BL81" i="3" a="1"/>
  <c r="BL81" i="3" s="1"/>
  <c r="BL82" i="3" a="1"/>
  <c r="BL82" i="3" s="1"/>
  <c r="BL83" i="3" a="1"/>
  <c r="BL83" i="3" s="1"/>
  <c r="BL84" i="3" a="1"/>
  <c r="BL84" i="3"/>
  <c r="BL85" i="3" a="1"/>
  <c r="BL85" i="3" s="1"/>
  <c r="BL86" i="3" a="1"/>
  <c r="BL86" i="3" s="1"/>
  <c r="BL87" i="3" a="1"/>
  <c r="BL87" i="3" s="1"/>
  <c r="BL88" i="3" a="1"/>
  <c r="BL88" i="3"/>
  <c r="BL89" i="3" a="1"/>
  <c r="BL89" i="3" s="1"/>
  <c r="BL90" i="3" a="1"/>
  <c r="BL90" i="3" s="1"/>
  <c r="BL91" i="3" a="1"/>
  <c r="BL91" i="3" s="1"/>
  <c r="BL92" i="3" a="1"/>
  <c r="BL92" i="3"/>
  <c r="BL93" i="3" a="1"/>
  <c r="BL93" i="3" s="1"/>
  <c r="BL94" i="3" a="1"/>
  <c r="BL94" i="3" s="1"/>
  <c r="BL95" i="3" a="1"/>
  <c r="BL95" i="3" s="1"/>
  <c r="BL96" i="3" a="1"/>
  <c r="BL96" i="3"/>
  <c r="BL97" i="3" a="1"/>
  <c r="BL97" i="3" s="1"/>
  <c r="BL98" i="3" a="1"/>
  <c r="BL98" i="3" s="1"/>
  <c r="BL99" i="3" a="1"/>
  <c r="BL99" i="3" s="1"/>
  <c r="BL100" i="3" a="1"/>
  <c r="BL100" i="3"/>
  <c r="BL101" i="3" a="1"/>
  <c r="BL101" i="3" s="1"/>
  <c r="BL102" i="3" a="1"/>
  <c r="BL102" i="3" s="1"/>
  <c r="BL103" i="3" a="1"/>
  <c r="BL103" i="3" s="1"/>
  <c r="BL104" i="3" a="1"/>
  <c r="BL104" i="3"/>
  <c r="BL105" i="3" a="1"/>
  <c r="BL105" i="3" s="1"/>
  <c r="BL106" i="3" a="1"/>
  <c r="BL106" i="3" s="1"/>
  <c r="BL107" i="3" a="1"/>
  <c r="BL107" i="3" s="1"/>
  <c r="BL108" i="3" a="1"/>
  <c r="BL108" i="3"/>
  <c r="BL109" i="3" a="1"/>
  <c r="BL109" i="3" s="1"/>
  <c r="BL110" i="3" a="1"/>
  <c r="BL110" i="3" s="1"/>
  <c r="BL111" i="3" a="1"/>
  <c r="BL111" i="3" s="1"/>
  <c r="BL112" i="3" a="1"/>
  <c r="BL112" i="3"/>
  <c r="BL113" i="3" a="1"/>
  <c r="BL113" i="3" s="1"/>
  <c r="BL114" i="3" a="1"/>
  <c r="BL114" i="3" s="1"/>
  <c r="BL115" i="3" a="1"/>
  <c r="BL115" i="3" s="1"/>
  <c r="BL116" i="3" a="1"/>
  <c r="BL116" i="3"/>
  <c r="BL117" i="3" a="1"/>
  <c r="BL117" i="3" s="1"/>
  <c r="BL118" i="3" a="1"/>
  <c r="BL118" i="3" s="1"/>
  <c r="BL119" i="3" a="1"/>
  <c r="BL119" i="3" s="1"/>
  <c r="BL120" i="3" a="1"/>
  <c r="BL120" i="3"/>
  <c r="BL121" i="3" a="1"/>
  <c r="BL121" i="3" s="1"/>
  <c r="BL122" i="3" a="1"/>
  <c r="BL122" i="3" s="1"/>
  <c r="BL123" i="3" a="1"/>
  <c r="BL123" i="3" s="1"/>
  <c r="BL124" i="3" a="1"/>
  <c r="BL124" i="3"/>
  <c r="BL125" i="3" a="1"/>
  <c r="BL125" i="3" s="1"/>
  <c r="BL126" i="3" a="1"/>
  <c r="BL126" i="3" s="1"/>
  <c r="BL127" i="3" a="1"/>
  <c r="BL127" i="3" s="1"/>
  <c r="BL128" i="3" a="1"/>
  <c r="BL128" i="3"/>
  <c r="BL129" i="3" a="1"/>
  <c r="BL129" i="3" s="1"/>
  <c r="BL130" i="3" a="1"/>
  <c r="BL130" i="3" s="1"/>
  <c r="BL131" i="3" a="1"/>
  <c r="BL131" i="3" s="1"/>
  <c r="BL132" i="3" a="1"/>
  <c r="BL132" i="3"/>
  <c r="BL133" i="3" a="1"/>
  <c r="BL133" i="3" s="1"/>
  <c r="BL134" i="3" a="1"/>
  <c r="BL134" i="3" s="1"/>
  <c r="BL135" i="3" a="1"/>
  <c r="BL135" i="3" s="1"/>
  <c r="BL136" i="3" a="1"/>
  <c r="BL136" i="3"/>
  <c r="BL137" i="3" a="1"/>
  <c r="BL137" i="3" s="1"/>
  <c r="BL138" i="3" a="1"/>
  <c r="BL138" i="3" s="1"/>
  <c r="BL139" i="3" a="1"/>
  <c r="BL139" i="3" s="1"/>
  <c r="BL140" i="3" a="1"/>
  <c r="BL140" i="3"/>
  <c r="BL141" i="3" a="1"/>
  <c r="BL141" i="3" s="1"/>
  <c r="BL142" i="3" a="1"/>
  <c r="BL142" i="3" s="1"/>
  <c r="BL143" i="3" a="1"/>
  <c r="BL143" i="3" s="1"/>
  <c r="BL144" i="3" a="1"/>
  <c r="BL144" i="3"/>
  <c r="BL145" i="3" a="1"/>
  <c r="BL145" i="3" s="1"/>
  <c r="BL146" i="3" a="1"/>
  <c r="BL146" i="3" s="1"/>
  <c r="BL147" i="3" a="1"/>
  <c r="BL147" i="3" s="1"/>
  <c r="BL148" i="3" a="1"/>
  <c r="BL148" i="3"/>
  <c r="BL149" i="3" a="1"/>
  <c r="BL149" i="3" s="1"/>
  <c r="BL150" i="3" a="1"/>
  <c r="BL150" i="3" s="1"/>
  <c r="BL151" i="3" a="1"/>
  <c r="BL151" i="3" s="1"/>
  <c r="BL152" i="3" a="1"/>
  <c r="BL152" i="3"/>
  <c r="BL153" i="3" a="1"/>
  <c r="BL153" i="3" s="1"/>
  <c r="BL154" i="3" a="1"/>
  <c r="BL154" i="3" s="1"/>
  <c r="BL155" i="3" a="1"/>
  <c r="BL155" i="3" s="1"/>
  <c r="BL156" i="3" a="1"/>
  <c r="BL156" i="3"/>
  <c r="BL157" i="3" a="1"/>
  <c r="BL157" i="3" s="1"/>
  <c r="BL158" i="3" a="1"/>
  <c r="BL158" i="3" s="1"/>
  <c r="BL159" i="3" a="1"/>
  <c r="BL159" i="3" s="1"/>
  <c r="BK11" i="3" a="1"/>
  <c r="BK11" i="3"/>
  <c r="BK12" i="3" a="1"/>
  <c r="BK12" i="3" s="1"/>
  <c r="BK13" i="3" a="1"/>
  <c r="BK13" i="3"/>
  <c r="BK14" i="3" a="1"/>
  <c r="BK14" i="3" s="1"/>
  <c r="BK15" i="3" a="1"/>
  <c r="BK15" i="3"/>
  <c r="BK16" i="3" a="1"/>
  <c r="BK16" i="3" s="1"/>
  <c r="BK17" i="3" a="1"/>
  <c r="BK17" i="3"/>
  <c r="BK18" i="3" a="1"/>
  <c r="BK18" i="3" s="1"/>
  <c r="BK19" i="3" a="1"/>
  <c r="BK19" i="3"/>
  <c r="BK20" i="3" a="1"/>
  <c r="BK20" i="3" s="1"/>
  <c r="BK21" i="3" a="1"/>
  <c r="BK21" i="3"/>
  <c r="BK22" i="3" a="1"/>
  <c r="BK22" i="3" s="1"/>
  <c r="BK23" i="3" a="1"/>
  <c r="BK23" i="3"/>
  <c r="BK24" i="3" a="1"/>
  <c r="BK24" i="3" s="1"/>
  <c r="BK25" i="3" a="1"/>
  <c r="BK25" i="3"/>
  <c r="BK26" i="3" a="1"/>
  <c r="BK26" i="3" s="1"/>
  <c r="BK27" i="3" a="1"/>
  <c r="BK27" i="3"/>
  <c r="BK28" i="3" a="1"/>
  <c r="BK28" i="3" s="1"/>
  <c r="BK29" i="3" a="1"/>
  <c r="BK29" i="3"/>
  <c r="BK30" i="3" a="1"/>
  <c r="BK30" i="3" s="1"/>
  <c r="BK31" i="3" a="1"/>
  <c r="BK31" i="3"/>
  <c r="BK32" i="3" a="1"/>
  <c r="BK32" i="3" s="1"/>
  <c r="BK33" i="3" a="1"/>
  <c r="BK33" i="3"/>
  <c r="BK34" i="3" a="1"/>
  <c r="BK34" i="3" s="1"/>
  <c r="BK35" i="3" a="1"/>
  <c r="BK35" i="3"/>
  <c r="BK36" i="3" a="1"/>
  <c r="BK36" i="3" s="1"/>
  <c r="BK37" i="3" a="1"/>
  <c r="BK37" i="3"/>
  <c r="BK38" i="3" a="1"/>
  <c r="BK38" i="3" s="1"/>
  <c r="BK39" i="3" a="1"/>
  <c r="BK39" i="3"/>
  <c r="BK40" i="3" a="1"/>
  <c r="BK40" i="3" s="1"/>
  <c r="BK41" i="3" a="1"/>
  <c r="BK41" i="3"/>
  <c r="BK42" i="3" a="1"/>
  <c r="BK42" i="3" s="1"/>
  <c r="BK43" i="3" a="1"/>
  <c r="BK43" i="3"/>
  <c r="BK44" i="3" a="1"/>
  <c r="BK44" i="3" s="1"/>
  <c r="BK45" i="3" a="1"/>
  <c r="BK45" i="3"/>
  <c r="BK46" i="3" a="1"/>
  <c r="BK46" i="3" s="1"/>
  <c r="BK47" i="3" a="1"/>
  <c r="BK47" i="3"/>
  <c r="BK48" i="3" a="1"/>
  <c r="BK48" i="3" s="1"/>
  <c r="BK49" i="3" a="1"/>
  <c r="BK49" i="3"/>
  <c r="BK50" i="3" a="1"/>
  <c r="BK50" i="3" s="1"/>
  <c r="BK51" i="3" a="1"/>
  <c r="BK51" i="3"/>
  <c r="BK52" i="3" a="1"/>
  <c r="BK52" i="3" s="1"/>
  <c r="BK53" i="3" a="1"/>
  <c r="BK53" i="3"/>
  <c r="BK54" i="3" a="1"/>
  <c r="BK54" i="3" s="1"/>
  <c r="BK55" i="3" a="1"/>
  <c r="BK55" i="3"/>
  <c r="BK56" i="3" a="1"/>
  <c r="BK56" i="3" s="1"/>
  <c r="BK57" i="3" a="1"/>
  <c r="BK57" i="3"/>
  <c r="BK58" i="3" a="1"/>
  <c r="BK58" i="3" s="1"/>
  <c r="BK59" i="3" a="1"/>
  <c r="BK59" i="3"/>
  <c r="BK60" i="3" a="1"/>
  <c r="BK60" i="3" s="1"/>
  <c r="BK61" i="3" a="1"/>
  <c r="BK61" i="3"/>
  <c r="BK62" i="3" a="1"/>
  <c r="BK62" i="3" s="1"/>
  <c r="BK63" i="3" a="1"/>
  <c r="BK63" i="3"/>
  <c r="BK64" i="3" a="1"/>
  <c r="BK64" i="3" s="1"/>
  <c r="BK65" i="3" a="1"/>
  <c r="BK65" i="3"/>
  <c r="BK66" i="3" a="1"/>
  <c r="BK66" i="3" s="1"/>
  <c r="BK67" i="3" a="1"/>
  <c r="BK67" i="3"/>
  <c r="BK68" i="3" a="1"/>
  <c r="BK68" i="3" s="1"/>
  <c r="BK69" i="3" a="1"/>
  <c r="BK69" i="3"/>
  <c r="BK70" i="3" a="1"/>
  <c r="BK70" i="3" s="1"/>
  <c r="BK71" i="3" a="1"/>
  <c r="BK71" i="3"/>
  <c r="BK72" i="3" a="1"/>
  <c r="BK72" i="3" s="1"/>
  <c r="BK73" i="3" a="1"/>
  <c r="BK73" i="3"/>
  <c r="BK74" i="3" a="1"/>
  <c r="BK74" i="3" s="1"/>
  <c r="BK75" i="3" a="1"/>
  <c r="BK75" i="3"/>
  <c r="BK76" i="3" a="1"/>
  <c r="BK76" i="3" s="1"/>
  <c r="BK77" i="3" a="1"/>
  <c r="BK77" i="3"/>
  <c r="BK78" i="3" a="1"/>
  <c r="BK78" i="3" s="1"/>
  <c r="BK79" i="3" a="1"/>
  <c r="BK79" i="3"/>
  <c r="BK80" i="3" a="1"/>
  <c r="BK80" i="3" s="1"/>
  <c r="BK81" i="3" a="1"/>
  <c r="BK81" i="3"/>
  <c r="BK82" i="3" a="1"/>
  <c r="BK82" i="3" s="1"/>
  <c r="BK83" i="3" a="1"/>
  <c r="BK83" i="3"/>
  <c r="BK84" i="3" a="1"/>
  <c r="BK84" i="3" s="1"/>
  <c r="BK85" i="3" a="1"/>
  <c r="BK85" i="3"/>
  <c r="BK86" i="3" a="1"/>
  <c r="BK86" i="3" s="1"/>
  <c r="BK87" i="3" a="1"/>
  <c r="BK87" i="3"/>
  <c r="BK88" i="3" a="1"/>
  <c r="BK88" i="3" s="1"/>
  <c r="BK89" i="3" a="1"/>
  <c r="BK89" i="3"/>
  <c r="BK90" i="3" a="1"/>
  <c r="BK90" i="3" s="1"/>
  <c r="BK91" i="3" a="1"/>
  <c r="BK91" i="3"/>
  <c r="BK92" i="3" a="1"/>
  <c r="BK92" i="3" s="1"/>
  <c r="BK93" i="3" a="1"/>
  <c r="BK93" i="3"/>
  <c r="BK94" i="3" a="1"/>
  <c r="BK94" i="3" s="1"/>
  <c r="BK95" i="3" a="1"/>
  <c r="BK95" i="3"/>
  <c r="BK96" i="3" a="1"/>
  <c r="BK96" i="3" s="1"/>
  <c r="BK97" i="3" a="1"/>
  <c r="BK97" i="3"/>
  <c r="BK98" i="3" a="1"/>
  <c r="BK98" i="3" s="1"/>
  <c r="BK99" i="3" a="1"/>
  <c r="BK99" i="3"/>
  <c r="BK100" i="3" a="1"/>
  <c r="BK100" i="3" s="1"/>
  <c r="BK101" i="3" a="1"/>
  <c r="BK101" i="3"/>
  <c r="BK102" i="3" a="1"/>
  <c r="BK102" i="3" s="1"/>
  <c r="BK103" i="3" a="1"/>
  <c r="BK103" i="3"/>
  <c r="BK104" i="3" a="1"/>
  <c r="BK104" i="3" s="1"/>
  <c r="BK105" i="3" a="1"/>
  <c r="BK105" i="3"/>
  <c r="BK106" i="3" a="1"/>
  <c r="BK106" i="3" s="1"/>
  <c r="BK107" i="3" a="1"/>
  <c r="BK107" i="3"/>
  <c r="BK108" i="3" a="1"/>
  <c r="BK108" i="3" s="1"/>
  <c r="BK109" i="3" a="1"/>
  <c r="BK109" i="3"/>
  <c r="BK110" i="3" a="1"/>
  <c r="BK110" i="3" s="1"/>
  <c r="BK111" i="3" a="1"/>
  <c r="BK111" i="3"/>
  <c r="BK112" i="3" a="1"/>
  <c r="BK112" i="3" s="1"/>
  <c r="BK113" i="3" a="1"/>
  <c r="BK113" i="3"/>
  <c r="BK114" i="3" a="1"/>
  <c r="BK114" i="3" s="1"/>
  <c r="BK115" i="3" a="1"/>
  <c r="BK115" i="3"/>
  <c r="BK116" i="3" a="1"/>
  <c r="BK116" i="3" s="1"/>
  <c r="BK117" i="3" a="1"/>
  <c r="BK117" i="3"/>
  <c r="BK118" i="3" a="1"/>
  <c r="BK118" i="3" s="1"/>
  <c r="BK119" i="3" a="1"/>
  <c r="BK119" i="3"/>
  <c r="BK120" i="3" a="1"/>
  <c r="BK120" i="3" s="1"/>
  <c r="BK121" i="3" a="1"/>
  <c r="BK121" i="3"/>
  <c r="BK122" i="3" a="1"/>
  <c r="BK122" i="3" s="1"/>
  <c r="BK123" i="3" a="1"/>
  <c r="BK123" i="3"/>
  <c r="BK124" i="3" a="1"/>
  <c r="BK124" i="3" s="1"/>
  <c r="BK125" i="3" a="1"/>
  <c r="BK125" i="3"/>
  <c r="BK126" i="3" a="1"/>
  <c r="BK126" i="3" s="1"/>
  <c r="BK127" i="3" a="1"/>
  <c r="BK127" i="3"/>
  <c r="BK128" i="3" a="1"/>
  <c r="BK128" i="3" s="1"/>
  <c r="BK129" i="3" a="1"/>
  <c r="BK129" i="3"/>
  <c r="BK130" i="3" a="1"/>
  <c r="BK130" i="3" s="1"/>
  <c r="BK131" i="3" a="1"/>
  <c r="BK131" i="3"/>
  <c r="BK132" i="3" a="1"/>
  <c r="BK132" i="3" s="1"/>
  <c r="BK133" i="3" a="1"/>
  <c r="BK133" i="3"/>
  <c r="BK134" i="3" a="1"/>
  <c r="BK134" i="3" s="1"/>
  <c r="BK135" i="3" a="1"/>
  <c r="BK135" i="3"/>
  <c r="BK136" i="3" a="1"/>
  <c r="BK136" i="3" s="1"/>
  <c r="BK137" i="3" a="1"/>
  <c r="BK137" i="3"/>
  <c r="BK138" i="3" a="1"/>
  <c r="BK138" i="3" s="1"/>
  <c r="BK139" i="3" a="1"/>
  <c r="BK139" i="3"/>
  <c r="BK140" i="3" a="1"/>
  <c r="BK140" i="3" s="1"/>
  <c r="BK141" i="3" a="1"/>
  <c r="BK141" i="3"/>
  <c r="BK142" i="3" a="1"/>
  <c r="BK142" i="3" s="1"/>
  <c r="BK143" i="3" a="1"/>
  <c r="BK143" i="3"/>
  <c r="BK144" i="3" a="1"/>
  <c r="BK144" i="3" s="1"/>
  <c r="BK145" i="3" a="1"/>
  <c r="BK145" i="3"/>
  <c r="BK146" i="3" a="1"/>
  <c r="BK146" i="3" s="1"/>
  <c r="BK147" i="3" a="1"/>
  <c r="BK147" i="3"/>
  <c r="BK148" i="3" a="1"/>
  <c r="BK148" i="3" s="1"/>
  <c r="BK149" i="3" a="1"/>
  <c r="BK149" i="3"/>
  <c r="BK150" i="3" a="1"/>
  <c r="BK150" i="3" s="1"/>
  <c r="BK151" i="3" a="1"/>
  <c r="BK151" i="3"/>
  <c r="BK152" i="3" a="1"/>
  <c r="BK152" i="3" s="1"/>
  <c r="BK153" i="3" a="1"/>
  <c r="BK153" i="3"/>
  <c r="BK154" i="3" a="1"/>
  <c r="BK154" i="3" s="1"/>
  <c r="BK155" i="3" a="1"/>
  <c r="BK155" i="3"/>
  <c r="BK156" i="3" a="1"/>
  <c r="BK156" i="3" s="1"/>
  <c r="BK157" i="3" a="1"/>
  <c r="BK157" i="3"/>
  <c r="BK158" i="3" a="1"/>
  <c r="BK158" i="3" s="1"/>
  <c r="BK159" i="3" a="1"/>
  <c r="BK159" i="3"/>
  <c r="Y10" i="3"/>
  <c r="Y11" i="3"/>
  <c r="Y12" i="3"/>
  <c r="Y13" i="3"/>
  <c r="Y14" i="3"/>
  <c r="Y15" i="3"/>
  <c r="Y16" i="3"/>
  <c r="Y17" i="3"/>
  <c r="Y18" i="3"/>
  <c r="Y19" i="3"/>
  <c r="Y20" i="3"/>
  <c r="Y21" i="3"/>
  <c r="Y22" i="3"/>
  <c r="Y23" i="3"/>
  <c r="Y24" i="3"/>
  <c r="Y25" i="3"/>
  <c r="Y26" i="3"/>
  <c r="Y27" i="3"/>
  <c r="Y28" i="3"/>
  <c r="Y29" i="3"/>
  <c r="Y30" i="3"/>
  <c r="Y31" i="3"/>
  <c r="Y32" i="3"/>
  <c r="Y33" i="3"/>
  <c r="Y34" i="3"/>
  <c r="Y35" i="3"/>
  <c r="Y36" i="3"/>
  <c r="Y37" i="3"/>
  <c r="Y38" i="3"/>
  <c r="Y39" i="3"/>
  <c r="Y40" i="3"/>
  <c r="Y41" i="3"/>
  <c r="Y42" i="3"/>
  <c r="Y43" i="3"/>
  <c r="Y44" i="3"/>
  <c r="Y45" i="3"/>
  <c r="Y46" i="3"/>
  <c r="Y47" i="3"/>
  <c r="Y48" i="3"/>
  <c r="Y49" i="3"/>
  <c r="Y50" i="3"/>
  <c r="Y51" i="3"/>
  <c r="Y52" i="3"/>
  <c r="Y53" i="3"/>
  <c r="Y54" i="3"/>
  <c r="Y55" i="3"/>
  <c r="Y56" i="3"/>
  <c r="Y57" i="3"/>
  <c r="Y58" i="3"/>
  <c r="Y59" i="3"/>
  <c r="Y60" i="3"/>
  <c r="Y61" i="3"/>
  <c r="Y62" i="3"/>
  <c r="Y63" i="3"/>
  <c r="Y64" i="3"/>
  <c r="Y65" i="3"/>
  <c r="Y66" i="3"/>
  <c r="Y67" i="3"/>
  <c r="Y68" i="3"/>
  <c r="Y69" i="3"/>
  <c r="Y70" i="3"/>
  <c r="Y71" i="3"/>
  <c r="Y72" i="3"/>
  <c r="Y73" i="3"/>
  <c r="Y74" i="3"/>
  <c r="Y75" i="3"/>
  <c r="Y76" i="3"/>
  <c r="Y77" i="3"/>
  <c r="Y78" i="3"/>
  <c r="Y79" i="3"/>
  <c r="Y80" i="3"/>
  <c r="Y81" i="3"/>
  <c r="Y82" i="3"/>
  <c r="Y83" i="3"/>
  <c r="Y84" i="3"/>
  <c r="Y85" i="3"/>
  <c r="Y86" i="3"/>
  <c r="Y87" i="3"/>
  <c r="Y88" i="3"/>
  <c r="Y89" i="3"/>
  <c r="Y90" i="3"/>
  <c r="Y91" i="3"/>
  <c r="Y92" i="3"/>
  <c r="Y93" i="3"/>
  <c r="Y94" i="3"/>
  <c r="Y95" i="3"/>
  <c r="Y96" i="3"/>
  <c r="Y97" i="3"/>
  <c r="Y98" i="3"/>
  <c r="Y99" i="3"/>
  <c r="Y100" i="3"/>
  <c r="Y101" i="3"/>
  <c r="Y102" i="3"/>
  <c r="Y103" i="3"/>
  <c r="Y104" i="3"/>
  <c r="Y105" i="3"/>
  <c r="Y106" i="3"/>
  <c r="Y107" i="3"/>
  <c r="Y108" i="3"/>
  <c r="Y109" i="3"/>
  <c r="Y110" i="3"/>
  <c r="Y111" i="3"/>
  <c r="Y112" i="3"/>
  <c r="Y113" i="3"/>
  <c r="Y114" i="3"/>
  <c r="Y115" i="3"/>
  <c r="Y116" i="3"/>
  <c r="Y117" i="3"/>
  <c r="Y118" i="3"/>
  <c r="Y119" i="3"/>
  <c r="Y120" i="3"/>
  <c r="Y121" i="3"/>
  <c r="Y122" i="3"/>
  <c r="Y123" i="3"/>
  <c r="Y124" i="3"/>
  <c r="Y125" i="3"/>
  <c r="Y126" i="3"/>
  <c r="Y127" i="3"/>
  <c r="Y128" i="3"/>
  <c r="Y129" i="3"/>
  <c r="Y130" i="3"/>
  <c r="Y131" i="3"/>
  <c r="Y132" i="3"/>
  <c r="Y133" i="3"/>
  <c r="Y134" i="3"/>
  <c r="Y135" i="3"/>
  <c r="Y136" i="3"/>
  <c r="Y137" i="3"/>
  <c r="Y138" i="3"/>
  <c r="Y139" i="3"/>
  <c r="Y140" i="3"/>
  <c r="Y141" i="3"/>
  <c r="Y142" i="3"/>
  <c r="Y143" i="3"/>
  <c r="Y144" i="3"/>
  <c r="Y145" i="3"/>
  <c r="Y146" i="3"/>
  <c r="Y147" i="3"/>
  <c r="Y148" i="3"/>
  <c r="Y149" i="3"/>
  <c r="Y150" i="3"/>
  <c r="Y151" i="3"/>
  <c r="Y152" i="3"/>
  <c r="Y153" i="3"/>
  <c r="Y154" i="3"/>
  <c r="Y155" i="3"/>
  <c r="Y156" i="3"/>
  <c r="Y157" i="3"/>
  <c r="Y158" i="3"/>
  <c r="Y159" i="3"/>
  <c r="BU11" i="3"/>
  <c r="BU12" i="3"/>
  <c r="BU13" i="3"/>
  <c r="BU14" i="3"/>
  <c r="BU15" i="3"/>
  <c r="BU16" i="3"/>
  <c r="BU17" i="3"/>
  <c r="BU18" i="3"/>
  <c r="BU19" i="3"/>
  <c r="BU20" i="3"/>
  <c r="BU21" i="3"/>
  <c r="BU22" i="3"/>
  <c r="BU23" i="3"/>
  <c r="BU24" i="3"/>
  <c r="BU25" i="3"/>
  <c r="BU26" i="3"/>
  <c r="BU27" i="3"/>
  <c r="BI27" i="3" s="1"/>
  <c r="BU28" i="3"/>
  <c r="BU29" i="3"/>
  <c r="BU30" i="3"/>
  <c r="BU31" i="3"/>
  <c r="BU32" i="3"/>
  <c r="BU33" i="3"/>
  <c r="BU34" i="3"/>
  <c r="BU35" i="3"/>
  <c r="BU36" i="3"/>
  <c r="BU37" i="3"/>
  <c r="BU38" i="3"/>
  <c r="BU39" i="3"/>
  <c r="BU40" i="3"/>
  <c r="BU41" i="3"/>
  <c r="BU42" i="3"/>
  <c r="BU43" i="3"/>
  <c r="BU44" i="3"/>
  <c r="BU45" i="3"/>
  <c r="BU46" i="3"/>
  <c r="BU47" i="3"/>
  <c r="BU48" i="3"/>
  <c r="BU49" i="3"/>
  <c r="BU50" i="3"/>
  <c r="BU51" i="3"/>
  <c r="BU52" i="3"/>
  <c r="BU53" i="3"/>
  <c r="BU54" i="3"/>
  <c r="BU55" i="3"/>
  <c r="BU56" i="3"/>
  <c r="BU57" i="3"/>
  <c r="BU58" i="3"/>
  <c r="BU59" i="3"/>
  <c r="BU60" i="3"/>
  <c r="BU61" i="3"/>
  <c r="BU62" i="3"/>
  <c r="BU63" i="3"/>
  <c r="BU64" i="3"/>
  <c r="BU65" i="3"/>
  <c r="BU66" i="3"/>
  <c r="BU67" i="3"/>
  <c r="BU68" i="3"/>
  <c r="BU69" i="3"/>
  <c r="BU70" i="3"/>
  <c r="BU71" i="3"/>
  <c r="BU72" i="3"/>
  <c r="BU73" i="3"/>
  <c r="BU74" i="3"/>
  <c r="BU75" i="3"/>
  <c r="BU76" i="3"/>
  <c r="BU77" i="3"/>
  <c r="BU78" i="3"/>
  <c r="BU79" i="3"/>
  <c r="BU80" i="3"/>
  <c r="BU81" i="3"/>
  <c r="BU82" i="3"/>
  <c r="BU83" i="3"/>
  <c r="BU84" i="3"/>
  <c r="BU85" i="3"/>
  <c r="BU86" i="3"/>
  <c r="BU87" i="3"/>
  <c r="BU88" i="3"/>
  <c r="BU89" i="3"/>
  <c r="BU90" i="3"/>
  <c r="BU91" i="3"/>
  <c r="BI91" i="3" s="1"/>
  <c r="BU92" i="3"/>
  <c r="BU93" i="3"/>
  <c r="BU94" i="3"/>
  <c r="BU95" i="3"/>
  <c r="BU96" i="3"/>
  <c r="BU97" i="3"/>
  <c r="BU98" i="3"/>
  <c r="BU99" i="3"/>
  <c r="BU100" i="3"/>
  <c r="BU101" i="3"/>
  <c r="BU102" i="3"/>
  <c r="BU103" i="3"/>
  <c r="BU104" i="3"/>
  <c r="BU105" i="3"/>
  <c r="BU106" i="3"/>
  <c r="BU107" i="3"/>
  <c r="BU108" i="3"/>
  <c r="BU109" i="3"/>
  <c r="BU110" i="3"/>
  <c r="BU111" i="3"/>
  <c r="BU112" i="3"/>
  <c r="BU113" i="3"/>
  <c r="BU114" i="3"/>
  <c r="BU115" i="3"/>
  <c r="BU116" i="3"/>
  <c r="BU117" i="3"/>
  <c r="BU118" i="3"/>
  <c r="BU119" i="3"/>
  <c r="BU120" i="3"/>
  <c r="BU121" i="3"/>
  <c r="BU122" i="3"/>
  <c r="BU123" i="3"/>
  <c r="BU124" i="3"/>
  <c r="BU125" i="3"/>
  <c r="BU126" i="3"/>
  <c r="BU127" i="3"/>
  <c r="BU128" i="3"/>
  <c r="BU129" i="3"/>
  <c r="BU130" i="3"/>
  <c r="BU131" i="3"/>
  <c r="BU132" i="3"/>
  <c r="BU133" i="3"/>
  <c r="BU134" i="3"/>
  <c r="BU135" i="3"/>
  <c r="BU136" i="3"/>
  <c r="BU137" i="3"/>
  <c r="BU138" i="3"/>
  <c r="BU139" i="3"/>
  <c r="BU140" i="3"/>
  <c r="BU141" i="3"/>
  <c r="BU142" i="3"/>
  <c r="BU143" i="3"/>
  <c r="BU144" i="3"/>
  <c r="BU145" i="3"/>
  <c r="BU146" i="3"/>
  <c r="BU147" i="3"/>
  <c r="BU148" i="3"/>
  <c r="BU149" i="3"/>
  <c r="BU150" i="3"/>
  <c r="BU151" i="3"/>
  <c r="BU152" i="3"/>
  <c r="BU153" i="3"/>
  <c r="BU154" i="3"/>
  <c r="BU155" i="3"/>
  <c r="BI155" i="3" s="1"/>
  <c r="BU156" i="3"/>
  <c r="BU157" i="3"/>
  <c r="BU158" i="3"/>
  <c r="BU159" i="3"/>
  <c r="BU10" i="3"/>
  <c r="BT11" i="3"/>
  <c r="BT12" i="3"/>
  <c r="BT13" i="3"/>
  <c r="BT14" i="3"/>
  <c r="BT15" i="3"/>
  <c r="BT16" i="3"/>
  <c r="BT17" i="3"/>
  <c r="BT18" i="3"/>
  <c r="BT19" i="3"/>
  <c r="BT20" i="3"/>
  <c r="BT21" i="3"/>
  <c r="BT22" i="3"/>
  <c r="BT23" i="3"/>
  <c r="BT24" i="3"/>
  <c r="BT25" i="3"/>
  <c r="BT26" i="3"/>
  <c r="BT27" i="3"/>
  <c r="BT28" i="3"/>
  <c r="BT29" i="3"/>
  <c r="BT30" i="3"/>
  <c r="BT31" i="3"/>
  <c r="BT32" i="3"/>
  <c r="BT33" i="3"/>
  <c r="BT34" i="3"/>
  <c r="BT35" i="3"/>
  <c r="BT36" i="3"/>
  <c r="BT37" i="3"/>
  <c r="BT38" i="3"/>
  <c r="BT39" i="3"/>
  <c r="BT40" i="3"/>
  <c r="BT41" i="3"/>
  <c r="BT42" i="3"/>
  <c r="BT43" i="3"/>
  <c r="BT44" i="3"/>
  <c r="BT45" i="3"/>
  <c r="BT46" i="3"/>
  <c r="BT47" i="3"/>
  <c r="BT48" i="3"/>
  <c r="BT49" i="3"/>
  <c r="BT50" i="3"/>
  <c r="BT51" i="3"/>
  <c r="BT52" i="3"/>
  <c r="BT53" i="3"/>
  <c r="BT54" i="3"/>
  <c r="BT55" i="3"/>
  <c r="BT56" i="3"/>
  <c r="BT57" i="3"/>
  <c r="BT58" i="3"/>
  <c r="BT59" i="3"/>
  <c r="BT60" i="3"/>
  <c r="BT61" i="3"/>
  <c r="BT62" i="3"/>
  <c r="BT63" i="3"/>
  <c r="BT64" i="3"/>
  <c r="BT65" i="3"/>
  <c r="BT66" i="3"/>
  <c r="BT67" i="3"/>
  <c r="BT68" i="3"/>
  <c r="BT69" i="3"/>
  <c r="BT70" i="3"/>
  <c r="BT71" i="3"/>
  <c r="BT72" i="3"/>
  <c r="BT73" i="3"/>
  <c r="BT74" i="3"/>
  <c r="BT75" i="3"/>
  <c r="BT76" i="3"/>
  <c r="BT77" i="3"/>
  <c r="BT78" i="3"/>
  <c r="BT79" i="3"/>
  <c r="BT80" i="3"/>
  <c r="BT81" i="3"/>
  <c r="BT82" i="3"/>
  <c r="BT83" i="3"/>
  <c r="BT84" i="3"/>
  <c r="BT85" i="3"/>
  <c r="BT86" i="3"/>
  <c r="BT87" i="3"/>
  <c r="BT88" i="3"/>
  <c r="BT89" i="3"/>
  <c r="BT90" i="3"/>
  <c r="BT91" i="3"/>
  <c r="BT92" i="3"/>
  <c r="BT93" i="3"/>
  <c r="BT94" i="3"/>
  <c r="BT95" i="3"/>
  <c r="BT96" i="3"/>
  <c r="BT97" i="3"/>
  <c r="BT98" i="3"/>
  <c r="BT99" i="3"/>
  <c r="BT100" i="3"/>
  <c r="BT101" i="3"/>
  <c r="BT102" i="3"/>
  <c r="BT103" i="3"/>
  <c r="BT104" i="3"/>
  <c r="BT105" i="3"/>
  <c r="BT106" i="3"/>
  <c r="BT107" i="3"/>
  <c r="BT108" i="3"/>
  <c r="BT109" i="3"/>
  <c r="BT110" i="3"/>
  <c r="BT111" i="3"/>
  <c r="BT112" i="3"/>
  <c r="BT113" i="3"/>
  <c r="BT114" i="3"/>
  <c r="BT115" i="3"/>
  <c r="BT116" i="3"/>
  <c r="BT117" i="3"/>
  <c r="BT118" i="3"/>
  <c r="BT119" i="3"/>
  <c r="BT120" i="3"/>
  <c r="BT121" i="3"/>
  <c r="BT122" i="3"/>
  <c r="BT123" i="3"/>
  <c r="BT124" i="3"/>
  <c r="BT125" i="3"/>
  <c r="BT126" i="3"/>
  <c r="BT127" i="3"/>
  <c r="BT128" i="3"/>
  <c r="BT129" i="3"/>
  <c r="BT130" i="3"/>
  <c r="BT131" i="3"/>
  <c r="BT132" i="3"/>
  <c r="BT133" i="3"/>
  <c r="BT134" i="3"/>
  <c r="BT135" i="3"/>
  <c r="BT136" i="3"/>
  <c r="BT137" i="3"/>
  <c r="BT138" i="3"/>
  <c r="BT139" i="3"/>
  <c r="BT140" i="3"/>
  <c r="BT141" i="3"/>
  <c r="BT142" i="3"/>
  <c r="BT143" i="3"/>
  <c r="BT144" i="3"/>
  <c r="BT145" i="3"/>
  <c r="BT146" i="3"/>
  <c r="BT147" i="3"/>
  <c r="BT148" i="3"/>
  <c r="BT149" i="3"/>
  <c r="BT150" i="3"/>
  <c r="BT151" i="3"/>
  <c r="BT152" i="3"/>
  <c r="BT153" i="3"/>
  <c r="BT154" i="3"/>
  <c r="BT155" i="3"/>
  <c r="BT156" i="3"/>
  <c r="BT157" i="3"/>
  <c r="BT158" i="3"/>
  <c r="BT159" i="3"/>
  <c r="BT10" i="3"/>
  <c r="BS11" i="3"/>
  <c r="BS12" i="3"/>
  <c r="BS13" i="3"/>
  <c r="BS14" i="3"/>
  <c r="BS15" i="3"/>
  <c r="BS16" i="3"/>
  <c r="BS17" i="3"/>
  <c r="BS18" i="3"/>
  <c r="BS19" i="3"/>
  <c r="BS20" i="3"/>
  <c r="BS21" i="3"/>
  <c r="BS22" i="3"/>
  <c r="BS23" i="3"/>
  <c r="BS24" i="3"/>
  <c r="BS25" i="3"/>
  <c r="BS26" i="3"/>
  <c r="BS27" i="3"/>
  <c r="BS28" i="3"/>
  <c r="BS29" i="3"/>
  <c r="BS30" i="3"/>
  <c r="BS31" i="3"/>
  <c r="BS32" i="3"/>
  <c r="BS33" i="3"/>
  <c r="BS34" i="3"/>
  <c r="BS35" i="3"/>
  <c r="BS36" i="3"/>
  <c r="BS37" i="3"/>
  <c r="BS38" i="3"/>
  <c r="BS39" i="3"/>
  <c r="BS40" i="3"/>
  <c r="BS41" i="3"/>
  <c r="BS42" i="3"/>
  <c r="BS43" i="3"/>
  <c r="BS44" i="3"/>
  <c r="BS45" i="3"/>
  <c r="BS46" i="3"/>
  <c r="BS47" i="3"/>
  <c r="BS48" i="3"/>
  <c r="BS49" i="3"/>
  <c r="BS50" i="3"/>
  <c r="BS51" i="3"/>
  <c r="BS52" i="3"/>
  <c r="BS53" i="3"/>
  <c r="BS54" i="3"/>
  <c r="BS55" i="3"/>
  <c r="BS56" i="3"/>
  <c r="BS57" i="3"/>
  <c r="BS58" i="3"/>
  <c r="BS59" i="3"/>
  <c r="BS60" i="3"/>
  <c r="BS61" i="3"/>
  <c r="BS62" i="3"/>
  <c r="BS63" i="3"/>
  <c r="BS64" i="3"/>
  <c r="BS65" i="3"/>
  <c r="BS66" i="3"/>
  <c r="BS67" i="3"/>
  <c r="BS68" i="3"/>
  <c r="BS69" i="3"/>
  <c r="BS70" i="3"/>
  <c r="BS71" i="3"/>
  <c r="BS72" i="3"/>
  <c r="BS73" i="3"/>
  <c r="BS74" i="3"/>
  <c r="BS75" i="3"/>
  <c r="BS76" i="3"/>
  <c r="BS77" i="3"/>
  <c r="BS78" i="3"/>
  <c r="BS79" i="3"/>
  <c r="BS80" i="3"/>
  <c r="BS81" i="3"/>
  <c r="BS82" i="3"/>
  <c r="BS83" i="3"/>
  <c r="BS84" i="3"/>
  <c r="BS85" i="3"/>
  <c r="BS86" i="3"/>
  <c r="BS87" i="3"/>
  <c r="BS88" i="3"/>
  <c r="BS89" i="3"/>
  <c r="BS90" i="3"/>
  <c r="BS91" i="3"/>
  <c r="BS92" i="3"/>
  <c r="BS93" i="3"/>
  <c r="BS94" i="3"/>
  <c r="BS95" i="3"/>
  <c r="BS96" i="3"/>
  <c r="BS97" i="3"/>
  <c r="BS98" i="3"/>
  <c r="BS99" i="3"/>
  <c r="BS100" i="3"/>
  <c r="BS101" i="3"/>
  <c r="BS102" i="3"/>
  <c r="BS103" i="3"/>
  <c r="BS104" i="3"/>
  <c r="BS105" i="3"/>
  <c r="BS106" i="3"/>
  <c r="BS107" i="3"/>
  <c r="BS108" i="3"/>
  <c r="BS109" i="3"/>
  <c r="BS110" i="3"/>
  <c r="BS111" i="3"/>
  <c r="BS112" i="3"/>
  <c r="BS113" i="3"/>
  <c r="BS114" i="3"/>
  <c r="BS115" i="3"/>
  <c r="BS116" i="3"/>
  <c r="BS117" i="3"/>
  <c r="BS118" i="3"/>
  <c r="BS119" i="3"/>
  <c r="BS120" i="3"/>
  <c r="BS121" i="3"/>
  <c r="BS122" i="3"/>
  <c r="BS123" i="3"/>
  <c r="BS124" i="3"/>
  <c r="BS125" i="3"/>
  <c r="BS126" i="3"/>
  <c r="BS127" i="3"/>
  <c r="BS128" i="3"/>
  <c r="BS129" i="3"/>
  <c r="BS130" i="3"/>
  <c r="BS131" i="3"/>
  <c r="BS132" i="3"/>
  <c r="BS133" i="3"/>
  <c r="BS134" i="3"/>
  <c r="BS135" i="3"/>
  <c r="BS136" i="3"/>
  <c r="BS137" i="3"/>
  <c r="BS138" i="3"/>
  <c r="BS139" i="3"/>
  <c r="BS140" i="3"/>
  <c r="BS141" i="3"/>
  <c r="BS142" i="3"/>
  <c r="BS143" i="3"/>
  <c r="BS144" i="3"/>
  <c r="BS145" i="3"/>
  <c r="BS146" i="3"/>
  <c r="BS147" i="3"/>
  <c r="BS148" i="3"/>
  <c r="BS149" i="3"/>
  <c r="BS150" i="3"/>
  <c r="BS151" i="3"/>
  <c r="BS152" i="3"/>
  <c r="BS153" i="3"/>
  <c r="BS154" i="3"/>
  <c r="BS155" i="3"/>
  <c r="BS156" i="3"/>
  <c r="BS157" i="3"/>
  <c r="BS158" i="3"/>
  <c r="BS159" i="3"/>
  <c r="BS10" i="3"/>
  <c r="BO10" i="3" s="1" a="1"/>
  <c r="BO10" i="3" s="1"/>
  <c r="BF11" i="3"/>
  <c r="BH10" i="3"/>
  <c r="BH11" i="3"/>
  <c r="BH12" i="3"/>
  <c r="BH13" i="3"/>
  <c r="BH14" i="3"/>
  <c r="BH15" i="3"/>
  <c r="BH16" i="3"/>
  <c r="BH17" i="3"/>
  <c r="BH18" i="3"/>
  <c r="BH19" i="3"/>
  <c r="BH20" i="3"/>
  <c r="BH21" i="3"/>
  <c r="BH22" i="3"/>
  <c r="BH23" i="3"/>
  <c r="BH24" i="3"/>
  <c r="BH25" i="3"/>
  <c r="BH26" i="3"/>
  <c r="BH27" i="3"/>
  <c r="BH28" i="3"/>
  <c r="BH29" i="3"/>
  <c r="BH30" i="3"/>
  <c r="BH31" i="3"/>
  <c r="BH32" i="3"/>
  <c r="BH33" i="3"/>
  <c r="BH34" i="3"/>
  <c r="BH35" i="3"/>
  <c r="BH36" i="3"/>
  <c r="BH37" i="3"/>
  <c r="BH38" i="3"/>
  <c r="BH39" i="3"/>
  <c r="BH40" i="3"/>
  <c r="BH41" i="3"/>
  <c r="BH42" i="3"/>
  <c r="BH43" i="3"/>
  <c r="BH44" i="3"/>
  <c r="BH45" i="3"/>
  <c r="BH46" i="3"/>
  <c r="BH47" i="3"/>
  <c r="BH48" i="3"/>
  <c r="BH49" i="3"/>
  <c r="BH50" i="3"/>
  <c r="BH51" i="3"/>
  <c r="BH52" i="3"/>
  <c r="BH53" i="3"/>
  <c r="BH54" i="3"/>
  <c r="BH55" i="3"/>
  <c r="BH56" i="3"/>
  <c r="BH57" i="3"/>
  <c r="BH58" i="3"/>
  <c r="BH59" i="3"/>
  <c r="BH60" i="3"/>
  <c r="BH61" i="3"/>
  <c r="BH62" i="3"/>
  <c r="BH63" i="3"/>
  <c r="BH64" i="3"/>
  <c r="BH65" i="3"/>
  <c r="BH66" i="3"/>
  <c r="BH67" i="3"/>
  <c r="BH68" i="3"/>
  <c r="BH69" i="3"/>
  <c r="BH70" i="3"/>
  <c r="BH71" i="3"/>
  <c r="BH72" i="3"/>
  <c r="BH73" i="3"/>
  <c r="BH74" i="3"/>
  <c r="BH75" i="3"/>
  <c r="BH76" i="3"/>
  <c r="BH77" i="3"/>
  <c r="BH78" i="3"/>
  <c r="BH79" i="3"/>
  <c r="BH80" i="3"/>
  <c r="BH81" i="3"/>
  <c r="BH82" i="3"/>
  <c r="BH83" i="3"/>
  <c r="BH84" i="3"/>
  <c r="BH85" i="3"/>
  <c r="BH86" i="3"/>
  <c r="BH87" i="3"/>
  <c r="BH88" i="3"/>
  <c r="BH89" i="3"/>
  <c r="BH90" i="3"/>
  <c r="BH91" i="3"/>
  <c r="BH92" i="3"/>
  <c r="BH93" i="3"/>
  <c r="BH94" i="3"/>
  <c r="BH95" i="3"/>
  <c r="BH96" i="3"/>
  <c r="BH97" i="3"/>
  <c r="BH98" i="3"/>
  <c r="BH99" i="3"/>
  <c r="BH100" i="3"/>
  <c r="BH101" i="3"/>
  <c r="BH102" i="3"/>
  <c r="BH103" i="3"/>
  <c r="BH104" i="3"/>
  <c r="BH105" i="3"/>
  <c r="BH106" i="3"/>
  <c r="BH107" i="3"/>
  <c r="BH108" i="3"/>
  <c r="BH109" i="3"/>
  <c r="BH110" i="3"/>
  <c r="BH111" i="3"/>
  <c r="BH112" i="3"/>
  <c r="BH113" i="3"/>
  <c r="BH114" i="3"/>
  <c r="BH115" i="3"/>
  <c r="BH116" i="3"/>
  <c r="BH117" i="3"/>
  <c r="BH118" i="3"/>
  <c r="BH119" i="3"/>
  <c r="BH120" i="3"/>
  <c r="BH121" i="3"/>
  <c r="BH122" i="3"/>
  <c r="BH123" i="3"/>
  <c r="BH124" i="3"/>
  <c r="BH125" i="3"/>
  <c r="BH126" i="3"/>
  <c r="BH127" i="3"/>
  <c r="BH128" i="3"/>
  <c r="BH129" i="3"/>
  <c r="BH130" i="3"/>
  <c r="BH131" i="3"/>
  <c r="BH132" i="3"/>
  <c r="BH133" i="3"/>
  <c r="BH134" i="3"/>
  <c r="BH135" i="3"/>
  <c r="BH136" i="3"/>
  <c r="BH137" i="3"/>
  <c r="BH138" i="3"/>
  <c r="BH139" i="3"/>
  <c r="BH140" i="3"/>
  <c r="BH141" i="3"/>
  <c r="BH142" i="3"/>
  <c r="BH143" i="3"/>
  <c r="BH144" i="3"/>
  <c r="BH145" i="3"/>
  <c r="BH146" i="3"/>
  <c r="BH147" i="3"/>
  <c r="BH148" i="3"/>
  <c r="BH149" i="3"/>
  <c r="BH150" i="3"/>
  <c r="BH151" i="3"/>
  <c r="BH152" i="3"/>
  <c r="BH153" i="3"/>
  <c r="BH154" i="3"/>
  <c r="BH155" i="3"/>
  <c r="BH156" i="3"/>
  <c r="BH157" i="3"/>
  <c r="BH158" i="3"/>
  <c r="BH159" i="3"/>
  <c r="BG10" i="3"/>
  <c r="BG11" i="3"/>
  <c r="BG12" i="3"/>
  <c r="BG13" i="3"/>
  <c r="BG14" i="3"/>
  <c r="BG15" i="3"/>
  <c r="BG16" i="3"/>
  <c r="BG17" i="3"/>
  <c r="BG18" i="3"/>
  <c r="BG19" i="3"/>
  <c r="BG20" i="3"/>
  <c r="BG21" i="3"/>
  <c r="BG22" i="3"/>
  <c r="BG23" i="3"/>
  <c r="BG24" i="3"/>
  <c r="BG25" i="3"/>
  <c r="BG26" i="3"/>
  <c r="BG27" i="3"/>
  <c r="BG28" i="3"/>
  <c r="BG29" i="3"/>
  <c r="BG30" i="3"/>
  <c r="BG31" i="3"/>
  <c r="BG32" i="3"/>
  <c r="BG33" i="3"/>
  <c r="BG34" i="3"/>
  <c r="BG35" i="3"/>
  <c r="BG36" i="3"/>
  <c r="BG37" i="3"/>
  <c r="BG38" i="3"/>
  <c r="BG39" i="3"/>
  <c r="BG40" i="3"/>
  <c r="BG41" i="3"/>
  <c r="BG42" i="3"/>
  <c r="BG43" i="3"/>
  <c r="BG44" i="3"/>
  <c r="BG45" i="3"/>
  <c r="BG46" i="3"/>
  <c r="BG47" i="3"/>
  <c r="BG48" i="3"/>
  <c r="BG49" i="3"/>
  <c r="BG50" i="3"/>
  <c r="BG51" i="3"/>
  <c r="BG52" i="3"/>
  <c r="BG53" i="3"/>
  <c r="BG54" i="3"/>
  <c r="BG55" i="3"/>
  <c r="BG56" i="3"/>
  <c r="BG57" i="3"/>
  <c r="BG58" i="3"/>
  <c r="BG59" i="3"/>
  <c r="BG60" i="3"/>
  <c r="BG61" i="3"/>
  <c r="BG62" i="3"/>
  <c r="BG63" i="3"/>
  <c r="BG64" i="3"/>
  <c r="BG65" i="3"/>
  <c r="BG66" i="3"/>
  <c r="BG67" i="3"/>
  <c r="BG68" i="3"/>
  <c r="BG69" i="3"/>
  <c r="BG70" i="3"/>
  <c r="BG71" i="3"/>
  <c r="BG72" i="3"/>
  <c r="BG73" i="3"/>
  <c r="BG74" i="3"/>
  <c r="BG75" i="3"/>
  <c r="BG76" i="3"/>
  <c r="BG77" i="3"/>
  <c r="BG78" i="3"/>
  <c r="BG79" i="3"/>
  <c r="BG80" i="3"/>
  <c r="BG81" i="3"/>
  <c r="BG82" i="3"/>
  <c r="BG83" i="3"/>
  <c r="BG84" i="3"/>
  <c r="BG85" i="3"/>
  <c r="BG86" i="3"/>
  <c r="BG87" i="3"/>
  <c r="BG88" i="3"/>
  <c r="BG89" i="3"/>
  <c r="BG90" i="3"/>
  <c r="BG91" i="3"/>
  <c r="BG92" i="3"/>
  <c r="BG93" i="3"/>
  <c r="BG94" i="3"/>
  <c r="BG95" i="3"/>
  <c r="BG96" i="3"/>
  <c r="BG97" i="3"/>
  <c r="BG98" i="3"/>
  <c r="BG99" i="3"/>
  <c r="BG100" i="3"/>
  <c r="BG101" i="3"/>
  <c r="BG102" i="3"/>
  <c r="BG103" i="3"/>
  <c r="BG104" i="3"/>
  <c r="BG105" i="3"/>
  <c r="BG106" i="3"/>
  <c r="BG107" i="3"/>
  <c r="BG108" i="3"/>
  <c r="BG109" i="3"/>
  <c r="BG110" i="3"/>
  <c r="BG111" i="3"/>
  <c r="BG112" i="3"/>
  <c r="BG113" i="3"/>
  <c r="BG114" i="3"/>
  <c r="BG115" i="3"/>
  <c r="BG116" i="3"/>
  <c r="BG117" i="3"/>
  <c r="BG118" i="3"/>
  <c r="BG119" i="3"/>
  <c r="BG120" i="3"/>
  <c r="BG121" i="3"/>
  <c r="BG122" i="3"/>
  <c r="BG123" i="3"/>
  <c r="BG124" i="3"/>
  <c r="BG125" i="3"/>
  <c r="BG126" i="3"/>
  <c r="BG127" i="3"/>
  <c r="BG128" i="3"/>
  <c r="BG129" i="3"/>
  <c r="BG130" i="3"/>
  <c r="BG131" i="3"/>
  <c r="BG132" i="3"/>
  <c r="BG133" i="3"/>
  <c r="BG134" i="3"/>
  <c r="BG135" i="3"/>
  <c r="BG136" i="3"/>
  <c r="BG137" i="3"/>
  <c r="BG138" i="3"/>
  <c r="BG139" i="3"/>
  <c r="BG140" i="3"/>
  <c r="BG141" i="3"/>
  <c r="BG142" i="3"/>
  <c r="BG143" i="3"/>
  <c r="BG144" i="3"/>
  <c r="BG145" i="3"/>
  <c r="BG146" i="3"/>
  <c r="BG147" i="3"/>
  <c r="BG148" i="3"/>
  <c r="BG149" i="3"/>
  <c r="BG150" i="3"/>
  <c r="BG151" i="3"/>
  <c r="BG152" i="3"/>
  <c r="BG153" i="3"/>
  <c r="BG154" i="3"/>
  <c r="BG155" i="3"/>
  <c r="BG156" i="3"/>
  <c r="BG157" i="3"/>
  <c r="BG158" i="3"/>
  <c r="BG159" i="3"/>
  <c r="BF10" i="3"/>
  <c r="BR10" i="3" s="1" a="1"/>
  <c r="BR10" i="3" s="1"/>
  <c r="BF12" i="3"/>
  <c r="BF13" i="3"/>
  <c r="BF14" i="3"/>
  <c r="BF15" i="3"/>
  <c r="BF16" i="3"/>
  <c r="BF17" i="3"/>
  <c r="BF18" i="3"/>
  <c r="BF19" i="3"/>
  <c r="BF20" i="3"/>
  <c r="BF21" i="3"/>
  <c r="BF22" i="3"/>
  <c r="BF23" i="3"/>
  <c r="BF24" i="3"/>
  <c r="BF25" i="3"/>
  <c r="BJ25" i="3" s="1" a="1"/>
  <c r="BJ25" i="3" s="1"/>
  <c r="BF26" i="3"/>
  <c r="BJ26" i="3" s="1" a="1"/>
  <c r="BJ26" i="3" s="1"/>
  <c r="BF27" i="3"/>
  <c r="BF28" i="3"/>
  <c r="BF29" i="3"/>
  <c r="BF30" i="3"/>
  <c r="BF31" i="3"/>
  <c r="BF32" i="3"/>
  <c r="BF33" i="3"/>
  <c r="BF34" i="3"/>
  <c r="BJ34" i="3" s="1" a="1"/>
  <c r="BJ34" i="3" s="1"/>
  <c r="BF35" i="3"/>
  <c r="BF36" i="3"/>
  <c r="BF37" i="3"/>
  <c r="BF38" i="3"/>
  <c r="BF39" i="3"/>
  <c r="BF40" i="3"/>
  <c r="BF41" i="3"/>
  <c r="BJ41" i="3" s="1" a="1"/>
  <c r="BJ41" i="3" s="1"/>
  <c r="BF42" i="3"/>
  <c r="BF43" i="3"/>
  <c r="BF44" i="3"/>
  <c r="BF45" i="3"/>
  <c r="BF46" i="3"/>
  <c r="BF47" i="3"/>
  <c r="BF48" i="3"/>
  <c r="BF49" i="3"/>
  <c r="BF50" i="3"/>
  <c r="BF51" i="3"/>
  <c r="BF52" i="3"/>
  <c r="BF53" i="3"/>
  <c r="BF54" i="3"/>
  <c r="BF55" i="3"/>
  <c r="BF56" i="3"/>
  <c r="BF57" i="3"/>
  <c r="BJ57" i="3" s="1" a="1"/>
  <c r="BJ57" i="3" s="1"/>
  <c r="BF58" i="3"/>
  <c r="BF59" i="3"/>
  <c r="BF60" i="3"/>
  <c r="BF61" i="3"/>
  <c r="BF62" i="3"/>
  <c r="BF63" i="3"/>
  <c r="BF64" i="3"/>
  <c r="BF65" i="3"/>
  <c r="BF66" i="3"/>
  <c r="BF67" i="3"/>
  <c r="BF68" i="3"/>
  <c r="BF69" i="3"/>
  <c r="BF70" i="3"/>
  <c r="BF71" i="3"/>
  <c r="BF72" i="3"/>
  <c r="BF73" i="3"/>
  <c r="BF74" i="3"/>
  <c r="BF75" i="3"/>
  <c r="BF76" i="3"/>
  <c r="BF77" i="3"/>
  <c r="BF78" i="3"/>
  <c r="BF79" i="3"/>
  <c r="BF80" i="3"/>
  <c r="BF81" i="3"/>
  <c r="BF82" i="3"/>
  <c r="BF83" i="3"/>
  <c r="BF84" i="3"/>
  <c r="BF85" i="3"/>
  <c r="BF86" i="3"/>
  <c r="BF87" i="3"/>
  <c r="BF88" i="3"/>
  <c r="BF89" i="3"/>
  <c r="BF90" i="3"/>
  <c r="BJ90" i="3" s="1" a="1"/>
  <c r="BJ90" i="3" s="1"/>
  <c r="BF91" i="3"/>
  <c r="BF92" i="3"/>
  <c r="BF93" i="3"/>
  <c r="BF94" i="3"/>
  <c r="BF95" i="3"/>
  <c r="BF96" i="3"/>
  <c r="BF97" i="3"/>
  <c r="BF98" i="3"/>
  <c r="BJ98" i="3" s="1" a="1"/>
  <c r="BJ98" i="3" s="1"/>
  <c r="BF99" i="3"/>
  <c r="BF100" i="3"/>
  <c r="BF101" i="3"/>
  <c r="BF102" i="3"/>
  <c r="BF103" i="3"/>
  <c r="BF104" i="3"/>
  <c r="BF105" i="3"/>
  <c r="BF106" i="3"/>
  <c r="BF107" i="3"/>
  <c r="BF108" i="3"/>
  <c r="BF109" i="3"/>
  <c r="BF110" i="3"/>
  <c r="BF111" i="3"/>
  <c r="BF112" i="3"/>
  <c r="BF113" i="3"/>
  <c r="BF114" i="3"/>
  <c r="BF115" i="3"/>
  <c r="BF116" i="3"/>
  <c r="BF117" i="3"/>
  <c r="BF118" i="3"/>
  <c r="BF119" i="3"/>
  <c r="BF120" i="3"/>
  <c r="BF121" i="3"/>
  <c r="BF122" i="3"/>
  <c r="BF123" i="3"/>
  <c r="BF124" i="3"/>
  <c r="BF125" i="3"/>
  <c r="BF126" i="3"/>
  <c r="BF127" i="3"/>
  <c r="BF128" i="3"/>
  <c r="BF129" i="3"/>
  <c r="BF130" i="3"/>
  <c r="BF131" i="3"/>
  <c r="BF132" i="3"/>
  <c r="BF133" i="3"/>
  <c r="BF134" i="3"/>
  <c r="BF135" i="3"/>
  <c r="BF136" i="3"/>
  <c r="BF137" i="3"/>
  <c r="BJ137" i="3" s="1" a="1"/>
  <c r="BJ137" i="3" s="1"/>
  <c r="BF138" i="3"/>
  <c r="BF139" i="3"/>
  <c r="BF140" i="3"/>
  <c r="BF141" i="3"/>
  <c r="BF142" i="3"/>
  <c r="BF143" i="3"/>
  <c r="BF144" i="3"/>
  <c r="BF145" i="3"/>
  <c r="BF146" i="3"/>
  <c r="BF147" i="3"/>
  <c r="BF148" i="3"/>
  <c r="BF149" i="3"/>
  <c r="BF150" i="3"/>
  <c r="BF151" i="3"/>
  <c r="BF152" i="3"/>
  <c r="BF153" i="3"/>
  <c r="BJ153" i="3" s="1" a="1"/>
  <c r="BJ153" i="3" s="1"/>
  <c r="BF154" i="3"/>
  <c r="BJ154" i="3" s="1" a="1"/>
  <c r="BJ154" i="3" s="1"/>
  <c r="BF155" i="3"/>
  <c r="BF156" i="3"/>
  <c r="BF157" i="3"/>
  <c r="BF158" i="3"/>
  <c r="BF15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1" i="3"/>
  <c r="H72" i="3"/>
  <c r="H73" i="3"/>
  <c r="H74" i="3"/>
  <c r="H75" i="3"/>
  <c r="H76" i="3"/>
  <c r="H77" i="3"/>
  <c r="H78" i="3"/>
  <c r="H79" i="3"/>
  <c r="H80" i="3"/>
  <c r="H81" i="3"/>
  <c r="H82" i="3"/>
  <c r="H83" i="3"/>
  <c r="H84" i="3"/>
  <c r="H85" i="3"/>
  <c r="H86" i="3"/>
  <c r="H87" i="3"/>
  <c r="H88" i="3"/>
  <c r="H89" i="3"/>
  <c r="H90" i="3"/>
  <c r="H91" i="3"/>
  <c r="H92" i="3"/>
  <c r="H93" i="3"/>
  <c r="H94" i="3"/>
  <c r="H95" i="3"/>
  <c r="H96" i="3"/>
  <c r="H97" i="3"/>
  <c r="H98" i="3"/>
  <c r="H99" i="3"/>
  <c r="H100" i="3"/>
  <c r="H101" i="3"/>
  <c r="H102" i="3"/>
  <c r="H103" i="3"/>
  <c r="H104" i="3"/>
  <c r="H105" i="3"/>
  <c r="H106" i="3"/>
  <c r="H107" i="3"/>
  <c r="H108" i="3"/>
  <c r="H109" i="3"/>
  <c r="H110" i="3"/>
  <c r="H111" i="3"/>
  <c r="H112" i="3"/>
  <c r="H113" i="3"/>
  <c r="H114" i="3"/>
  <c r="H115" i="3"/>
  <c r="H116" i="3"/>
  <c r="H117" i="3"/>
  <c r="H118" i="3"/>
  <c r="H119" i="3"/>
  <c r="H120" i="3"/>
  <c r="H121" i="3"/>
  <c r="H122" i="3"/>
  <c r="H123" i="3"/>
  <c r="H124" i="3"/>
  <c r="H125" i="3"/>
  <c r="H126" i="3"/>
  <c r="H127" i="3"/>
  <c r="H128" i="3"/>
  <c r="H129" i="3"/>
  <c r="H130" i="3"/>
  <c r="H131" i="3"/>
  <c r="H132" i="3"/>
  <c r="H133" i="3"/>
  <c r="H134" i="3"/>
  <c r="H135" i="3"/>
  <c r="H136" i="3"/>
  <c r="H137" i="3"/>
  <c r="H138" i="3"/>
  <c r="H139" i="3"/>
  <c r="H140" i="3"/>
  <c r="H141" i="3"/>
  <c r="H142" i="3"/>
  <c r="H143" i="3"/>
  <c r="H144" i="3"/>
  <c r="H145" i="3"/>
  <c r="H146" i="3"/>
  <c r="H147" i="3"/>
  <c r="H148" i="3"/>
  <c r="H149" i="3"/>
  <c r="H150" i="3"/>
  <c r="H151" i="3"/>
  <c r="H152" i="3"/>
  <c r="H153" i="3"/>
  <c r="H154" i="3"/>
  <c r="H155" i="3"/>
  <c r="H156" i="3"/>
  <c r="H157" i="3"/>
  <c r="H158" i="3"/>
  <c r="H159" i="3"/>
  <c r="H10"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66" i="3"/>
  <c r="AC67" i="3"/>
  <c r="AC68" i="3"/>
  <c r="AC69" i="3"/>
  <c r="AC70" i="3"/>
  <c r="AC71" i="3"/>
  <c r="AC72" i="3"/>
  <c r="AC73" i="3"/>
  <c r="AC74" i="3"/>
  <c r="AC75" i="3"/>
  <c r="AC76" i="3"/>
  <c r="AC77" i="3"/>
  <c r="AC78" i="3"/>
  <c r="AC79" i="3"/>
  <c r="AC80" i="3"/>
  <c r="AC81" i="3"/>
  <c r="AC82" i="3"/>
  <c r="AC83" i="3"/>
  <c r="AC84" i="3"/>
  <c r="AC85" i="3"/>
  <c r="AC86" i="3"/>
  <c r="AC87" i="3"/>
  <c r="AC88" i="3"/>
  <c r="AC89" i="3"/>
  <c r="AC90" i="3"/>
  <c r="AC91" i="3"/>
  <c r="AC92" i="3"/>
  <c r="AC93" i="3"/>
  <c r="AC94" i="3"/>
  <c r="AC95" i="3"/>
  <c r="AC96" i="3"/>
  <c r="AC97" i="3"/>
  <c r="AC98" i="3"/>
  <c r="AC99" i="3"/>
  <c r="AC100" i="3"/>
  <c r="AC101" i="3"/>
  <c r="AC102" i="3"/>
  <c r="AC103" i="3"/>
  <c r="AC104" i="3"/>
  <c r="AC105" i="3"/>
  <c r="AC106" i="3"/>
  <c r="AC107" i="3"/>
  <c r="AC108" i="3"/>
  <c r="AC109" i="3"/>
  <c r="AC110" i="3"/>
  <c r="AC111" i="3"/>
  <c r="AC112" i="3"/>
  <c r="AC113" i="3"/>
  <c r="AC114" i="3"/>
  <c r="AC115" i="3"/>
  <c r="AC116" i="3"/>
  <c r="AC117" i="3"/>
  <c r="AC118" i="3"/>
  <c r="AC119" i="3"/>
  <c r="AC120" i="3"/>
  <c r="AC121" i="3"/>
  <c r="AC122" i="3"/>
  <c r="AC123" i="3"/>
  <c r="AC124" i="3"/>
  <c r="AC125" i="3"/>
  <c r="AC126" i="3"/>
  <c r="AC127" i="3"/>
  <c r="AC128" i="3"/>
  <c r="AC129" i="3"/>
  <c r="AC130" i="3"/>
  <c r="AC131" i="3"/>
  <c r="AC132" i="3"/>
  <c r="AC133" i="3"/>
  <c r="AC134" i="3"/>
  <c r="AC135" i="3"/>
  <c r="AC136" i="3"/>
  <c r="AC137" i="3"/>
  <c r="AC138" i="3"/>
  <c r="AC139" i="3"/>
  <c r="AC140" i="3"/>
  <c r="AC141" i="3"/>
  <c r="AC142" i="3"/>
  <c r="AC143" i="3"/>
  <c r="AC144" i="3"/>
  <c r="AC145" i="3"/>
  <c r="AC146" i="3"/>
  <c r="AC147" i="3"/>
  <c r="AC148" i="3"/>
  <c r="AC149" i="3"/>
  <c r="AC150" i="3"/>
  <c r="AC151" i="3"/>
  <c r="AC152" i="3"/>
  <c r="AC153" i="3"/>
  <c r="AC154" i="3"/>
  <c r="AC155" i="3"/>
  <c r="AC156" i="3"/>
  <c r="AC157" i="3"/>
  <c r="AC158" i="3"/>
  <c r="AC15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AB73" i="3"/>
  <c r="AB74" i="3"/>
  <c r="AB75" i="3"/>
  <c r="AB76" i="3"/>
  <c r="AB77" i="3"/>
  <c r="AB78" i="3"/>
  <c r="AB79" i="3"/>
  <c r="AB80" i="3"/>
  <c r="AB81" i="3"/>
  <c r="AB82" i="3"/>
  <c r="AB83" i="3"/>
  <c r="AB84" i="3"/>
  <c r="AB85" i="3"/>
  <c r="AB86" i="3"/>
  <c r="AB87" i="3"/>
  <c r="AB88" i="3"/>
  <c r="AB89" i="3"/>
  <c r="AB90" i="3"/>
  <c r="AB91" i="3"/>
  <c r="AB92" i="3"/>
  <c r="AB93" i="3"/>
  <c r="AB94" i="3"/>
  <c r="AB95" i="3"/>
  <c r="AB96" i="3"/>
  <c r="AB97" i="3"/>
  <c r="AB98" i="3"/>
  <c r="AB99" i="3"/>
  <c r="AB100" i="3"/>
  <c r="AB101" i="3"/>
  <c r="AB102" i="3"/>
  <c r="AB103" i="3"/>
  <c r="AB104" i="3"/>
  <c r="AB105" i="3"/>
  <c r="AB106" i="3"/>
  <c r="AB107" i="3"/>
  <c r="AB108" i="3"/>
  <c r="AB109" i="3"/>
  <c r="AB110" i="3"/>
  <c r="AB111" i="3"/>
  <c r="AB112" i="3"/>
  <c r="AB113" i="3"/>
  <c r="AB114" i="3"/>
  <c r="AB115" i="3"/>
  <c r="AB116" i="3"/>
  <c r="AB117" i="3"/>
  <c r="AB118" i="3"/>
  <c r="AB119" i="3"/>
  <c r="AB120" i="3"/>
  <c r="AB121" i="3"/>
  <c r="AB122" i="3"/>
  <c r="AB123" i="3"/>
  <c r="AB124" i="3"/>
  <c r="AB125" i="3"/>
  <c r="AB126" i="3"/>
  <c r="AB127" i="3"/>
  <c r="AB128" i="3"/>
  <c r="AB129" i="3"/>
  <c r="AB130" i="3"/>
  <c r="AB131" i="3"/>
  <c r="AB132" i="3"/>
  <c r="AB133" i="3"/>
  <c r="AB134" i="3"/>
  <c r="AB135" i="3"/>
  <c r="AB136" i="3"/>
  <c r="AB137" i="3"/>
  <c r="AB138" i="3"/>
  <c r="AB139" i="3"/>
  <c r="AB140" i="3"/>
  <c r="AB141" i="3"/>
  <c r="AB142" i="3"/>
  <c r="AB143" i="3"/>
  <c r="AB144" i="3"/>
  <c r="AB145" i="3"/>
  <c r="AB146" i="3"/>
  <c r="AB147" i="3"/>
  <c r="AB148" i="3"/>
  <c r="AB149" i="3"/>
  <c r="AB150" i="3"/>
  <c r="AB151" i="3"/>
  <c r="AB152" i="3"/>
  <c r="AB153" i="3"/>
  <c r="AB154" i="3"/>
  <c r="AB155" i="3"/>
  <c r="AB156" i="3"/>
  <c r="AB157" i="3"/>
  <c r="AB158" i="3"/>
  <c r="AB15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66" i="3"/>
  <c r="X67" i="3"/>
  <c r="X68" i="3"/>
  <c r="X69" i="3"/>
  <c r="X70" i="3"/>
  <c r="X71" i="3"/>
  <c r="X72" i="3"/>
  <c r="X73" i="3"/>
  <c r="X74" i="3"/>
  <c r="X75" i="3"/>
  <c r="X76" i="3"/>
  <c r="X77" i="3"/>
  <c r="X78" i="3"/>
  <c r="X79" i="3"/>
  <c r="X80" i="3"/>
  <c r="X81" i="3"/>
  <c r="X82" i="3"/>
  <c r="X83" i="3"/>
  <c r="X84" i="3"/>
  <c r="X85" i="3"/>
  <c r="X86" i="3"/>
  <c r="X87" i="3"/>
  <c r="X88" i="3"/>
  <c r="X89" i="3"/>
  <c r="X90" i="3"/>
  <c r="X91" i="3"/>
  <c r="X92" i="3"/>
  <c r="X93" i="3"/>
  <c r="X94" i="3"/>
  <c r="X95" i="3"/>
  <c r="X96" i="3"/>
  <c r="X97" i="3"/>
  <c r="X98" i="3"/>
  <c r="X99" i="3"/>
  <c r="X100" i="3"/>
  <c r="X101" i="3"/>
  <c r="X102" i="3"/>
  <c r="X103" i="3"/>
  <c r="X104" i="3"/>
  <c r="X105" i="3"/>
  <c r="X106" i="3"/>
  <c r="X107" i="3"/>
  <c r="X108" i="3"/>
  <c r="X109" i="3"/>
  <c r="X110" i="3"/>
  <c r="X111" i="3"/>
  <c r="X112" i="3"/>
  <c r="X113" i="3"/>
  <c r="X114" i="3"/>
  <c r="X115" i="3"/>
  <c r="X116" i="3"/>
  <c r="X117" i="3"/>
  <c r="X118" i="3"/>
  <c r="X119" i="3"/>
  <c r="X120" i="3"/>
  <c r="X121" i="3"/>
  <c r="X122" i="3"/>
  <c r="X123" i="3"/>
  <c r="X124" i="3"/>
  <c r="X125" i="3"/>
  <c r="X126" i="3"/>
  <c r="X127" i="3"/>
  <c r="X128" i="3"/>
  <c r="X129" i="3"/>
  <c r="X130" i="3"/>
  <c r="X131" i="3"/>
  <c r="X132" i="3"/>
  <c r="X133" i="3"/>
  <c r="X134" i="3"/>
  <c r="X135" i="3"/>
  <c r="X136" i="3"/>
  <c r="X137" i="3"/>
  <c r="X138" i="3"/>
  <c r="X139" i="3"/>
  <c r="X140" i="3"/>
  <c r="X141" i="3"/>
  <c r="X142" i="3"/>
  <c r="X143" i="3"/>
  <c r="X144" i="3"/>
  <c r="X145" i="3"/>
  <c r="X146" i="3"/>
  <c r="X147" i="3"/>
  <c r="X148" i="3"/>
  <c r="X149" i="3"/>
  <c r="X150" i="3"/>
  <c r="X151" i="3"/>
  <c r="X152" i="3"/>
  <c r="X153" i="3"/>
  <c r="X154" i="3"/>
  <c r="X155" i="3"/>
  <c r="X156" i="3"/>
  <c r="X157" i="3"/>
  <c r="X158" i="3"/>
  <c r="X15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68" i="3"/>
  <c r="W69" i="3"/>
  <c r="W70" i="3"/>
  <c r="W71" i="3"/>
  <c r="W72" i="3"/>
  <c r="W73" i="3"/>
  <c r="W74" i="3"/>
  <c r="W75" i="3"/>
  <c r="W76" i="3"/>
  <c r="W77" i="3"/>
  <c r="W78" i="3"/>
  <c r="W79" i="3"/>
  <c r="W80" i="3"/>
  <c r="W81" i="3"/>
  <c r="W82" i="3"/>
  <c r="W83" i="3"/>
  <c r="W84" i="3"/>
  <c r="W85" i="3"/>
  <c r="W86" i="3"/>
  <c r="W87" i="3"/>
  <c r="W88" i="3"/>
  <c r="W89" i="3"/>
  <c r="W90" i="3"/>
  <c r="W91" i="3"/>
  <c r="W92" i="3"/>
  <c r="W93" i="3"/>
  <c r="W94" i="3"/>
  <c r="W95" i="3"/>
  <c r="W96" i="3"/>
  <c r="W97" i="3"/>
  <c r="W98" i="3"/>
  <c r="W99" i="3"/>
  <c r="W100" i="3"/>
  <c r="W101" i="3"/>
  <c r="W102" i="3"/>
  <c r="W103" i="3"/>
  <c r="W104" i="3"/>
  <c r="W105" i="3"/>
  <c r="W106" i="3"/>
  <c r="W107" i="3"/>
  <c r="W108" i="3"/>
  <c r="W109" i="3"/>
  <c r="W110" i="3"/>
  <c r="W111" i="3"/>
  <c r="W112" i="3"/>
  <c r="W113" i="3"/>
  <c r="W114" i="3"/>
  <c r="W115" i="3"/>
  <c r="W116" i="3"/>
  <c r="W117" i="3"/>
  <c r="W118" i="3"/>
  <c r="W119" i="3"/>
  <c r="W120" i="3"/>
  <c r="W121" i="3"/>
  <c r="W122" i="3"/>
  <c r="W123" i="3"/>
  <c r="W124" i="3"/>
  <c r="W125" i="3"/>
  <c r="W126" i="3"/>
  <c r="W127" i="3"/>
  <c r="W128" i="3"/>
  <c r="W129" i="3"/>
  <c r="W130" i="3"/>
  <c r="W131" i="3"/>
  <c r="W132" i="3"/>
  <c r="W133" i="3"/>
  <c r="W134" i="3"/>
  <c r="W135" i="3"/>
  <c r="W136" i="3"/>
  <c r="W137" i="3"/>
  <c r="W138" i="3"/>
  <c r="W139" i="3"/>
  <c r="W140" i="3"/>
  <c r="W141" i="3"/>
  <c r="W142" i="3"/>
  <c r="W143" i="3"/>
  <c r="W144" i="3"/>
  <c r="W145" i="3"/>
  <c r="W146" i="3"/>
  <c r="W147" i="3"/>
  <c r="W148" i="3"/>
  <c r="W149" i="3"/>
  <c r="W150" i="3"/>
  <c r="W151" i="3"/>
  <c r="W152" i="3"/>
  <c r="W153" i="3"/>
  <c r="W154" i="3"/>
  <c r="W155" i="3"/>
  <c r="W156" i="3"/>
  <c r="W157" i="3"/>
  <c r="W158" i="3"/>
  <c r="W159"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0" i="3"/>
  <c r="AD7" i="3"/>
  <c r="AC7" i="3"/>
  <c r="AB7" i="3"/>
  <c r="AA7" i="3"/>
  <c r="Z7" i="3"/>
  <c r="Y7" i="3"/>
  <c r="X7" i="3"/>
  <c r="W7" i="3"/>
  <c r="V7" i="3"/>
  <c r="R9" i="1"/>
  <c r="R10" i="1"/>
  <c r="R11" i="1"/>
  <c r="R12" i="1"/>
  <c r="R13" i="1"/>
  <c r="R14" i="1"/>
  <c r="R15" i="1"/>
  <c r="R16" i="1"/>
  <c r="R17" i="1"/>
  <c r="R18" i="1"/>
  <c r="AA18" i="1" s="1"/>
  <c r="R19" i="1"/>
  <c r="AA19" i="1" s="1"/>
  <c r="R20" i="1"/>
  <c r="R21" i="1"/>
  <c r="R22" i="1"/>
  <c r="AA22" i="1" s="1"/>
  <c r="R23" i="1"/>
  <c r="R24" i="1"/>
  <c r="R25" i="1"/>
  <c r="R26" i="1"/>
  <c r="R27" i="1"/>
  <c r="R28" i="1"/>
  <c r="R29" i="1"/>
  <c r="R30" i="1"/>
  <c r="R31" i="1"/>
  <c r="R32" i="1"/>
  <c r="R33" i="1"/>
  <c r="AA33" i="1" s="1"/>
  <c r="R34" i="1"/>
  <c r="AA34" i="1" s="1"/>
  <c r="R35" i="1"/>
  <c r="R36" i="1"/>
  <c r="R37" i="1"/>
  <c r="R38" i="1"/>
  <c r="R39" i="1"/>
  <c r="R40" i="1"/>
  <c r="R41" i="1"/>
  <c r="R42" i="1"/>
  <c r="R43" i="1"/>
  <c r="R44" i="1"/>
  <c r="R45" i="1"/>
  <c r="R46" i="1"/>
  <c r="R47" i="1"/>
  <c r="R48" i="1"/>
  <c r="R49" i="1"/>
  <c r="R50" i="1"/>
  <c r="R51" i="1"/>
  <c r="R52" i="1"/>
  <c r="R53" i="1"/>
  <c r="R54" i="1"/>
  <c r="R55" i="1"/>
  <c r="R56" i="1"/>
  <c r="R57" i="1"/>
  <c r="R58" i="1"/>
  <c r="AA58" i="1" s="1"/>
  <c r="R59" i="1"/>
  <c r="R60" i="1"/>
  <c r="R61" i="1"/>
  <c r="R62" i="1"/>
  <c r="R63" i="1"/>
  <c r="R64" i="1"/>
  <c r="R65" i="1"/>
  <c r="R66" i="1"/>
  <c r="R67" i="1"/>
  <c r="R68" i="1"/>
  <c r="R69" i="1"/>
  <c r="R70" i="1"/>
  <c r="R71" i="1"/>
  <c r="R72" i="1"/>
  <c r="R73" i="1"/>
  <c r="R74" i="1"/>
  <c r="R75" i="1"/>
  <c r="R76" i="1"/>
  <c r="R77" i="1"/>
  <c r="R78" i="1"/>
  <c r="R79" i="1"/>
  <c r="R80" i="1"/>
  <c r="R81" i="1"/>
  <c r="AA81" i="1" s="1"/>
  <c r="R82" i="1"/>
  <c r="AA82" i="1" s="1"/>
  <c r="R83" i="1"/>
  <c r="R84" i="1"/>
  <c r="R85" i="1"/>
  <c r="R86" i="1"/>
  <c r="R87" i="1"/>
  <c r="R88" i="1"/>
  <c r="R89" i="1"/>
  <c r="R90" i="1"/>
  <c r="AA90" i="1" s="1"/>
  <c r="R91" i="1"/>
  <c r="R92" i="1"/>
  <c r="R93" i="1"/>
  <c r="R94" i="1"/>
  <c r="R95" i="1"/>
  <c r="R96" i="1"/>
  <c r="R97" i="1"/>
  <c r="R98" i="1"/>
  <c r="R99" i="1"/>
  <c r="R100" i="1"/>
  <c r="R101" i="1"/>
  <c r="R102" i="1"/>
  <c r="R103" i="1"/>
  <c r="R104" i="1"/>
  <c r="R105" i="1"/>
  <c r="AA105" i="1" s="1"/>
  <c r="R106" i="1"/>
  <c r="R107" i="1"/>
  <c r="R108" i="1"/>
  <c r="R109" i="1"/>
  <c r="R110" i="1"/>
  <c r="AA110" i="1" s="1"/>
  <c r="R111" i="1"/>
  <c r="R112" i="1"/>
  <c r="R113" i="1"/>
  <c r="R114" i="1"/>
  <c r="AA114" i="1" s="1"/>
  <c r="R115" i="1"/>
  <c r="R116" i="1"/>
  <c r="R117" i="1"/>
  <c r="R118" i="1"/>
  <c r="R119" i="1"/>
  <c r="R120" i="1"/>
  <c r="R121" i="1"/>
  <c r="R122" i="1"/>
  <c r="AA122" i="1" s="1"/>
  <c r="R123" i="1"/>
  <c r="R124" i="1"/>
  <c r="R125" i="1"/>
  <c r="R126" i="1"/>
  <c r="R127" i="1"/>
  <c r="R128" i="1"/>
  <c r="R129" i="1"/>
  <c r="R130" i="1"/>
  <c r="R131" i="1"/>
  <c r="R132" i="1"/>
  <c r="R133" i="1"/>
  <c r="R134" i="1"/>
  <c r="R135" i="1"/>
  <c r="R136" i="1"/>
  <c r="R137" i="1"/>
  <c r="R138" i="1"/>
  <c r="AA138" i="1" s="1"/>
  <c r="R139" i="1"/>
  <c r="R140" i="1"/>
  <c r="R141" i="1"/>
  <c r="R142" i="1"/>
  <c r="R143" i="1"/>
  <c r="R144" i="1"/>
  <c r="R145" i="1"/>
  <c r="R146" i="1"/>
  <c r="AA146" i="1" s="1"/>
  <c r="R147" i="1"/>
  <c r="R148" i="1"/>
  <c r="R149" i="1"/>
  <c r="R150" i="1"/>
  <c r="R151" i="1"/>
  <c r="R152" i="1"/>
  <c r="R153" i="1"/>
  <c r="R154" i="1"/>
  <c r="R155" i="1"/>
  <c r="AA155" i="1" s="1"/>
  <c r="R156" i="1"/>
  <c r="R157" i="1"/>
  <c r="R158" i="1"/>
  <c r="Q9" i="1"/>
  <c r="Q10" i="1"/>
  <c r="Q11" i="1"/>
  <c r="Q12" i="1"/>
  <c r="Q13" i="1"/>
  <c r="Q14" i="1"/>
  <c r="Q15" i="1"/>
  <c r="Q16" i="1"/>
  <c r="Q17" i="1"/>
  <c r="Q18" i="1"/>
  <c r="Q19" i="1"/>
  <c r="Q20" i="1"/>
  <c r="Q21" i="1"/>
  <c r="Q22" i="1"/>
  <c r="Q23" i="1"/>
  <c r="Q24" i="1"/>
  <c r="Q25" i="1"/>
  <c r="Q26" i="1"/>
  <c r="Q27" i="1"/>
  <c r="Z27" i="1" s="1"/>
  <c r="Q28" i="1"/>
  <c r="Z28" i="1" s="1"/>
  <c r="Q29" i="1"/>
  <c r="Q30" i="1"/>
  <c r="Q31" i="1"/>
  <c r="Q32" i="1"/>
  <c r="Q33" i="1"/>
  <c r="Q34" i="1"/>
  <c r="Q35" i="1"/>
  <c r="Q36" i="1"/>
  <c r="Q37" i="1"/>
  <c r="Q38" i="1"/>
  <c r="Q39" i="1"/>
  <c r="Q40" i="1"/>
  <c r="Q41" i="1"/>
  <c r="Q42" i="1"/>
  <c r="Q43" i="1"/>
  <c r="Q44" i="1"/>
  <c r="Z44" i="1" s="1"/>
  <c r="Q45" i="1"/>
  <c r="Z45" i="1" s="1"/>
  <c r="Q46" i="1"/>
  <c r="Q47" i="1"/>
  <c r="Q48" i="1"/>
  <c r="Q49" i="1"/>
  <c r="Q50" i="1"/>
  <c r="Q51" i="1"/>
  <c r="Q52" i="1"/>
  <c r="Q53" i="1"/>
  <c r="Q54" i="1"/>
  <c r="Q55" i="1"/>
  <c r="Q56" i="1"/>
  <c r="Q57" i="1"/>
  <c r="Q58" i="1"/>
  <c r="Q59" i="1"/>
  <c r="Z59" i="1" s="1"/>
  <c r="Q60" i="1"/>
  <c r="Z60" i="1" s="1"/>
  <c r="Q61" i="1"/>
  <c r="Z61" i="1" s="1"/>
  <c r="Q62" i="1"/>
  <c r="Q63" i="1"/>
  <c r="Q64" i="1"/>
  <c r="Q65" i="1"/>
  <c r="Q66" i="1"/>
  <c r="Q67" i="1"/>
  <c r="Q68" i="1"/>
  <c r="Q69" i="1"/>
  <c r="Q70" i="1"/>
  <c r="Q71" i="1"/>
  <c r="Q72" i="1"/>
  <c r="Q73" i="1"/>
  <c r="Q74" i="1"/>
  <c r="Q75" i="1"/>
  <c r="Q76" i="1"/>
  <c r="Z76" i="1" s="1"/>
  <c r="Q77" i="1"/>
  <c r="Q78" i="1"/>
  <c r="Q79" i="1"/>
  <c r="Q80" i="1"/>
  <c r="Q81" i="1"/>
  <c r="Q82" i="1"/>
  <c r="Q83" i="1"/>
  <c r="Q84" i="1"/>
  <c r="Q85" i="1"/>
  <c r="Q86" i="1"/>
  <c r="Q87" i="1"/>
  <c r="Q88" i="1"/>
  <c r="Q89" i="1"/>
  <c r="Q90" i="1"/>
  <c r="Q91" i="1"/>
  <c r="Q92" i="1"/>
  <c r="Z92" i="1" s="1"/>
  <c r="Q93" i="1"/>
  <c r="Z93" i="1" s="1"/>
  <c r="Q94" i="1"/>
  <c r="Q95" i="1"/>
  <c r="Q96" i="1"/>
  <c r="Q97" i="1"/>
  <c r="Q98" i="1"/>
  <c r="Q99" i="1"/>
  <c r="Q100" i="1"/>
  <c r="Q101" i="1"/>
  <c r="Q102" i="1"/>
  <c r="Q103" i="1"/>
  <c r="Q104" i="1"/>
  <c r="Q105" i="1"/>
  <c r="Q106" i="1"/>
  <c r="Q107" i="1"/>
  <c r="Q108" i="1"/>
  <c r="Z108" i="1" s="1"/>
  <c r="Q109" i="1"/>
  <c r="Q110" i="1"/>
  <c r="Q111" i="1"/>
  <c r="Q112" i="1"/>
  <c r="Q113" i="1"/>
  <c r="Q114" i="1"/>
  <c r="Q115" i="1"/>
  <c r="Q116" i="1"/>
  <c r="Q117" i="1"/>
  <c r="Q118" i="1"/>
  <c r="Q119" i="1"/>
  <c r="Q120" i="1"/>
  <c r="Q121" i="1"/>
  <c r="Q122" i="1"/>
  <c r="Q123" i="1"/>
  <c r="Q124" i="1"/>
  <c r="Z124" i="1" s="1"/>
  <c r="Q125" i="1"/>
  <c r="Q126" i="1"/>
  <c r="Q127" i="1"/>
  <c r="Q128" i="1"/>
  <c r="Q129" i="1"/>
  <c r="Q130" i="1"/>
  <c r="Q131" i="1"/>
  <c r="Q132" i="1"/>
  <c r="Q133" i="1"/>
  <c r="Q134" i="1"/>
  <c r="Q135" i="1"/>
  <c r="Q136" i="1"/>
  <c r="Q137" i="1"/>
  <c r="Q138" i="1"/>
  <c r="Q139" i="1"/>
  <c r="Q140" i="1"/>
  <c r="Q141" i="1"/>
  <c r="Q142" i="1"/>
  <c r="Q143" i="1"/>
  <c r="Q144" i="1"/>
  <c r="Q145" i="1"/>
  <c r="Q146" i="1"/>
  <c r="Q147" i="1"/>
  <c r="Q148" i="1"/>
  <c r="Q149" i="1"/>
  <c r="Q150" i="1"/>
  <c r="Q151" i="1"/>
  <c r="Q152" i="1"/>
  <c r="Q153" i="1"/>
  <c r="Q154" i="1"/>
  <c r="Q155" i="1"/>
  <c r="Q156" i="1"/>
  <c r="Z156" i="1" s="1"/>
  <c r="Q157" i="1"/>
  <c r="Q158" i="1"/>
  <c r="P9" i="1"/>
  <c r="P10" i="1"/>
  <c r="P11" i="1"/>
  <c r="P12" i="1"/>
  <c r="P13" i="1"/>
  <c r="P14" i="1"/>
  <c r="P15" i="1"/>
  <c r="P16" i="1"/>
  <c r="P17" i="1"/>
  <c r="P18" i="1"/>
  <c r="P19" i="1"/>
  <c r="P20" i="1"/>
  <c r="P21" i="1"/>
  <c r="P22" i="1"/>
  <c r="P23" i="1"/>
  <c r="P24" i="1"/>
  <c r="P25" i="1"/>
  <c r="P26" i="1"/>
  <c r="P27" i="1"/>
  <c r="P28" i="1"/>
  <c r="P29" i="1"/>
  <c r="Y29" i="1" s="1"/>
  <c r="P30" i="1"/>
  <c r="Y30" i="1" s="1"/>
  <c r="P31" i="1"/>
  <c r="P32" i="1"/>
  <c r="P33" i="1"/>
  <c r="P34" i="1"/>
  <c r="P35" i="1"/>
  <c r="P36" i="1"/>
  <c r="P37" i="1"/>
  <c r="P38" i="1"/>
  <c r="P39" i="1"/>
  <c r="P40" i="1"/>
  <c r="P41" i="1"/>
  <c r="P42" i="1"/>
  <c r="P43" i="1"/>
  <c r="P44" i="1"/>
  <c r="P45" i="1"/>
  <c r="Y45" i="1" s="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138" i="1"/>
  <c r="P139" i="1"/>
  <c r="P140" i="1"/>
  <c r="P141" i="1"/>
  <c r="P142" i="1"/>
  <c r="Y142" i="1" s="1"/>
  <c r="P143" i="1"/>
  <c r="P144" i="1"/>
  <c r="P145" i="1"/>
  <c r="P146" i="1"/>
  <c r="P147" i="1"/>
  <c r="P148" i="1"/>
  <c r="P149" i="1"/>
  <c r="P150" i="1"/>
  <c r="P151" i="1"/>
  <c r="P152" i="1"/>
  <c r="P153" i="1"/>
  <c r="P154" i="1"/>
  <c r="P155" i="1"/>
  <c r="P156" i="1"/>
  <c r="P157" i="1"/>
  <c r="P15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X80" i="1" s="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49" i="1"/>
  <c r="O150" i="1"/>
  <c r="O151" i="1"/>
  <c r="O152" i="1"/>
  <c r="O153" i="1"/>
  <c r="O154" i="1"/>
  <c r="O155" i="1"/>
  <c r="O156" i="1"/>
  <c r="O157" i="1"/>
  <c r="O15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L9" i="1"/>
  <c r="L10" i="1"/>
  <c r="L11" i="1"/>
  <c r="L12" i="1"/>
  <c r="U12" i="1" s="1"/>
  <c r="L13" i="1"/>
  <c r="L14" i="1"/>
  <c r="L15" i="1"/>
  <c r="L16" i="1"/>
  <c r="L17" i="1"/>
  <c r="L18" i="1"/>
  <c r="L19" i="1"/>
  <c r="L20" i="1"/>
  <c r="U20" i="1" s="1"/>
  <c r="L21" i="1"/>
  <c r="L22" i="1"/>
  <c r="L23" i="1"/>
  <c r="L24" i="1"/>
  <c r="L25" i="1"/>
  <c r="L26" i="1"/>
  <c r="L27" i="1"/>
  <c r="L28" i="1"/>
  <c r="U28" i="1" s="1"/>
  <c r="L29" i="1"/>
  <c r="L30" i="1"/>
  <c r="L31" i="1"/>
  <c r="L32" i="1"/>
  <c r="L33" i="1"/>
  <c r="L34" i="1"/>
  <c r="L35" i="1"/>
  <c r="L36" i="1"/>
  <c r="U36" i="1" s="1"/>
  <c r="L37" i="1"/>
  <c r="L38" i="1"/>
  <c r="L39" i="1"/>
  <c r="L40" i="1"/>
  <c r="L41" i="1"/>
  <c r="L42" i="1"/>
  <c r="L43" i="1"/>
  <c r="L44" i="1"/>
  <c r="U44" i="1" s="1"/>
  <c r="L45" i="1"/>
  <c r="L46" i="1"/>
  <c r="L47" i="1"/>
  <c r="L48" i="1"/>
  <c r="L49" i="1"/>
  <c r="L50" i="1"/>
  <c r="L51" i="1"/>
  <c r="L52" i="1"/>
  <c r="U52" i="1" s="1"/>
  <c r="L53" i="1"/>
  <c r="L54" i="1"/>
  <c r="L55" i="1"/>
  <c r="L56" i="1"/>
  <c r="L57" i="1"/>
  <c r="L58" i="1"/>
  <c r="L59" i="1"/>
  <c r="L60" i="1"/>
  <c r="U60" i="1" s="1"/>
  <c r="L61" i="1"/>
  <c r="L62" i="1"/>
  <c r="L63" i="1"/>
  <c r="L64" i="1"/>
  <c r="L65" i="1"/>
  <c r="L66" i="1"/>
  <c r="L67" i="1"/>
  <c r="L68" i="1"/>
  <c r="U68" i="1" s="1"/>
  <c r="L69" i="1"/>
  <c r="L70" i="1"/>
  <c r="L71" i="1"/>
  <c r="L72" i="1"/>
  <c r="L73" i="1"/>
  <c r="L74" i="1"/>
  <c r="L75" i="1"/>
  <c r="L76" i="1"/>
  <c r="U76" i="1" s="1"/>
  <c r="L77" i="1"/>
  <c r="L78" i="1"/>
  <c r="L79" i="1"/>
  <c r="L80" i="1"/>
  <c r="L81" i="1"/>
  <c r="L82" i="1"/>
  <c r="L83" i="1"/>
  <c r="L84" i="1"/>
  <c r="U84" i="1" s="1"/>
  <c r="L85" i="1"/>
  <c r="L86" i="1"/>
  <c r="L87" i="1"/>
  <c r="L88" i="1"/>
  <c r="L89" i="1"/>
  <c r="L90" i="1"/>
  <c r="L91" i="1"/>
  <c r="L92" i="1"/>
  <c r="U92" i="1" s="1"/>
  <c r="L93" i="1"/>
  <c r="L94" i="1"/>
  <c r="L95" i="1"/>
  <c r="L96" i="1"/>
  <c r="L97" i="1"/>
  <c r="L98" i="1"/>
  <c r="L99" i="1"/>
  <c r="L100" i="1"/>
  <c r="U100" i="1" s="1"/>
  <c r="L101" i="1"/>
  <c r="L102" i="1"/>
  <c r="L103" i="1"/>
  <c r="L104" i="1"/>
  <c r="L105" i="1"/>
  <c r="L106" i="1"/>
  <c r="L107" i="1"/>
  <c r="L108" i="1"/>
  <c r="U108" i="1" s="1"/>
  <c r="L109" i="1"/>
  <c r="L110" i="1"/>
  <c r="L111" i="1"/>
  <c r="L112" i="1"/>
  <c r="L113" i="1"/>
  <c r="L114" i="1"/>
  <c r="L115" i="1"/>
  <c r="L116" i="1"/>
  <c r="U116" i="1" s="1"/>
  <c r="L117" i="1"/>
  <c r="L118" i="1"/>
  <c r="L119" i="1"/>
  <c r="L120" i="1"/>
  <c r="L121" i="1"/>
  <c r="L122" i="1"/>
  <c r="L123" i="1"/>
  <c r="L124" i="1"/>
  <c r="U124" i="1" s="1"/>
  <c r="L125" i="1"/>
  <c r="L126" i="1"/>
  <c r="L127" i="1"/>
  <c r="L128" i="1"/>
  <c r="L129" i="1"/>
  <c r="L130" i="1"/>
  <c r="L131" i="1"/>
  <c r="L132" i="1"/>
  <c r="U132" i="1" s="1"/>
  <c r="L133" i="1"/>
  <c r="L134" i="1"/>
  <c r="L135" i="1"/>
  <c r="L136" i="1"/>
  <c r="L137" i="1"/>
  <c r="L138" i="1"/>
  <c r="L139" i="1"/>
  <c r="L140" i="1"/>
  <c r="U140" i="1" s="1"/>
  <c r="L141" i="1"/>
  <c r="L142" i="1"/>
  <c r="L143" i="1"/>
  <c r="L144" i="1"/>
  <c r="L145" i="1"/>
  <c r="L146" i="1"/>
  <c r="L147" i="1"/>
  <c r="L148" i="1"/>
  <c r="U148" i="1" s="1"/>
  <c r="L149" i="1"/>
  <c r="L150" i="1"/>
  <c r="L151" i="1"/>
  <c r="L152" i="1"/>
  <c r="L153" i="1"/>
  <c r="L154" i="1"/>
  <c r="L155" i="1"/>
  <c r="L156" i="1"/>
  <c r="U156" i="1" s="1"/>
  <c r="L157" i="1"/>
  <c r="L158" i="1"/>
  <c r="K9" i="1"/>
  <c r="K10" i="1"/>
  <c r="K11" i="1"/>
  <c r="K12" i="1"/>
  <c r="K13" i="1"/>
  <c r="K14" i="1"/>
  <c r="T14" i="1" s="1"/>
  <c r="K15" i="1"/>
  <c r="K16" i="1"/>
  <c r="K17" i="1"/>
  <c r="K18" i="1"/>
  <c r="K19" i="1"/>
  <c r="K20" i="1"/>
  <c r="K21" i="1"/>
  <c r="K22" i="1"/>
  <c r="T22" i="1" s="1"/>
  <c r="K23" i="1"/>
  <c r="K24" i="1"/>
  <c r="K25" i="1"/>
  <c r="K26" i="1"/>
  <c r="K27" i="1"/>
  <c r="K28" i="1"/>
  <c r="K29" i="1"/>
  <c r="K30" i="1"/>
  <c r="T30" i="1" s="1"/>
  <c r="K31" i="1"/>
  <c r="K32" i="1"/>
  <c r="K33" i="1"/>
  <c r="K34" i="1"/>
  <c r="K35" i="1"/>
  <c r="K36" i="1"/>
  <c r="K37" i="1"/>
  <c r="K38" i="1"/>
  <c r="T38" i="1" s="1"/>
  <c r="K39" i="1"/>
  <c r="K40" i="1"/>
  <c r="K41" i="1"/>
  <c r="K42" i="1"/>
  <c r="K43" i="1"/>
  <c r="K44" i="1"/>
  <c r="K45" i="1"/>
  <c r="K46" i="1"/>
  <c r="T46" i="1" s="1"/>
  <c r="K47" i="1"/>
  <c r="K48" i="1"/>
  <c r="K49" i="1"/>
  <c r="K50" i="1"/>
  <c r="K51" i="1"/>
  <c r="K52" i="1"/>
  <c r="K53" i="1"/>
  <c r="K54" i="1"/>
  <c r="T54" i="1" s="1"/>
  <c r="K55" i="1"/>
  <c r="K56" i="1"/>
  <c r="K57" i="1"/>
  <c r="K58" i="1"/>
  <c r="K59" i="1"/>
  <c r="K60" i="1"/>
  <c r="K61" i="1"/>
  <c r="K62" i="1"/>
  <c r="T62" i="1" s="1"/>
  <c r="K63" i="1"/>
  <c r="K64" i="1"/>
  <c r="K65" i="1"/>
  <c r="K66" i="1"/>
  <c r="K67" i="1"/>
  <c r="K68" i="1"/>
  <c r="K69" i="1"/>
  <c r="K70" i="1"/>
  <c r="T70" i="1" s="1"/>
  <c r="K71" i="1"/>
  <c r="K72" i="1"/>
  <c r="K73" i="1"/>
  <c r="K74" i="1"/>
  <c r="K75" i="1"/>
  <c r="K76" i="1"/>
  <c r="K77" i="1"/>
  <c r="K78" i="1"/>
  <c r="T78" i="1" s="1"/>
  <c r="K79" i="1"/>
  <c r="K80" i="1"/>
  <c r="K81" i="1"/>
  <c r="K82" i="1"/>
  <c r="K83" i="1"/>
  <c r="K84" i="1"/>
  <c r="K85" i="1"/>
  <c r="K86" i="1"/>
  <c r="T86" i="1" s="1"/>
  <c r="K87" i="1"/>
  <c r="K88" i="1"/>
  <c r="K89" i="1"/>
  <c r="K90" i="1"/>
  <c r="K91" i="1"/>
  <c r="K92" i="1"/>
  <c r="K93" i="1"/>
  <c r="K94" i="1"/>
  <c r="T94" i="1" s="1"/>
  <c r="K95" i="1"/>
  <c r="K96" i="1"/>
  <c r="K97" i="1"/>
  <c r="K98" i="1"/>
  <c r="K99" i="1"/>
  <c r="K100" i="1"/>
  <c r="K101" i="1"/>
  <c r="K102" i="1"/>
  <c r="T102" i="1" s="1"/>
  <c r="K103" i="1"/>
  <c r="K104" i="1"/>
  <c r="K105" i="1"/>
  <c r="K106" i="1"/>
  <c r="K107" i="1"/>
  <c r="K108" i="1"/>
  <c r="K109" i="1"/>
  <c r="K110" i="1"/>
  <c r="T110" i="1" s="1"/>
  <c r="K111" i="1"/>
  <c r="K112" i="1"/>
  <c r="K113" i="1"/>
  <c r="K114" i="1"/>
  <c r="K115" i="1"/>
  <c r="K116" i="1"/>
  <c r="K117" i="1"/>
  <c r="K118" i="1"/>
  <c r="T118" i="1" s="1"/>
  <c r="K119" i="1"/>
  <c r="K120" i="1"/>
  <c r="K121" i="1"/>
  <c r="K122" i="1"/>
  <c r="K123" i="1"/>
  <c r="K124" i="1"/>
  <c r="K125" i="1"/>
  <c r="K126" i="1"/>
  <c r="T126" i="1" s="1"/>
  <c r="K127" i="1"/>
  <c r="K128" i="1"/>
  <c r="K129" i="1"/>
  <c r="K130" i="1"/>
  <c r="K131" i="1"/>
  <c r="K132" i="1"/>
  <c r="K133" i="1"/>
  <c r="K134" i="1"/>
  <c r="T134" i="1" s="1"/>
  <c r="K135" i="1"/>
  <c r="K136" i="1"/>
  <c r="K137" i="1"/>
  <c r="K138" i="1"/>
  <c r="K139" i="1"/>
  <c r="K140" i="1"/>
  <c r="K141" i="1"/>
  <c r="K142" i="1"/>
  <c r="T142" i="1" s="1"/>
  <c r="K143" i="1"/>
  <c r="K144" i="1"/>
  <c r="K145" i="1"/>
  <c r="K146" i="1"/>
  <c r="K147" i="1"/>
  <c r="K148" i="1"/>
  <c r="K149" i="1"/>
  <c r="K150" i="1"/>
  <c r="T150" i="1" s="1"/>
  <c r="K151" i="1"/>
  <c r="K152" i="1"/>
  <c r="K153" i="1"/>
  <c r="K154" i="1"/>
  <c r="K155" i="1"/>
  <c r="K156" i="1"/>
  <c r="K157" i="1"/>
  <c r="K158" i="1"/>
  <c r="T158" i="1" s="1"/>
  <c r="J9" i="1"/>
  <c r="J10" i="1"/>
  <c r="J11" i="1"/>
  <c r="J12" i="1"/>
  <c r="J13" i="1"/>
  <c r="J14" i="1"/>
  <c r="J15" i="1"/>
  <c r="J16" i="1"/>
  <c r="S16" i="1" s="1"/>
  <c r="J17" i="1"/>
  <c r="J18" i="1"/>
  <c r="J19" i="1"/>
  <c r="J20" i="1"/>
  <c r="J21" i="1"/>
  <c r="J22" i="1"/>
  <c r="J23" i="1"/>
  <c r="J24" i="1"/>
  <c r="S24" i="1" s="1"/>
  <c r="J25" i="1"/>
  <c r="J26" i="1"/>
  <c r="J27" i="1"/>
  <c r="J28" i="1"/>
  <c r="J29" i="1"/>
  <c r="J30" i="1"/>
  <c r="J31" i="1"/>
  <c r="J32" i="1"/>
  <c r="S32" i="1" s="1"/>
  <c r="J33" i="1"/>
  <c r="J34" i="1"/>
  <c r="J35" i="1"/>
  <c r="J36" i="1"/>
  <c r="J37" i="1"/>
  <c r="J38" i="1"/>
  <c r="J39" i="1"/>
  <c r="J40" i="1"/>
  <c r="S40" i="1" s="1"/>
  <c r="J41" i="1"/>
  <c r="J42" i="1"/>
  <c r="J43" i="1"/>
  <c r="J44" i="1"/>
  <c r="J45" i="1"/>
  <c r="J46" i="1"/>
  <c r="J47" i="1"/>
  <c r="J48" i="1"/>
  <c r="S48" i="1" s="1"/>
  <c r="J49" i="1"/>
  <c r="J50" i="1"/>
  <c r="J51" i="1"/>
  <c r="J52" i="1"/>
  <c r="J53" i="1"/>
  <c r="J54" i="1"/>
  <c r="J55" i="1"/>
  <c r="J56" i="1"/>
  <c r="S56" i="1" s="1"/>
  <c r="J57" i="1"/>
  <c r="J58" i="1"/>
  <c r="J59" i="1"/>
  <c r="J60" i="1"/>
  <c r="J61" i="1"/>
  <c r="J62" i="1"/>
  <c r="J63" i="1"/>
  <c r="J64" i="1"/>
  <c r="S64" i="1" s="1"/>
  <c r="J65" i="1"/>
  <c r="J66" i="1"/>
  <c r="J67" i="1"/>
  <c r="J68" i="1"/>
  <c r="J69" i="1"/>
  <c r="J70" i="1"/>
  <c r="J71" i="1"/>
  <c r="J72" i="1"/>
  <c r="S72" i="1" s="1"/>
  <c r="J73" i="1"/>
  <c r="J74" i="1"/>
  <c r="J75" i="1"/>
  <c r="J76" i="1"/>
  <c r="J77" i="1"/>
  <c r="J78" i="1"/>
  <c r="J79" i="1"/>
  <c r="J80" i="1"/>
  <c r="S80" i="1" s="1"/>
  <c r="J81" i="1"/>
  <c r="J82" i="1"/>
  <c r="J83" i="1"/>
  <c r="J84" i="1"/>
  <c r="J85" i="1"/>
  <c r="J86" i="1"/>
  <c r="J87" i="1"/>
  <c r="J88" i="1"/>
  <c r="S88" i="1" s="1"/>
  <c r="J89" i="1"/>
  <c r="J90" i="1"/>
  <c r="J91" i="1"/>
  <c r="J92" i="1"/>
  <c r="J93" i="1"/>
  <c r="J94" i="1"/>
  <c r="J95" i="1"/>
  <c r="J96" i="1"/>
  <c r="S96" i="1" s="1"/>
  <c r="J97" i="1"/>
  <c r="J98" i="1"/>
  <c r="J99" i="1"/>
  <c r="J100" i="1"/>
  <c r="J101" i="1"/>
  <c r="J102" i="1"/>
  <c r="J103" i="1"/>
  <c r="J104" i="1"/>
  <c r="S104" i="1" s="1"/>
  <c r="J105" i="1"/>
  <c r="J106" i="1"/>
  <c r="J107" i="1"/>
  <c r="J108" i="1"/>
  <c r="J109" i="1"/>
  <c r="J110" i="1"/>
  <c r="J111" i="1"/>
  <c r="J112" i="1"/>
  <c r="S112" i="1" s="1"/>
  <c r="J113" i="1"/>
  <c r="J114" i="1"/>
  <c r="J115" i="1"/>
  <c r="J116" i="1"/>
  <c r="J117" i="1"/>
  <c r="J118" i="1"/>
  <c r="J119" i="1"/>
  <c r="J120" i="1"/>
  <c r="S120" i="1" s="1"/>
  <c r="J121" i="1"/>
  <c r="J122" i="1"/>
  <c r="J123" i="1"/>
  <c r="J124" i="1"/>
  <c r="J125" i="1"/>
  <c r="J126" i="1"/>
  <c r="J127" i="1"/>
  <c r="J128" i="1"/>
  <c r="S128" i="1" s="1"/>
  <c r="J129" i="1"/>
  <c r="J130" i="1"/>
  <c r="J131" i="1"/>
  <c r="J132" i="1"/>
  <c r="J133" i="1"/>
  <c r="J134" i="1"/>
  <c r="J135" i="1"/>
  <c r="J136" i="1"/>
  <c r="S136" i="1" s="1"/>
  <c r="J137" i="1"/>
  <c r="J138" i="1"/>
  <c r="J139" i="1"/>
  <c r="J140" i="1"/>
  <c r="J141" i="1"/>
  <c r="J142" i="1"/>
  <c r="J143" i="1"/>
  <c r="J144" i="1"/>
  <c r="S144" i="1" s="1"/>
  <c r="J145" i="1"/>
  <c r="J146" i="1"/>
  <c r="J147" i="1"/>
  <c r="J148" i="1"/>
  <c r="J149" i="1"/>
  <c r="J150" i="1"/>
  <c r="J151" i="1"/>
  <c r="J152" i="1"/>
  <c r="S152" i="1" s="1"/>
  <c r="J153" i="1"/>
  <c r="J154" i="1"/>
  <c r="J155" i="1"/>
  <c r="J156" i="1"/>
  <c r="J157" i="1"/>
  <c r="J158" i="1"/>
  <c r="N9" i="1"/>
  <c r="N10" i="1"/>
  <c r="W10" i="1" s="1"/>
  <c r="N11" i="1"/>
  <c r="N12" i="1"/>
  <c r="N13" i="1"/>
  <c r="N14" i="1"/>
  <c r="N15" i="1"/>
  <c r="N16" i="1"/>
  <c r="N17" i="1"/>
  <c r="N18" i="1"/>
  <c r="W18" i="1" s="1"/>
  <c r="N19" i="1"/>
  <c r="N20" i="1"/>
  <c r="N21" i="1"/>
  <c r="N22" i="1"/>
  <c r="N23" i="1"/>
  <c r="N24" i="1"/>
  <c r="N25" i="1"/>
  <c r="N26" i="1"/>
  <c r="W26" i="1" s="1"/>
  <c r="N27" i="1"/>
  <c r="N28" i="1"/>
  <c r="N29" i="1"/>
  <c r="N30" i="1"/>
  <c r="N31" i="1"/>
  <c r="N32" i="1"/>
  <c r="N33" i="1"/>
  <c r="N34" i="1"/>
  <c r="W34" i="1" s="1"/>
  <c r="N35" i="1"/>
  <c r="N36" i="1"/>
  <c r="N37" i="1"/>
  <c r="N38" i="1"/>
  <c r="N39" i="1"/>
  <c r="N40" i="1"/>
  <c r="N41" i="1"/>
  <c r="N42" i="1"/>
  <c r="W42" i="1" s="1"/>
  <c r="N43" i="1"/>
  <c r="N44" i="1"/>
  <c r="N45" i="1"/>
  <c r="N46" i="1"/>
  <c r="N47" i="1"/>
  <c r="N48" i="1"/>
  <c r="N49" i="1"/>
  <c r="N50" i="1"/>
  <c r="W50" i="1" s="1"/>
  <c r="N51" i="1"/>
  <c r="N52" i="1"/>
  <c r="N53" i="1"/>
  <c r="N54" i="1"/>
  <c r="N55" i="1"/>
  <c r="N56" i="1"/>
  <c r="N57" i="1"/>
  <c r="N58" i="1"/>
  <c r="W58" i="1" s="1"/>
  <c r="N59" i="1"/>
  <c r="N60" i="1"/>
  <c r="N61" i="1"/>
  <c r="N62" i="1"/>
  <c r="N63" i="1"/>
  <c r="N64" i="1"/>
  <c r="N65" i="1"/>
  <c r="N66" i="1"/>
  <c r="W66" i="1" s="1"/>
  <c r="N67" i="1"/>
  <c r="N68" i="1"/>
  <c r="N69" i="1"/>
  <c r="N70" i="1"/>
  <c r="N71" i="1"/>
  <c r="N72" i="1"/>
  <c r="N73" i="1"/>
  <c r="N74" i="1"/>
  <c r="W74" i="1" s="1"/>
  <c r="N75" i="1"/>
  <c r="N76" i="1"/>
  <c r="N77" i="1"/>
  <c r="N78" i="1"/>
  <c r="N79" i="1"/>
  <c r="N80" i="1"/>
  <c r="N81" i="1"/>
  <c r="N82" i="1"/>
  <c r="W82" i="1" s="1"/>
  <c r="N83" i="1"/>
  <c r="N84" i="1"/>
  <c r="N85" i="1"/>
  <c r="N86" i="1"/>
  <c r="N87" i="1"/>
  <c r="N88" i="1"/>
  <c r="N89" i="1"/>
  <c r="N90" i="1"/>
  <c r="W90" i="1" s="1"/>
  <c r="N91" i="1"/>
  <c r="N92" i="1"/>
  <c r="N93" i="1"/>
  <c r="N94" i="1"/>
  <c r="N95" i="1"/>
  <c r="N96" i="1"/>
  <c r="N97" i="1"/>
  <c r="N98" i="1"/>
  <c r="W98" i="1" s="1"/>
  <c r="N99" i="1"/>
  <c r="N100" i="1"/>
  <c r="N101" i="1"/>
  <c r="N102" i="1"/>
  <c r="N103" i="1"/>
  <c r="N104" i="1"/>
  <c r="N105" i="1"/>
  <c r="N106" i="1"/>
  <c r="W106" i="1" s="1"/>
  <c r="N107" i="1"/>
  <c r="N108" i="1"/>
  <c r="N109" i="1"/>
  <c r="N110" i="1"/>
  <c r="N111" i="1"/>
  <c r="N112" i="1"/>
  <c r="N113" i="1"/>
  <c r="N114" i="1"/>
  <c r="W114" i="1" s="1"/>
  <c r="N115" i="1"/>
  <c r="N116" i="1"/>
  <c r="N117" i="1"/>
  <c r="N118" i="1"/>
  <c r="N119" i="1"/>
  <c r="N120" i="1"/>
  <c r="N121" i="1"/>
  <c r="N122" i="1"/>
  <c r="W122" i="1" s="1"/>
  <c r="N123" i="1"/>
  <c r="N124" i="1"/>
  <c r="N125" i="1"/>
  <c r="N126" i="1"/>
  <c r="N127" i="1"/>
  <c r="N128" i="1"/>
  <c r="N129" i="1"/>
  <c r="N130" i="1"/>
  <c r="W130" i="1" s="1"/>
  <c r="N131" i="1"/>
  <c r="N132" i="1"/>
  <c r="N133" i="1"/>
  <c r="N134" i="1"/>
  <c r="N135" i="1"/>
  <c r="N136" i="1"/>
  <c r="N137" i="1"/>
  <c r="N138" i="1"/>
  <c r="W138" i="1" s="1"/>
  <c r="N139" i="1"/>
  <c r="N140" i="1"/>
  <c r="N141" i="1"/>
  <c r="N142" i="1"/>
  <c r="N143" i="1"/>
  <c r="N144" i="1"/>
  <c r="N145" i="1"/>
  <c r="N146" i="1"/>
  <c r="W146" i="1" s="1"/>
  <c r="N147" i="1"/>
  <c r="N148" i="1"/>
  <c r="N149" i="1"/>
  <c r="N150" i="1"/>
  <c r="N151" i="1"/>
  <c r="N152" i="1"/>
  <c r="N153" i="1"/>
  <c r="N154" i="1"/>
  <c r="W154" i="1" s="1"/>
  <c r="N155" i="1"/>
  <c r="N156" i="1"/>
  <c r="N157" i="1"/>
  <c r="N158" i="1"/>
  <c r="AA49" i="1"/>
  <c r="AA57" i="1"/>
  <c r="AA59" i="1"/>
  <c r="AA134" i="1"/>
  <c r="AA157" i="1"/>
  <c r="Z139" i="1"/>
  <c r="Z140" i="1"/>
  <c r="Z155"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K6" i="1"/>
  <c r="T155" i="1" s="1"/>
  <c r="L6" i="1"/>
  <c r="M6" i="1"/>
  <c r="N6" i="1"/>
  <c r="O6" i="1"/>
  <c r="P6" i="1"/>
  <c r="Y33" i="1" s="1"/>
  <c r="Q6" i="1"/>
  <c r="R6" i="1"/>
  <c r="AA133" i="1" s="1"/>
  <c r="J6" i="1"/>
  <c r="BL10" i="3" l="1" a="1"/>
  <c r="BL10" i="3" s="1"/>
  <c r="BP10" i="3" a="1"/>
  <c r="BP10" i="3" s="1"/>
  <c r="BK10" i="3" a="1"/>
  <c r="BK10" i="3" s="1"/>
  <c r="BM10" i="3" a="1"/>
  <c r="BM10" i="3" s="1"/>
  <c r="BN10" i="3" a="1"/>
  <c r="BN10" i="3" s="1"/>
  <c r="BQ10" i="3" a="1"/>
  <c r="BQ10" i="3" s="1"/>
  <c r="BP26" i="6" a="1"/>
  <c r="BP26" i="6" s="1"/>
  <c r="BC26" i="6" s="1"/>
  <c r="BO27" i="6" a="1"/>
  <c r="BO27" i="6" s="1"/>
  <c r="BB27" i="6" s="1"/>
  <c r="BP144" i="6" a="1"/>
  <c r="BP144" i="6" s="1"/>
  <c r="BC144" i="6" s="1"/>
  <c r="BQ146" i="6" a="1"/>
  <c r="BQ146" i="6" s="1"/>
  <c r="BD146" i="6" s="1"/>
  <c r="BP147" i="6" a="1"/>
  <c r="BP147" i="6" s="1"/>
  <c r="BC147" i="6" s="1"/>
  <c r="BQ149" i="6" a="1"/>
  <c r="BQ149" i="6" s="1"/>
  <c r="BD149" i="6" s="1"/>
  <c r="AU149" i="6" s="1"/>
  <c r="BO152" i="6" a="1"/>
  <c r="BO152" i="6" s="1"/>
  <c r="BB152" i="6" s="1"/>
  <c r="AS152" i="6" s="1"/>
  <c r="BP154" i="6" a="1"/>
  <c r="BP154" i="6" s="1"/>
  <c r="BC154" i="6" s="1"/>
  <c r="AT154" i="6" s="1"/>
  <c r="BO156" i="6" a="1"/>
  <c r="BO156" i="6" s="1"/>
  <c r="BB156" i="6" s="1"/>
  <c r="BO157" i="6" a="1"/>
  <c r="BO157" i="6" s="1"/>
  <c r="BB157" i="6" s="1"/>
  <c r="BN162" i="6" a="1"/>
  <c r="BN162" i="6" s="1"/>
  <c r="BA162" i="6" s="1"/>
  <c r="BM163" i="6" a="1"/>
  <c r="BM163" i="6" s="1"/>
  <c r="AZ163" i="6" s="1"/>
  <c r="AQ163" i="6"/>
  <c r="BJ51" i="6" a="1"/>
  <c r="BJ51" i="6" s="1"/>
  <c r="AW51" i="6" s="1"/>
  <c r="BM52" i="6" a="1"/>
  <c r="BM52" i="6" s="1"/>
  <c r="AZ52" i="6" s="1"/>
  <c r="BR90" i="6" a="1"/>
  <c r="BR90" i="6" s="1"/>
  <c r="BE90" i="6" s="1"/>
  <c r="AV90" i="6" s="1"/>
  <c r="BO101" i="6" a="1"/>
  <c r="BO101" i="6" s="1"/>
  <c r="BB101" i="6" s="1"/>
  <c r="BR107" i="6" a="1"/>
  <c r="BR107" i="6" s="1"/>
  <c r="BE107" i="6" s="1"/>
  <c r="BJ120" i="6" a="1"/>
  <c r="BJ120" i="6" s="1"/>
  <c r="AW120" i="6" s="1"/>
  <c r="AN120" i="6" s="1"/>
  <c r="BN141" i="6" a="1"/>
  <c r="BN141" i="6" s="1"/>
  <c r="BA141" i="6" s="1"/>
  <c r="AR141" i="6" s="1"/>
  <c r="BK144" i="6" a="1"/>
  <c r="BK144" i="6" s="1"/>
  <c r="AX144" i="6" s="1"/>
  <c r="AO144" i="6" s="1"/>
  <c r="AK40" i="6"/>
  <c r="BM158" i="6" a="1"/>
  <c r="BM158" i="6" s="1"/>
  <c r="AZ158" i="6" s="1"/>
  <c r="AQ158" i="6" s="1"/>
  <c r="BM162" i="6" a="1"/>
  <c r="BM162" i="6" s="1"/>
  <c r="AZ162" i="6" s="1"/>
  <c r="AQ162" i="6" s="1"/>
  <c r="BP53" i="6" a="1"/>
  <c r="BP53" i="6" s="1"/>
  <c r="BC53" i="6" s="1"/>
  <c r="BO55" i="6" a="1"/>
  <c r="BO55" i="6" s="1"/>
  <c r="BB55" i="6" s="1"/>
  <c r="BN56" i="6" a="1"/>
  <c r="BN56" i="6" s="1"/>
  <c r="BA56" i="6" s="1"/>
  <c r="AR56" i="6" s="1"/>
  <c r="BQ57" i="6" a="1"/>
  <c r="BQ57" i="6" s="1"/>
  <c r="BD57" i="6" s="1"/>
  <c r="AU57" i="6" s="1"/>
  <c r="BR61" i="6" a="1"/>
  <c r="BR61" i="6" s="1"/>
  <c r="BE61" i="6" s="1"/>
  <c r="AV61" i="6" s="1"/>
  <c r="BM62" i="6" a="1"/>
  <c r="BM62" i="6" s="1"/>
  <c r="AZ62" i="6" s="1"/>
  <c r="BM66" i="6" a="1"/>
  <c r="BM66" i="6" s="1"/>
  <c r="AZ66" i="6" s="1"/>
  <c r="AQ66" i="6" s="1"/>
  <c r="BQ68" i="6" a="1"/>
  <c r="BQ68" i="6" s="1"/>
  <c r="BD68" i="6" s="1"/>
  <c r="AU68" i="6" s="1"/>
  <c r="BQ70" i="6" a="1"/>
  <c r="BQ70" i="6" s="1"/>
  <c r="BD70" i="6" s="1"/>
  <c r="BR73" i="6" a="1"/>
  <c r="BR73" i="6" s="1"/>
  <c r="BE73" i="6" s="1"/>
  <c r="BR76" i="6" a="1"/>
  <c r="BR76" i="6" s="1"/>
  <c r="BE76" i="6" s="1"/>
  <c r="AV76" i="6" s="1"/>
  <c r="BK77" i="6" a="1"/>
  <c r="BK77" i="6" s="1"/>
  <c r="AX77" i="6" s="1"/>
  <c r="AO77" i="6" s="1"/>
  <c r="BR81" i="6" a="1"/>
  <c r="BR81" i="6" s="1"/>
  <c r="BE81" i="6" s="1"/>
  <c r="AV81" i="6" s="1"/>
  <c r="BK92" i="6" a="1"/>
  <c r="BK92" i="6" s="1"/>
  <c r="AX92" i="6" s="1"/>
  <c r="AO92" i="6" s="1"/>
  <c r="BQ97" i="6" a="1"/>
  <c r="BQ97" i="6" s="1"/>
  <c r="BD97" i="6" s="1"/>
  <c r="AU97" i="6" s="1"/>
  <c r="BQ107" i="6" a="1"/>
  <c r="BQ107" i="6" s="1"/>
  <c r="BD107" i="6" s="1"/>
  <c r="AU107" i="6" s="1"/>
  <c r="BN24" i="6" a="1"/>
  <c r="BN24" i="6" s="1"/>
  <c r="BA24" i="6" s="1"/>
  <c r="BK108" i="6" a="1"/>
  <c r="BK108" i="6" s="1"/>
  <c r="AX108" i="6" s="1"/>
  <c r="BQ112" i="6" a="1"/>
  <c r="BQ112" i="6" s="1"/>
  <c r="BD112" i="6" s="1"/>
  <c r="BO115" i="6" a="1"/>
  <c r="BO115" i="6" s="1"/>
  <c r="BB115" i="6" s="1"/>
  <c r="AS115" i="6" s="1"/>
  <c r="BP116" i="6" a="1"/>
  <c r="BP116" i="6" s="1"/>
  <c r="BC116" i="6" s="1"/>
  <c r="AT116" i="6" s="1"/>
  <c r="BQ117" i="6" a="1"/>
  <c r="BQ117" i="6" s="1"/>
  <c r="BD117" i="6" s="1"/>
  <c r="BO122" i="6" a="1"/>
  <c r="BO122" i="6" s="1"/>
  <c r="BB122" i="6" s="1"/>
  <c r="AS122" i="6" s="1"/>
  <c r="BK123" i="6" a="1"/>
  <c r="BK123" i="6" s="1"/>
  <c r="AX123" i="6" s="1"/>
  <c r="AO123" i="6" s="1"/>
  <c r="BL124" i="6" a="1"/>
  <c r="BL124" i="6" s="1"/>
  <c r="AY124" i="6" s="1"/>
  <c r="AP124" i="6" s="1"/>
  <c r="BL125" i="6" a="1"/>
  <c r="BL125" i="6" s="1"/>
  <c r="AY125" i="6" s="1"/>
  <c r="AP125" i="6" s="1"/>
  <c r="BL126" i="6" a="1"/>
  <c r="BL126" i="6" s="1"/>
  <c r="AY126" i="6" s="1"/>
  <c r="AP126" i="6" s="1"/>
  <c r="BR127" i="6" a="1"/>
  <c r="BR127" i="6" s="1"/>
  <c r="BE127" i="6" s="1"/>
  <c r="AV127" i="6" s="1"/>
  <c r="BQ129" i="6" a="1"/>
  <c r="BQ129" i="6" s="1"/>
  <c r="BD129" i="6" s="1"/>
  <c r="AU129" i="6" s="1"/>
  <c r="BP130" i="6" a="1"/>
  <c r="BP130" i="6" s="1"/>
  <c r="BC130" i="6" s="1"/>
  <c r="AT130" i="6" s="1"/>
  <c r="BK53" i="6" a="1"/>
  <c r="BK53" i="6" s="1"/>
  <c r="AX53" i="6" s="1"/>
  <c r="AO53" i="6" s="1"/>
  <c r="BV28" i="6"/>
  <c r="BN28" i="6" s="1" a="1"/>
  <c r="BN28" i="6" s="1"/>
  <c r="BA28" i="6" s="1"/>
  <c r="AR28" i="6" s="1"/>
  <c r="AH25" i="6"/>
  <c r="BJ26" i="6" a="1"/>
  <c r="BJ26" i="6" s="1"/>
  <c r="AW26" i="6" s="1"/>
  <c r="BQ114" i="6" a="1"/>
  <c r="BQ114" i="6" s="1"/>
  <c r="BD114" i="6" s="1"/>
  <c r="AU114" i="6" s="1"/>
  <c r="BQ132" i="6" a="1"/>
  <c r="BQ132" i="6" s="1"/>
  <c r="BD132" i="6" s="1"/>
  <c r="AU132" i="6" s="1"/>
  <c r="BQ135" i="6" a="1"/>
  <c r="BQ135" i="6" s="1"/>
  <c r="BD135" i="6" s="1"/>
  <c r="AU135" i="6" s="1"/>
  <c r="BP136" i="6" a="1"/>
  <c r="BP136" i="6" s="1"/>
  <c r="BC136" i="6" s="1"/>
  <c r="BQ120" i="6" a="1"/>
  <c r="BQ120" i="6" s="1"/>
  <c r="BD120" i="6" s="1"/>
  <c r="AU120" i="6" s="1"/>
  <c r="BI158" i="6"/>
  <c r="BP57" i="6" a="1"/>
  <c r="BP57" i="6" s="1"/>
  <c r="BC57" i="6" s="1"/>
  <c r="AT57" i="6" s="1"/>
  <c r="BQ130" i="6" a="1"/>
  <c r="BQ130" i="6" s="1"/>
  <c r="BD130" i="6" s="1"/>
  <c r="AK52" i="6"/>
  <c r="BN57" i="6" a="1"/>
  <c r="BN57" i="6" s="1"/>
  <c r="BA57" i="6" s="1"/>
  <c r="AR57" i="6" s="1"/>
  <c r="BK66" i="6" a="1"/>
  <c r="BK66" i="6" s="1"/>
  <c r="AX66" i="6" s="1"/>
  <c r="BP98" i="6" a="1"/>
  <c r="BP98" i="6" s="1"/>
  <c r="BC98" i="6" s="1"/>
  <c r="AT98" i="6" s="1"/>
  <c r="BQ76" i="6" a="1"/>
  <c r="BQ76" i="6" s="1"/>
  <c r="BD76" i="6" s="1"/>
  <c r="AU76" i="6" s="1"/>
  <c r="BQ80" i="6" a="1"/>
  <c r="BQ80" i="6" s="1"/>
  <c r="BD80" i="6" s="1"/>
  <c r="AU80" i="6" s="1"/>
  <c r="BP81" i="6" a="1"/>
  <c r="BP81" i="6" s="1"/>
  <c r="BC81" i="6" s="1"/>
  <c r="BO104" i="6" a="1"/>
  <c r="BO104" i="6" s="1"/>
  <c r="BB104" i="6" s="1"/>
  <c r="AS104" i="6" s="1"/>
  <c r="BO147" i="6" a="1"/>
  <c r="BO147" i="6" s="1"/>
  <c r="BB147" i="6" s="1"/>
  <c r="AS147" i="6" s="1"/>
  <c r="BV144" i="6"/>
  <c r="BK157" i="6" a="1"/>
  <c r="BK157" i="6" s="1"/>
  <c r="AX157" i="6" s="1"/>
  <c r="AO157" i="6" s="1"/>
  <c r="BR163" i="6" a="1"/>
  <c r="BR163" i="6" s="1"/>
  <c r="BE163" i="6" s="1"/>
  <c r="AV163" i="6" s="1"/>
  <c r="AM24" i="6"/>
  <c r="BJ28" i="6" a="1"/>
  <c r="BJ28" i="6" s="1"/>
  <c r="AW28" i="6" s="1"/>
  <c r="AN28" i="6" s="1"/>
  <c r="BM37" i="6" a="1"/>
  <c r="BM37" i="6" s="1"/>
  <c r="AZ37" i="6" s="1"/>
  <c r="BQ38" i="6" a="1"/>
  <c r="BQ38" i="6" s="1"/>
  <c r="BD38" i="6" s="1"/>
  <c r="AU38" i="6" s="1"/>
  <c r="BR39" i="6" a="1"/>
  <c r="BR39" i="6" s="1"/>
  <c r="BE39" i="6" s="1"/>
  <c r="AV39" i="6" s="1"/>
  <c r="BR40" i="6" a="1"/>
  <c r="BR40" i="6" s="1"/>
  <c r="BE40" i="6" s="1"/>
  <c r="AV40" i="6" s="1"/>
  <c r="BQ41" i="6" a="1"/>
  <c r="BQ41" i="6" s="1"/>
  <c r="BD41" i="6" s="1"/>
  <c r="BL43" i="6" a="1"/>
  <c r="BL43" i="6" s="1"/>
  <c r="AY43" i="6" s="1"/>
  <c r="BL47" i="6" a="1"/>
  <c r="BL47" i="6" s="1"/>
  <c r="AY47" i="6" s="1"/>
  <c r="AP47" i="6" s="1"/>
  <c r="BJ119" i="6" a="1"/>
  <c r="BJ119" i="6" s="1"/>
  <c r="AW119" i="6" s="1"/>
  <c r="AN119" i="6" s="1"/>
  <c r="BQ165" i="6" a="1"/>
  <c r="BQ165" i="6" s="1"/>
  <c r="BD165" i="6" s="1"/>
  <c r="BP166" i="6" a="1"/>
  <c r="BP166" i="6" s="1"/>
  <c r="BC166" i="6" s="1"/>
  <c r="AT166" i="6" s="1"/>
  <c r="BP168" i="6" a="1"/>
  <c r="BP168" i="6" s="1"/>
  <c r="BC168" i="6" s="1"/>
  <c r="AT168" i="6" s="1"/>
  <c r="BP171" i="6" a="1"/>
  <c r="BP171" i="6" s="1"/>
  <c r="BC171" i="6" s="1"/>
  <c r="AT171" i="6" s="1"/>
  <c r="BQ172" i="6" a="1"/>
  <c r="BQ172" i="6" s="1"/>
  <c r="BD172" i="6" s="1"/>
  <c r="AU172" i="6" s="1"/>
  <c r="AP43" i="6"/>
  <c r="BI56" i="6"/>
  <c r="BI61" i="6"/>
  <c r="BO97" i="6" a="1"/>
  <c r="BO97" i="6" s="1"/>
  <c r="BB97" i="6" s="1"/>
  <c r="BP121" i="6" a="1"/>
  <c r="BP121" i="6" s="1"/>
  <c r="BC121" i="6" s="1"/>
  <c r="AT121" i="6" s="1"/>
  <c r="BM130" i="6" a="1"/>
  <c r="BM130" i="6" s="1"/>
  <c r="AZ130" i="6" s="1"/>
  <c r="AQ130" i="6" s="1"/>
  <c r="BP158" i="6" a="1"/>
  <c r="BP158" i="6" s="1"/>
  <c r="BC158" i="6" s="1"/>
  <c r="AT158" i="6" s="1"/>
  <c r="BO48" i="6" a="1"/>
  <c r="BO48" i="6" s="1"/>
  <c r="BB48" i="6" s="1"/>
  <c r="AS48" i="6" s="1"/>
  <c r="BL73" i="6" a="1"/>
  <c r="BL73" i="6" s="1"/>
  <c r="AY73" i="6" s="1"/>
  <c r="AP73" i="6" s="1"/>
  <c r="BO79" i="6" a="1"/>
  <c r="BO79" i="6" s="1"/>
  <c r="BB79" i="6" s="1"/>
  <c r="AS79" i="6" s="1"/>
  <c r="BK80" i="6" a="1"/>
  <c r="BK80" i="6" s="1"/>
  <c r="AX80" i="6" s="1"/>
  <c r="AO80" i="6" s="1"/>
  <c r="BI100" i="6"/>
  <c r="BK104" i="6" a="1"/>
  <c r="BK104" i="6" s="1"/>
  <c r="AX104" i="6" s="1"/>
  <c r="AO104" i="6" s="1"/>
  <c r="BM114" i="6" a="1"/>
  <c r="BM114" i="6" s="1"/>
  <c r="AZ114" i="6" s="1"/>
  <c r="AQ114" i="6" s="1"/>
  <c r="BM132" i="6" a="1"/>
  <c r="BM132" i="6" s="1"/>
  <c r="AZ132" i="6" s="1"/>
  <c r="AQ132" i="6" s="1"/>
  <c r="BO137" i="6" a="1"/>
  <c r="BO137" i="6" s="1"/>
  <c r="BB137" i="6" s="1"/>
  <c r="BR139" i="6" a="1"/>
  <c r="BR139" i="6" s="1"/>
  <c r="BE139" i="6" s="1"/>
  <c r="AV139" i="6" s="1"/>
  <c r="BP140" i="6" a="1"/>
  <c r="BP140" i="6" s="1"/>
  <c r="BC140" i="6" s="1"/>
  <c r="AT140" i="6" s="1"/>
  <c r="AS157" i="6"/>
  <c r="BK159" i="6" a="1"/>
  <c r="BK159" i="6" s="1"/>
  <c r="AX159" i="6" s="1"/>
  <c r="AO159" i="6" s="1"/>
  <c r="BI171" i="6"/>
  <c r="BI172" i="6"/>
  <c r="BO41" i="6" a="1"/>
  <c r="BO41" i="6" s="1"/>
  <c r="BB41" i="6" s="1"/>
  <c r="AS41" i="6" s="1"/>
  <c r="BK42" i="6" a="1"/>
  <c r="BK42" i="6" s="1"/>
  <c r="AX42" i="6" s="1"/>
  <c r="BJ43" i="6" a="1"/>
  <c r="BJ43" i="6" s="1"/>
  <c r="AW43" i="6" s="1"/>
  <c r="BP87" i="6" a="1"/>
  <c r="BP87" i="6" s="1"/>
  <c r="BC87" i="6" s="1"/>
  <c r="AT87" i="6" s="1"/>
  <c r="BV115" i="6"/>
  <c r="BQ44" i="6" a="1"/>
  <c r="BQ44" i="6" s="1"/>
  <c r="BD44" i="6" s="1"/>
  <c r="BJ47" i="6" a="1"/>
  <c r="BJ47" i="6" s="1"/>
  <c r="AW47" i="6" s="1"/>
  <c r="BI48" i="6"/>
  <c r="BP77" i="6" a="1"/>
  <c r="BP77" i="6" s="1"/>
  <c r="BC77" i="6" s="1"/>
  <c r="AT77" i="6" s="1"/>
  <c r="BR88" i="6" a="1"/>
  <c r="BR88" i="6" s="1"/>
  <c r="BE88" i="6" s="1"/>
  <c r="AV88" i="6" s="1"/>
  <c r="BQ108" i="6" a="1"/>
  <c r="BQ108" i="6" s="1"/>
  <c r="BD108" i="6" s="1"/>
  <c r="AU108" i="6" s="1"/>
  <c r="BI110" i="6"/>
  <c r="BM136" i="6" a="1"/>
  <c r="BM136" i="6" s="1"/>
  <c r="AZ136" i="6" s="1"/>
  <c r="AQ136" i="6" s="1"/>
  <c r="BR158" i="6" a="1"/>
  <c r="BR158" i="6" s="1"/>
  <c r="BE158" i="6" s="1"/>
  <c r="AV158" i="6" s="1"/>
  <c r="BN98" i="6" a="1"/>
  <c r="BN98" i="6" s="1"/>
  <c r="BA98" i="6" s="1"/>
  <c r="AR98" i="6" s="1"/>
  <c r="BI143" i="6"/>
  <c r="BP172" i="6" a="1"/>
  <c r="BP172" i="6" s="1"/>
  <c r="BC172" i="6" s="1"/>
  <c r="AT172" i="6" s="1"/>
  <c r="AE25" i="6"/>
  <c r="AM25" i="6"/>
  <c r="AE27" i="6"/>
  <c r="AM27" i="6"/>
  <c r="AM28" i="6"/>
  <c r="AK44" i="6"/>
  <c r="BO87" i="6" a="1"/>
  <c r="BO87" i="6" s="1"/>
  <c r="BB87" i="6" s="1"/>
  <c r="AS87" i="6" s="1"/>
  <c r="BQ99" i="6" a="1"/>
  <c r="BQ99" i="6" s="1"/>
  <c r="BD99" i="6" s="1"/>
  <c r="BL147" i="6" a="1"/>
  <c r="BL147" i="6" s="1"/>
  <c r="AY147" i="6" s="1"/>
  <c r="AP147" i="6" s="1"/>
  <c r="BQ157" i="6" a="1"/>
  <c r="BQ157" i="6" s="1"/>
  <c r="BD157" i="6" s="1"/>
  <c r="AU157" i="6" s="1"/>
  <c r="BI162" i="6"/>
  <c r="BK163" i="6" a="1"/>
  <c r="BK163" i="6" s="1"/>
  <c r="AX163" i="6" s="1"/>
  <c r="AO163" i="6" s="1"/>
  <c r="BM173" i="6" a="1"/>
  <c r="BM173" i="6" s="1"/>
  <c r="AZ173" i="6" s="1"/>
  <c r="AQ173" i="6" s="1"/>
  <c r="AS101" i="6"/>
  <c r="BO25" i="6" a="1"/>
  <c r="BO25" i="6" s="1"/>
  <c r="BB25" i="6" s="1"/>
  <c r="AS25" i="6" s="1"/>
  <c r="BQ42" i="6" a="1"/>
  <c r="BQ42" i="6" s="1"/>
  <c r="BD42" i="6" s="1"/>
  <c r="AU42" i="6" s="1"/>
  <c r="BK48" i="6" a="1"/>
  <c r="BK48" i="6" s="1"/>
  <c r="AX48" i="6" s="1"/>
  <c r="AO48" i="6" s="1"/>
  <c r="AG55" i="6"/>
  <c r="BO66" i="6" a="1"/>
  <c r="BO66" i="6" s="1"/>
  <c r="BB66" i="6" s="1"/>
  <c r="AS66" i="6" s="1"/>
  <c r="BL77" i="6" a="1"/>
  <c r="BL77" i="6" s="1"/>
  <c r="AY77" i="6" s="1"/>
  <c r="AP77" i="6" s="1"/>
  <c r="BI83" i="6"/>
  <c r="BJ90" i="6" a="1"/>
  <c r="BJ90" i="6" s="1"/>
  <c r="AW90" i="6" s="1"/>
  <c r="AN90" i="6" s="1"/>
  <c r="BI96" i="6"/>
  <c r="AS97" i="6"/>
  <c r="BK97" i="6" a="1"/>
  <c r="BK97" i="6" s="1"/>
  <c r="AX97" i="6" s="1"/>
  <c r="AO97" i="6" s="1"/>
  <c r="BP105" i="6" a="1"/>
  <c r="BP105" i="6" s="1"/>
  <c r="BC105" i="6" s="1"/>
  <c r="AT105" i="6" s="1"/>
  <c r="BN130" i="6" a="1"/>
  <c r="BN130" i="6" s="1"/>
  <c r="BA130" i="6" s="1"/>
  <c r="AR130" i="6" s="1"/>
  <c r="BQ141" i="6" a="1"/>
  <c r="BQ141" i="6" s="1"/>
  <c r="BD141" i="6" s="1"/>
  <c r="AU141" i="6" s="1"/>
  <c r="BV145" i="6"/>
  <c r="BL155" i="6" a="1"/>
  <c r="BL155" i="6" s="1"/>
  <c r="AY155" i="6" s="1"/>
  <c r="AP155" i="6" s="1"/>
  <c r="BM50" i="6" a="1"/>
  <c r="BM50" i="6" s="1"/>
  <c r="AZ50" i="6" s="1"/>
  <c r="AQ50" i="6" s="1"/>
  <c r="BL51" i="6" a="1"/>
  <c r="BL51" i="6" s="1"/>
  <c r="AY51" i="6" s="1"/>
  <c r="AP51" i="6" s="1"/>
  <c r="BQ66" i="6" a="1"/>
  <c r="BQ66" i="6" s="1"/>
  <c r="BD66" i="6" s="1"/>
  <c r="AU66" i="6" s="1"/>
  <c r="BQ71" i="6" a="1"/>
  <c r="BQ71" i="6" s="1"/>
  <c r="BD71" i="6" s="1"/>
  <c r="AU71" i="6" s="1"/>
  <c r="BR106" i="6" a="1"/>
  <c r="BR106" i="6" s="1"/>
  <c r="BE106" i="6" s="1"/>
  <c r="AV106" i="6" s="1"/>
  <c r="BP118" i="6" a="1"/>
  <c r="BP118" i="6" s="1"/>
  <c r="BC118" i="6" s="1"/>
  <c r="AT118" i="6" s="1"/>
  <c r="BN119" i="6" a="1"/>
  <c r="BN119" i="6" s="1"/>
  <c r="BA119" i="6" s="1"/>
  <c r="AR119" i="6" s="1"/>
  <c r="BO133" i="6" a="1"/>
  <c r="BO133" i="6" s="1"/>
  <c r="BB133" i="6" s="1"/>
  <c r="AS133" i="6" s="1"/>
  <c r="BI141" i="6"/>
  <c r="AK27" i="6"/>
  <c r="BI33" i="6"/>
  <c r="BI37" i="6"/>
  <c r="AH40" i="6"/>
  <c r="AG43" i="6"/>
  <c r="BV43" i="6"/>
  <c r="BN48" i="6" a="1"/>
  <c r="BN48" i="6" s="1"/>
  <c r="BA48" i="6" s="1"/>
  <c r="AR48" i="6" s="1"/>
  <c r="BV51" i="6"/>
  <c r="BR57" i="6" a="1"/>
  <c r="BR57" i="6" s="1"/>
  <c r="BE57" i="6" s="1"/>
  <c r="AV57" i="6" s="1"/>
  <c r="BN61" i="6" a="1"/>
  <c r="BN61" i="6" s="1"/>
  <c r="BA61" i="6" s="1"/>
  <c r="AR61" i="6" s="1"/>
  <c r="BP64" i="6" a="1"/>
  <c r="BP64" i="6" s="1"/>
  <c r="BC64" i="6" s="1"/>
  <c r="AT64" i="6" s="1"/>
  <c r="BI67" i="6"/>
  <c r="BN68" i="6" a="1"/>
  <c r="BN68" i="6" s="1"/>
  <c r="BA68" i="6" s="1"/>
  <c r="AR68" i="6" s="1"/>
  <c r="BQ83" i="6" a="1"/>
  <c r="BQ83" i="6" s="1"/>
  <c r="BD83" i="6" s="1"/>
  <c r="BO88" i="6" a="1"/>
  <c r="BO88" i="6" s="1"/>
  <c r="BB88" i="6" s="1"/>
  <c r="AS88" i="6" s="1"/>
  <c r="BP96" i="6" a="1"/>
  <c r="BP96" i="6" s="1"/>
  <c r="BC96" i="6" s="1"/>
  <c r="AT96" i="6" s="1"/>
  <c r="AO108" i="6"/>
  <c r="BO117" i="6" a="1"/>
  <c r="BO117" i="6" s="1"/>
  <c r="BB117" i="6" s="1"/>
  <c r="AS117" i="6" s="1"/>
  <c r="BM122" i="6" a="1"/>
  <c r="BM122" i="6" s="1"/>
  <c r="AZ122" i="6" s="1"/>
  <c r="AQ122" i="6" s="1"/>
  <c r="BR130" i="6" a="1"/>
  <c r="BR130" i="6" s="1"/>
  <c r="BE130" i="6" s="1"/>
  <c r="AV130" i="6" s="1"/>
  <c r="BV133" i="6"/>
  <c r="BO149" i="6" a="1"/>
  <c r="BO149" i="6" s="1"/>
  <c r="BB149" i="6" s="1"/>
  <c r="AS149" i="6" s="1"/>
  <c r="AE89" i="6"/>
  <c r="AK36" i="6"/>
  <c r="BV38" i="6"/>
  <c r="BP39" i="6" a="1"/>
  <c r="BP39" i="6" s="1"/>
  <c r="BC39" i="6" s="1"/>
  <c r="AI42" i="6"/>
  <c r="BL42" i="6" a="1"/>
  <c r="BL42" i="6" s="1"/>
  <c r="AY42" i="6" s="1"/>
  <c r="AP42" i="6" s="1"/>
  <c r="BI79" i="6"/>
  <c r="BN90" i="6" a="1"/>
  <c r="BN90" i="6" s="1"/>
  <c r="BA90" i="6" s="1"/>
  <c r="AR90" i="6" s="1"/>
  <c r="BP101" i="6" a="1"/>
  <c r="BP101" i="6" s="1"/>
  <c r="BC101" i="6" s="1"/>
  <c r="AT101" i="6" s="1"/>
  <c r="BR104" i="6" a="1"/>
  <c r="BR104" i="6" s="1"/>
  <c r="BE104" i="6" s="1"/>
  <c r="AV104" i="6" s="1"/>
  <c r="BK105" i="6" a="1"/>
  <c r="BK105" i="6" s="1"/>
  <c r="AX105" i="6" s="1"/>
  <c r="AO105" i="6" s="1"/>
  <c r="BR110" i="6" a="1"/>
  <c r="BR110" i="6" s="1"/>
  <c r="BE110" i="6" s="1"/>
  <c r="AV110" i="6" s="1"/>
  <c r="BR117" i="6" a="1"/>
  <c r="BR117" i="6" s="1"/>
  <c r="BE117" i="6" s="1"/>
  <c r="AV117" i="6" s="1"/>
  <c r="BK141" i="6" a="1"/>
  <c r="BK141" i="6" s="1"/>
  <c r="AX141" i="6" s="1"/>
  <c r="AO141" i="6" s="1"/>
  <c r="BP155" i="6" a="1"/>
  <c r="BP155" i="6" s="1"/>
  <c r="BC155" i="6" s="1"/>
  <c r="AT155" i="6" s="1"/>
  <c r="BP162" i="6" a="1"/>
  <c r="BP162" i="6" s="1"/>
  <c r="BC162" i="6" s="1"/>
  <c r="BQ163" i="6" a="1"/>
  <c r="BQ163" i="6" s="1"/>
  <c r="BD163" i="6" s="1"/>
  <c r="AU163" i="6" s="1"/>
  <c r="BV172" i="6"/>
  <c r="BV123" i="6"/>
  <c r="BN125" i="6" a="1"/>
  <c r="BN125" i="6" s="1"/>
  <c r="BA125" i="6" s="1"/>
  <c r="AR125" i="6" s="1"/>
  <c r="BJ133" i="6" a="1"/>
  <c r="BJ133" i="6" s="1"/>
  <c r="AW133" i="6" s="1"/>
  <c r="BO134" i="6" a="1"/>
  <c r="BO134" i="6" s="1"/>
  <c r="BB134" i="6" s="1"/>
  <c r="AS134" i="6" s="1"/>
  <c r="BP142" i="6" a="1"/>
  <c r="BP142" i="6" s="1"/>
  <c r="BC142" i="6" s="1"/>
  <c r="AT142" i="6" s="1"/>
  <c r="BP143" i="6" a="1"/>
  <c r="BP143" i="6" s="1"/>
  <c r="BC143" i="6" s="1"/>
  <c r="BI163" i="6"/>
  <c r="BM164" i="6" a="1"/>
  <c r="BM164" i="6" s="1"/>
  <c r="AZ164" i="6" s="1"/>
  <c r="AQ164" i="6" s="1"/>
  <c r="BM170" i="6" a="1"/>
  <c r="BM170" i="6" s="1"/>
  <c r="AZ170" i="6" s="1"/>
  <c r="AQ170" i="6" s="1"/>
  <c r="AG40" i="6"/>
  <c r="AF27" i="6"/>
  <c r="AE30" i="6"/>
  <c r="AM30" i="6"/>
  <c r="AE32" i="6"/>
  <c r="AM32" i="6"/>
  <c r="AE33" i="6"/>
  <c r="AM33" i="6"/>
  <c r="BN43" i="6" a="1"/>
  <c r="BN43" i="6" s="1"/>
  <c r="BA43" i="6" s="1"/>
  <c r="AR43" i="6" s="1"/>
  <c r="BM48" i="6" a="1"/>
  <c r="BM48" i="6" s="1"/>
  <c r="AZ48" i="6" s="1"/>
  <c r="BN51" i="6" a="1"/>
  <c r="BN51" i="6" s="1"/>
  <c r="BA51" i="6" s="1"/>
  <c r="AR51" i="6" s="1"/>
  <c r="BK57" i="6" a="1"/>
  <c r="BK57" i="6" s="1"/>
  <c r="AX57" i="6" s="1"/>
  <c r="AO57" i="6" s="1"/>
  <c r="BL63" i="6" a="1"/>
  <c r="BL63" i="6" s="1"/>
  <c r="AY63" i="6" s="1"/>
  <c r="BJ64" i="6" a="1"/>
  <c r="BJ64" i="6" s="1"/>
  <c r="AW64" i="6" s="1"/>
  <c r="AN64" i="6" s="1"/>
  <c r="BQ73" i="6" a="1"/>
  <c r="BQ73" i="6" s="1"/>
  <c r="BD73" i="6" s="1"/>
  <c r="AU73" i="6" s="1"/>
  <c r="BK83" i="6" a="1"/>
  <c r="BK83" i="6" s="1"/>
  <c r="AX83" i="6" s="1"/>
  <c r="AO83" i="6" s="1"/>
  <c r="BI93" i="6"/>
  <c r="BM96" i="6" a="1"/>
  <c r="BM96" i="6" s="1"/>
  <c r="AZ96" i="6" s="1"/>
  <c r="AQ96" i="6" s="1"/>
  <c r="BP97" i="6" a="1"/>
  <c r="BP97" i="6" s="1"/>
  <c r="BC97" i="6" s="1"/>
  <c r="AT97" i="6" s="1"/>
  <c r="BO108" i="6" a="1"/>
  <c r="BO108" i="6" s="1"/>
  <c r="BB108" i="6" s="1"/>
  <c r="AS108" i="6" s="1"/>
  <c r="BI111" i="6"/>
  <c r="BI118" i="6"/>
  <c r="BK119" i="6" a="1"/>
  <c r="BK119" i="6" s="1"/>
  <c r="AX119" i="6" s="1"/>
  <c r="AO119" i="6" s="1"/>
  <c r="BI120" i="6"/>
  <c r="BI125" i="6"/>
  <c r="BO127" i="6" a="1"/>
  <c r="BO127" i="6" s="1"/>
  <c r="BB127" i="6" s="1"/>
  <c r="AS127" i="6" s="1"/>
  <c r="BN133" i="6" a="1"/>
  <c r="BN133" i="6" s="1"/>
  <c r="BA133" i="6" s="1"/>
  <c r="AR133" i="6" s="1"/>
  <c r="BO141" i="6" a="1"/>
  <c r="BO141" i="6" s="1"/>
  <c r="BB141" i="6" s="1"/>
  <c r="AS141" i="6" s="1"/>
  <c r="BM172" i="6" a="1"/>
  <c r="BM172" i="6" s="1"/>
  <c r="AZ172" i="6" s="1"/>
  <c r="AQ172" i="6" s="1"/>
  <c r="BP173" i="6" a="1"/>
  <c r="BP173" i="6" s="1"/>
  <c r="BC173" i="6" s="1"/>
  <c r="AT173" i="6" s="1"/>
  <c r="BK44" i="6" a="1"/>
  <c r="BK44" i="6" s="1"/>
  <c r="AX44" i="6" s="1"/>
  <c r="AO44" i="6" s="1"/>
  <c r="BV55" i="6"/>
  <c r="BP85" i="6" a="1"/>
  <c r="BP85" i="6" s="1"/>
  <c r="BC85" i="6" s="1"/>
  <c r="AT85" i="6" s="1"/>
  <c r="AG24" i="6"/>
  <c r="BI26" i="6"/>
  <c r="AG28" i="6"/>
  <c r="BR29" i="6" a="1"/>
  <c r="BR29" i="6" s="1"/>
  <c r="BE29" i="6" s="1"/>
  <c r="AV29" i="6" s="1"/>
  <c r="AF30" i="6"/>
  <c r="BO30" i="6" a="1"/>
  <c r="BO30" i="6" s="1"/>
  <c r="BB30" i="6" s="1"/>
  <c r="AS30" i="6" s="1"/>
  <c r="AF32" i="6"/>
  <c r="BN33" i="6" a="1"/>
  <c r="BN33" i="6" s="1"/>
  <c r="BA33" i="6" s="1"/>
  <c r="AR33" i="6" s="1"/>
  <c r="BQ34" i="6" a="1"/>
  <c r="BQ34" i="6" s="1"/>
  <c r="BD34" i="6" s="1"/>
  <c r="AU34" i="6" s="1"/>
  <c r="BP35" i="6" a="1"/>
  <c r="BP35" i="6" s="1"/>
  <c r="BC35" i="6" s="1"/>
  <c r="AT35" i="6" s="1"/>
  <c r="BN36" i="6" a="1"/>
  <c r="BN36" i="6" s="1"/>
  <c r="BA36" i="6" s="1"/>
  <c r="AM38" i="6"/>
  <c r="BP51" i="6" a="1"/>
  <c r="BP51" i="6" s="1"/>
  <c r="BC51" i="6" s="1"/>
  <c r="AT51" i="6" s="1"/>
  <c r="BK58" i="6" a="1"/>
  <c r="BK58" i="6" s="1"/>
  <c r="AX58" i="6" s="1"/>
  <c r="AO58" i="6" s="1"/>
  <c r="BO61" i="6" a="1"/>
  <c r="BO61" i="6" s="1"/>
  <c r="BB61" i="6" s="1"/>
  <c r="AS61" i="6" s="1"/>
  <c r="BL64" i="6" a="1"/>
  <c r="BL64" i="6" s="1"/>
  <c r="AY64" i="6" s="1"/>
  <c r="AP64" i="6" s="1"/>
  <c r="BM76" i="6" a="1"/>
  <c r="BM76" i="6" s="1"/>
  <c r="AZ76" i="6" s="1"/>
  <c r="AQ76" i="6" s="1"/>
  <c r="BO96" i="6" a="1"/>
  <c r="BO96" i="6" s="1"/>
  <c r="BB96" i="6" s="1"/>
  <c r="AS96" i="6" s="1"/>
  <c r="BV97" i="6"/>
  <c r="BI99" i="6"/>
  <c r="BM101" i="6" a="1"/>
  <c r="BM101" i="6" s="1"/>
  <c r="AZ101" i="6" s="1"/>
  <c r="AQ101" i="6" s="1"/>
  <c r="BI106" i="6"/>
  <c r="BI107" i="6"/>
  <c r="BN110" i="6" a="1"/>
  <c r="BN110" i="6" s="1"/>
  <c r="BA110" i="6" s="1"/>
  <c r="AR110" i="6" s="1"/>
  <c r="BQ119" i="6" a="1"/>
  <c r="BQ119" i="6" s="1"/>
  <c r="BD119" i="6" s="1"/>
  <c r="AU119" i="6" s="1"/>
  <c r="BJ130" i="6" a="1"/>
  <c r="BJ130" i="6" s="1"/>
  <c r="AW130" i="6" s="1"/>
  <c r="AN130" i="6" s="1"/>
  <c r="BI132" i="6"/>
  <c r="BR133" i="6" a="1"/>
  <c r="BR133" i="6" s="1"/>
  <c r="BE133" i="6" s="1"/>
  <c r="AV133" i="6" s="1"/>
  <c r="BI135" i="6"/>
  <c r="BR141" i="6" a="1"/>
  <c r="BR141" i="6" s="1"/>
  <c r="BE141" i="6" s="1"/>
  <c r="AV141" i="6" s="1"/>
  <c r="BV173" i="6"/>
  <c r="BM69" i="6" a="1"/>
  <c r="BM69" i="6" s="1"/>
  <c r="AZ69" i="6" s="1"/>
  <c r="AQ69" i="6" s="1"/>
  <c r="BJ69" i="6" a="1"/>
  <c r="BJ69" i="6" s="1"/>
  <c r="AW69" i="6" s="1"/>
  <c r="AN69" i="6" s="1"/>
  <c r="BK72" i="6" a="1"/>
  <c r="BK72" i="6" s="1"/>
  <c r="AX72" i="6" s="1"/>
  <c r="BP72" i="6" a="1"/>
  <c r="BP72" i="6" s="1"/>
  <c r="BC72" i="6" s="1"/>
  <c r="AT72" i="6" s="1"/>
  <c r="BV35" i="6"/>
  <c r="AI39" i="6"/>
  <c r="AJ41" i="6"/>
  <c r="BP70" i="6" a="1"/>
  <c r="BP70" i="6" s="1"/>
  <c r="BC70" i="6" s="1"/>
  <c r="AT70" i="6" s="1"/>
  <c r="BM70" i="6" a="1"/>
  <c r="BM70" i="6" s="1"/>
  <c r="AZ70" i="6" s="1"/>
  <c r="AQ70" i="6" s="1"/>
  <c r="BQ150" i="6" a="1"/>
  <c r="BQ150" i="6" s="1"/>
  <c r="BD150" i="6" s="1"/>
  <c r="AU150" i="6" s="1"/>
  <c r="BP150" i="6" a="1"/>
  <c r="BP150" i="6" s="1"/>
  <c r="BC150" i="6" s="1"/>
  <c r="AT150" i="6" s="1"/>
  <c r="BL150" i="6" a="1"/>
  <c r="BL150" i="6" s="1"/>
  <c r="AY150" i="6" s="1"/>
  <c r="AP150" i="6" s="1"/>
  <c r="BV159" i="6"/>
  <c r="BI159" i="6"/>
  <c r="BO159" i="6" a="1"/>
  <c r="BO159" i="6" s="1"/>
  <c r="BB159" i="6" s="1"/>
  <c r="AS159" i="6" s="1"/>
  <c r="BQ24" i="6" a="1"/>
  <c r="BQ24" i="6" s="1"/>
  <c r="BD24" i="6" s="1"/>
  <c r="AU24" i="6" s="1"/>
  <c r="AK26" i="6"/>
  <c r="BQ26" i="6" a="1"/>
  <c r="BQ26" i="6" s="1"/>
  <c r="BD26" i="6" s="1"/>
  <c r="AU26" i="6" s="1"/>
  <c r="AH28" i="6"/>
  <c r="AG29" i="6"/>
  <c r="AG30" i="6"/>
  <c r="AG31" i="6"/>
  <c r="AG33" i="6"/>
  <c r="AL36" i="6"/>
  <c r="BJ39" i="6" a="1"/>
  <c r="BJ39" i="6" s="1"/>
  <c r="AW39" i="6" s="1"/>
  <c r="AN39" i="6" s="1"/>
  <c r="BI40" i="6"/>
  <c r="BK41" i="6" a="1"/>
  <c r="BK41" i="6" s="1"/>
  <c r="AX41" i="6" s="1"/>
  <c r="AO41" i="6" s="1"/>
  <c r="BN42" i="6" a="1"/>
  <c r="BN42" i="6" s="1"/>
  <c r="BA42" i="6" s="1"/>
  <c r="AR42" i="6" s="1"/>
  <c r="AG44" i="6"/>
  <c r="BN47" i="6" a="1"/>
  <c r="BN47" i="6" s="1"/>
  <c r="BA47" i="6" s="1"/>
  <c r="AR47" i="6" s="1"/>
  <c r="BR48" i="6" a="1"/>
  <c r="BR48" i="6" s="1"/>
  <c r="BE48" i="6" s="1"/>
  <c r="AV48" i="6" s="1"/>
  <c r="BR51" i="6" a="1"/>
  <c r="BR51" i="6" s="1"/>
  <c r="BE51" i="6" s="1"/>
  <c r="AV51" i="6" s="1"/>
  <c r="BL52" i="6" a="1"/>
  <c r="BL52" i="6" s="1"/>
  <c r="AY52" i="6" s="1"/>
  <c r="AP52" i="6" s="1"/>
  <c r="BN76" i="6" a="1"/>
  <c r="BN76" i="6" s="1"/>
  <c r="BA76" i="6" s="1"/>
  <c r="AR76" i="6" s="1"/>
  <c r="BK79" i="6" a="1"/>
  <c r="BK79" i="6" s="1"/>
  <c r="AX79" i="6" s="1"/>
  <c r="AO79" i="6" s="1"/>
  <c r="BP100" i="6" a="1"/>
  <c r="BP100" i="6" s="1"/>
  <c r="BC100" i="6" s="1"/>
  <c r="AT100" i="6" s="1"/>
  <c r="BQ100" i="6" a="1"/>
  <c r="BQ100" i="6" s="1"/>
  <c r="BD100" i="6" s="1"/>
  <c r="AU100" i="6" s="1"/>
  <c r="BO100" i="6" a="1"/>
  <c r="BO100" i="6" s="1"/>
  <c r="BB100" i="6" s="1"/>
  <c r="AS100" i="6" s="1"/>
  <c r="BK100" i="6" a="1"/>
  <c r="BK100" i="6" s="1"/>
  <c r="AX100" i="6" s="1"/>
  <c r="AO100" i="6" s="1"/>
  <c r="BP109" i="6" a="1"/>
  <c r="BP109" i="6" s="1"/>
  <c r="BC109" i="6" s="1"/>
  <c r="AT109" i="6" s="1"/>
  <c r="BQ109" i="6" a="1"/>
  <c r="BQ109" i="6" s="1"/>
  <c r="BD109" i="6" s="1"/>
  <c r="AU109" i="6" s="1"/>
  <c r="BO109" i="6" a="1"/>
  <c r="BO109" i="6" s="1"/>
  <c r="BB109" i="6" s="1"/>
  <c r="AS109" i="6" s="1"/>
  <c r="BM109" i="6" a="1"/>
  <c r="BM109" i="6" s="1"/>
  <c r="AZ109" i="6" s="1"/>
  <c r="AQ109" i="6" s="1"/>
  <c r="BK109" i="6" a="1"/>
  <c r="BK109" i="6" s="1"/>
  <c r="AX109" i="6" s="1"/>
  <c r="AO109" i="6" s="1"/>
  <c r="BI129" i="6"/>
  <c r="BO153" i="6" a="1"/>
  <c r="BO153" i="6" s="1"/>
  <c r="BB153" i="6" s="1"/>
  <c r="AS153" i="6" s="1"/>
  <c r="BQ153" i="6" a="1"/>
  <c r="BQ153" i="6" s="1"/>
  <c r="BD153" i="6" s="1"/>
  <c r="AU153" i="6" s="1"/>
  <c r="BM153" i="6" a="1"/>
  <c r="BM153" i="6" s="1"/>
  <c r="AZ153" i="6" s="1"/>
  <c r="AQ153" i="6" s="1"/>
  <c r="BI41" i="6"/>
  <c r="AK24" i="6"/>
  <c r="AK25" i="6"/>
  <c r="AL26" i="6"/>
  <c r="AI27" i="6"/>
  <c r="AI28" i="6"/>
  <c r="AH30" i="6"/>
  <c r="AH32" i="6"/>
  <c r="AM34" i="6"/>
  <c r="AE35" i="6"/>
  <c r="AM35" i="6"/>
  <c r="AM36" i="6"/>
  <c r="BJ36" i="6" a="1"/>
  <c r="BJ36" i="6" s="1"/>
  <c r="AW36" i="6" s="1"/>
  <c r="AN36" i="6" s="1"/>
  <c r="BI36" i="6"/>
  <c r="BR38" i="6" a="1"/>
  <c r="BR38" i="6" s="1"/>
  <c r="BE38" i="6" s="1"/>
  <c r="AV38" i="6" s="1"/>
  <c r="BL39" i="6" a="1"/>
  <c r="BL39" i="6" s="1"/>
  <c r="AY39" i="6" s="1"/>
  <c r="AP39" i="6" s="1"/>
  <c r="BJ40" i="6" a="1"/>
  <c r="BJ40" i="6" s="1"/>
  <c r="AW40" i="6" s="1"/>
  <c r="AN40" i="6" s="1"/>
  <c r="BP43" i="6" a="1"/>
  <c r="BP43" i="6" s="1"/>
  <c r="BC43" i="6" s="1"/>
  <c r="AT43" i="6" s="1"/>
  <c r="BP47" i="6" a="1"/>
  <c r="BP47" i="6" s="1"/>
  <c r="BC47" i="6" s="1"/>
  <c r="AT47" i="6" s="1"/>
  <c r="BM49" i="6" a="1"/>
  <c r="BM49" i="6" s="1"/>
  <c r="AZ49" i="6" s="1"/>
  <c r="AQ49" i="6" s="1"/>
  <c r="BL50" i="6" a="1"/>
  <c r="BL50" i="6" s="1"/>
  <c r="AY50" i="6" s="1"/>
  <c r="AP50" i="6" s="1"/>
  <c r="BO53" i="6" a="1"/>
  <c r="BO53" i="6" s="1"/>
  <c r="BB53" i="6" s="1"/>
  <c r="AS53" i="6" s="1"/>
  <c r="BV56" i="6"/>
  <c r="BV64" i="6"/>
  <c r="BR69" i="6" a="1"/>
  <c r="BR69" i="6" s="1"/>
  <c r="BE69" i="6" s="1"/>
  <c r="AV69" i="6" s="1"/>
  <c r="BL72" i="6" a="1"/>
  <c r="BL72" i="6" s="1"/>
  <c r="AY72" i="6" s="1"/>
  <c r="AP72" i="6" s="1"/>
  <c r="BV80" i="6"/>
  <c r="BV84" i="6"/>
  <c r="BI95" i="6"/>
  <c r="BP112" i="6" a="1"/>
  <c r="BP112" i="6" s="1"/>
  <c r="BC112" i="6" s="1"/>
  <c r="AT112" i="6" s="1"/>
  <c r="BO112" i="6" a="1"/>
  <c r="BO112" i="6" s="1"/>
  <c r="BB112" i="6" s="1"/>
  <c r="AS112" i="6" s="1"/>
  <c r="BN112" i="6" a="1"/>
  <c r="BN112" i="6" s="1"/>
  <c r="BA112" i="6" s="1"/>
  <c r="AR112" i="6" s="1"/>
  <c r="BM112" i="6" a="1"/>
  <c r="BM112" i="6" s="1"/>
  <c r="AZ112" i="6" s="1"/>
  <c r="AQ112" i="6" s="1"/>
  <c r="BK112" i="6" a="1"/>
  <c r="BK112" i="6" s="1"/>
  <c r="AX112" i="6" s="1"/>
  <c r="AO112" i="6" s="1"/>
  <c r="BJ112" i="6" a="1"/>
  <c r="BJ112" i="6" s="1"/>
  <c r="AW112" i="6" s="1"/>
  <c r="AN112" i="6" s="1"/>
  <c r="BR112" i="6" a="1"/>
  <c r="BR112" i="6" s="1"/>
  <c r="BE112" i="6" s="1"/>
  <c r="AV112" i="6" s="1"/>
  <c r="BP36" i="6" a="1"/>
  <c r="BP36" i="6" s="1"/>
  <c r="BC36" i="6" s="1"/>
  <c r="AT36" i="6" s="1"/>
  <c r="AJ26" i="6"/>
  <c r="AI40" i="6"/>
  <c r="AL24" i="6"/>
  <c r="AE26" i="6"/>
  <c r="AM26" i="6"/>
  <c r="BV27" i="6"/>
  <c r="AI31" i="6"/>
  <c r="AI33" i="6"/>
  <c r="BV37" i="6"/>
  <c r="BI38" i="6"/>
  <c r="BM40" i="6" a="1"/>
  <c r="BM40" i="6" s="1"/>
  <c r="AZ40" i="6" s="1"/>
  <c r="AQ40" i="6" s="1"/>
  <c r="BR50" i="6" a="1"/>
  <c r="BR50" i="6" s="1"/>
  <c r="BE50" i="6" s="1"/>
  <c r="AV50" i="6" s="1"/>
  <c r="BQ53" i="6" a="1"/>
  <c r="BQ53" i="6" s="1"/>
  <c r="BD53" i="6" s="1"/>
  <c r="AU53" i="6" s="1"/>
  <c r="BO63" i="6" a="1"/>
  <c r="BO63" i="6" s="1"/>
  <c r="BB63" i="6" s="1"/>
  <c r="AS63" i="6" s="1"/>
  <c r="BI65" i="6"/>
  <c r="AO66" i="6"/>
  <c r="BI70" i="6"/>
  <c r="BQ72" i="6" a="1"/>
  <c r="BQ72" i="6" s="1"/>
  <c r="BD72" i="6" s="1"/>
  <c r="AU72" i="6" s="1"/>
  <c r="BL74" i="6" a="1"/>
  <c r="BL74" i="6" s="1"/>
  <c r="AY74" i="6" s="1"/>
  <c r="AP74" i="6" s="1"/>
  <c r="BP74" i="6" a="1"/>
  <c r="BP74" i="6" s="1"/>
  <c r="BC74" i="6" s="1"/>
  <c r="AT74" i="6" s="1"/>
  <c r="BK74" i="6" a="1"/>
  <c r="BK74" i="6" s="1"/>
  <c r="AX74" i="6" s="1"/>
  <c r="AO74" i="6" s="1"/>
  <c r="BV77" i="6"/>
  <c r="BI170" i="6"/>
  <c r="BQ170" i="6" a="1"/>
  <c r="BQ170" i="6" s="1"/>
  <c r="BD170" i="6" s="1"/>
  <c r="AU170" i="6" s="1"/>
  <c r="AJ30" i="6"/>
  <c r="AJ33" i="6"/>
  <c r="BJ33" i="6" a="1"/>
  <c r="BJ33" i="6" s="1"/>
  <c r="AW33" i="6" s="1"/>
  <c r="AN33" i="6" s="1"/>
  <c r="AG34" i="6"/>
  <c r="BL36" i="6" a="1"/>
  <c r="BL36" i="6" s="1"/>
  <c r="AY36" i="6" s="1"/>
  <c r="AP36" i="6" s="1"/>
  <c r="AJ38" i="6"/>
  <c r="BM39" i="6" a="1"/>
  <c r="BM39" i="6" s="1"/>
  <c r="AZ39" i="6" s="1"/>
  <c r="AQ39" i="6" s="1"/>
  <c r="BQ40" i="6" a="1"/>
  <c r="BQ40" i="6" s="1"/>
  <c r="BD40" i="6" s="1"/>
  <c r="AU40" i="6" s="1"/>
  <c r="BM42" i="6" a="1"/>
  <c r="BM42" i="6" s="1"/>
  <c r="AZ42" i="6" s="1"/>
  <c r="AQ42" i="6" s="1"/>
  <c r="BR42" i="6" a="1"/>
  <c r="BR42" i="6" s="1"/>
  <c r="BE42" i="6" s="1"/>
  <c r="AV42" i="6" s="1"/>
  <c r="BI51" i="6"/>
  <c r="BI52" i="6"/>
  <c r="BR60" i="6" a="1"/>
  <c r="BR60" i="6" s="1"/>
  <c r="BE60" i="6" s="1"/>
  <c r="AV60" i="6" s="1"/>
  <c r="AQ62" i="6"/>
  <c r="BM67" i="6" a="1"/>
  <c r="BM67" i="6" s="1"/>
  <c r="AZ67" i="6" s="1"/>
  <c r="AQ67" i="6" s="1"/>
  <c r="BJ67" i="6" a="1"/>
  <c r="BJ67" i="6" s="1"/>
  <c r="AW67" i="6" s="1"/>
  <c r="AN67" i="6" s="1"/>
  <c r="BK70" i="6" a="1"/>
  <c r="BK70" i="6" s="1"/>
  <c r="AX70" i="6" s="1"/>
  <c r="AO70" i="6" s="1"/>
  <c r="BK76" i="6" a="1"/>
  <c r="BK76" i="6" s="1"/>
  <c r="AX76" i="6" s="1"/>
  <c r="AO76" i="6" s="1"/>
  <c r="BV76" i="6"/>
  <c r="BI77" i="6"/>
  <c r="BQ89" i="6" a="1"/>
  <c r="BQ89" i="6" s="1"/>
  <c r="BD89" i="6" s="1"/>
  <c r="AU89" i="6" s="1"/>
  <c r="BR89" i="6" a="1"/>
  <c r="BR89" i="6" s="1"/>
  <c r="BE89" i="6" s="1"/>
  <c r="AV89" i="6" s="1"/>
  <c r="BN89" i="6" a="1"/>
  <c r="BN89" i="6" s="1"/>
  <c r="BA89" i="6" s="1"/>
  <c r="AR89" i="6" s="1"/>
  <c r="BJ89" i="6" a="1"/>
  <c r="BJ89" i="6" s="1"/>
  <c r="AW89" i="6" s="1"/>
  <c r="AN89" i="6" s="1"/>
  <c r="BM159" i="6" a="1"/>
  <c r="BM159" i="6" s="1"/>
  <c r="AZ159" i="6" s="1"/>
  <c r="AQ159" i="6" s="1"/>
  <c r="BR36" i="6" a="1"/>
  <c r="BR36" i="6" s="1"/>
  <c r="BE36" i="6" s="1"/>
  <c r="AV36" i="6" s="1"/>
  <c r="AF24" i="6"/>
  <c r="AF25" i="6"/>
  <c r="AG26" i="6"/>
  <c r="AL28" i="6"/>
  <c r="AK29" i="6"/>
  <c r="AK31" i="6"/>
  <c r="BI32" i="6"/>
  <c r="BM32" i="6" s="1" a="1"/>
  <c r="BM32" i="6" s="1"/>
  <c r="AZ32" i="6" s="1"/>
  <c r="AQ32" i="6" s="1"/>
  <c r="BL33" i="6" a="1"/>
  <c r="BL33" i="6" s="1"/>
  <c r="AY33" i="6" s="1"/>
  <c r="AP33" i="6" s="1"/>
  <c r="AH35" i="6"/>
  <c r="BM38" i="6" a="1"/>
  <c r="BM38" i="6" s="1"/>
  <c r="AZ38" i="6" s="1"/>
  <c r="AQ38" i="6" s="1"/>
  <c r="AS55" i="6"/>
  <c r="BI69" i="6"/>
  <c r="BO70" i="6" a="1"/>
  <c r="BO70" i="6" s="1"/>
  <c r="BB70" i="6" s="1"/>
  <c r="AS70" i="6" s="1"/>
  <c r="AT81" i="6"/>
  <c r="BK128" i="6" a="1"/>
  <c r="BK128" i="6" s="1"/>
  <c r="AX128" i="6" s="1"/>
  <c r="AO128" i="6" s="1"/>
  <c r="BI150" i="6"/>
  <c r="BP167" i="6" a="1"/>
  <c r="BP167" i="6" s="1"/>
  <c r="BC167" i="6" s="1"/>
  <c r="AT167" i="6" s="1"/>
  <c r="BL167" i="6" a="1"/>
  <c r="BL167" i="6" s="1"/>
  <c r="AY167" i="6" s="1"/>
  <c r="AP167" i="6" s="1"/>
  <c r="BQ84" i="6" a="1"/>
  <c r="BQ84" i="6" s="1"/>
  <c r="BD84" i="6" s="1"/>
  <c r="AU84" i="6" s="1"/>
  <c r="BM84" i="6" a="1"/>
  <c r="BM84" i="6" s="1"/>
  <c r="AZ84" i="6" s="1"/>
  <c r="AQ84" i="6" s="1"/>
  <c r="BK84" i="6" a="1"/>
  <c r="BK84" i="6" s="1"/>
  <c r="AX84" i="6" s="1"/>
  <c r="AO84" i="6" s="1"/>
  <c r="BR95" i="6" a="1"/>
  <c r="BR95" i="6" s="1"/>
  <c r="BE95" i="6" s="1"/>
  <c r="AV95" i="6" s="1"/>
  <c r="BP95" i="6" a="1"/>
  <c r="BP95" i="6" s="1"/>
  <c r="BC95" i="6" s="1"/>
  <c r="AT95" i="6" s="1"/>
  <c r="BL95" i="6" a="1"/>
  <c r="BL95" i="6" s="1"/>
  <c r="AY95" i="6" s="1"/>
  <c r="AP95" i="6" s="1"/>
  <c r="BJ95" i="6" a="1"/>
  <c r="BJ95" i="6" s="1"/>
  <c r="AW95" i="6" s="1"/>
  <c r="AN95" i="6" s="1"/>
  <c r="BV103" i="6"/>
  <c r="BI103" i="6"/>
  <c r="AI24" i="6"/>
  <c r="BV39" i="6"/>
  <c r="BR128" i="6" a="1"/>
  <c r="BR128" i="6" s="1"/>
  <c r="BE128" i="6" s="1"/>
  <c r="AV128" i="6" s="1"/>
  <c r="BO128" i="6" a="1"/>
  <c r="BO128" i="6" s="1"/>
  <c r="BB128" i="6" s="1"/>
  <c r="AS128" i="6" s="1"/>
  <c r="BJ128" i="6" a="1"/>
  <c r="BJ128" i="6" s="1"/>
  <c r="AW128" i="6" s="1"/>
  <c r="AN128" i="6" s="1"/>
  <c r="AH39" i="6"/>
  <c r="AL32" i="6"/>
  <c r="AL33" i="6"/>
  <c r="BV34" i="6"/>
  <c r="BM34" i="6" s="1" a="1"/>
  <c r="BM34" i="6" s="1"/>
  <c r="AZ34" i="6" s="1"/>
  <c r="AQ34" i="6" s="1"/>
  <c r="BP52" i="6" a="1"/>
  <c r="BP52" i="6" s="1"/>
  <c r="BC52" i="6" s="1"/>
  <c r="AT52" i="6" s="1"/>
  <c r="BV53" i="6"/>
  <c r="BL57" i="6" a="1"/>
  <c r="BL57" i="6" s="1"/>
  <c r="AY57" i="6" s="1"/>
  <c r="BI62" i="6"/>
  <c r="BR78" i="6" a="1"/>
  <c r="BR78" i="6" s="1"/>
  <c r="BE78" i="6" s="1"/>
  <c r="AV78" i="6" s="1"/>
  <c r="BP78" i="6" a="1"/>
  <c r="BP78" i="6" s="1"/>
  <c r="BC78" i="6" s="1"/>
  <c r="AT78" i="6" s="1"/>
  <c r="BL78" i="6" a="1"/>
  <c r="BL78" i="6" s="1"/>
  <c r="AY78" i="6" s="1"/>
  <c r="AP78" i="6" s="1"/>
  <c r="BV131" i="6"/>
  <c r="BI131" i="6"/>
  <c r="BL61" i="6" a="1"/>
  <c r="BL61" i="6" s="1"/>
  <c r="AY61" i="6" s="1"/>
  <c r="AP61" i="6" s="1"/>
  <c r="BJ68" i="6" a="1"/>
  <c r="BJ68" i="6" s="1"/>
  <c r="AW68" i="6" s="1"/>
  <c r="AN68" i="6" s="1"/>
  <c r="BV70" i="6"/>
  <c r="BJ76" i="6" a="1"/>
  <c r="BJ76" i="6" s="1"/>
  <c r="AW76" i="6" s="1"/>
  <c r="AN76" i="6" s="1"/>
  <c r="BN77" i="6" a="1"/>
  <c r="BN77" i="6" s="1"/>
  <c r="BA77" i="6" s="1"/>
  <c r="AR77" i="6" s="1"/>
  <c r="BI78" i="6"/>
  <c r="BR80" i="6" a="1"/>
  <c r="BR80" i="6" s="1"/>
  <c r="BE80" i="6" s="1"/>
  <c r="AV80" i="6" s="1"/>
  <c r="BO83" i="6" a="1"/>
  <c r="BO83" i="6" s="1"/>
  <c r="BB83" i="6" s="1"/>
  <c r="AS83" i="6" s="1"/>
  <c r="BK87" i="6" a="1"/>
  <c r="BK87" i="6" s="1"/>
  <c r="AX87" i="6" s="1"/>
  <c r="AO87" i="6" s="1"/>
  <c r="BQ88" i="6" a="1"/>
  <c r="BQ88" i="6" s="1"/>
  <c r="BD88" i="6" s="1"/>
  <c r="AU88" i="6" s="1"/>
  <c r="BV89" i="6"/>
  <c r="BL91" i="6" a="1"/>
  <c r="BL91" i="6" s="1"/>
  <c r="AY91" i="6" s="1"/>
  <c r="AP91" i="6" s="1"/>
  <c r="BP92" i="6" a="1"/>
  <c r="BP92" i="6" s="1"/>
  <c r="BC92" i="6" s="1"/>
  <c r="AT92" i="6" s="1"/>
  <c r="BK96" i="6" a="1"/>
  <c r="BK96" i="6" s="1"/>
  <c r="AX96" i="6" s="1"/>
  <c r="AO96" i="6" s="1"/>
  <c r="BM97" i="6" a="1"/>
  <c r="BM97" i="6" s="1"/>
  <c r="AZ97" i="6" s="1"/>
  <c r="AQ97" i="6" s="1"/>
  <c r="BR99" i="6" a="1"/>
  <c r="BR99" i="6" s="1"/>
  <c r="BE99" i="6" s="1"/>
  <c r="AV99" i="6" s="1"/>
  <c r="BK101" i="6" a="1"/>
  <c r="BK101" i="6" s="1"/>
  <c r="AX101" i="6" s="1"/>
  <c r="AO101" i="6" s="1"/>
  <c r="BM104" i="6" a="1"/>
  <c r="BM104" i="6" s="1"/>
  <c r="AZ104" i="6" s="1"/>
  <c r="AQ104" i="6" s="1"/>
  <c r="BV109" i="6"/>
  <c r="BR115" i="6" a="1"/>
  <c r="BR115" i="6" s="1"/>
  <c r="BE115" i="6" s="1"/>
  <c r="AV115" i="6" s="1"/>
  <c r="BN117" i="6" a="1"/>
  <c r="BN117" i="6" s="1"/>
  <c r="BA117" i="6" s="1"/>
  <c r="AR117" i="6" s="1"/>
  <c r="BI119" i="6"/>
  <c r="BR119" i="6" a="1"/>
  <c r="BR119" i="6" s="1"/>
  <c r="BE119" i="6" s="1"/>
  <c r="BP120" i="6" a="1"/>
  <c r="BP120" i="6" s="1"/>
  <c r="BC120" i="6" s="1"/>
  <c r="AT120" i="6" s="1"/>
  <c r="BR120" i="6" a="1"/>
  <c r="BR120" i="6" s="1"/>
  <c r="BE120" i="6" s="1"/>
  <c r="AV120" i="6" s="1"/>
  <c r="BP125" i="6" a="1"/>
  <c r="BP125" i="6" s="1"/>
  <c r="BC125" i="6" s="1"/>
  <c r="AT125" i="6" s="1"/>
  <c r="BO130" i="6" a="1"/>
  <c r="BO130" i="6" s="1"/>
  <c r="BB130" i="6" s="1"/>
  <c r="AS130" i="6" s="1"/>
  <c r="BO139" i="6" a="1"/>
  <c r="BO139" i="6" s="1"/>
  <c r="BB139" i="6" s="1"/>
  <c r="AS139" i="6" s="1"/>
  <c r="BK143" i="6" a="1"/>
  <c r="BK143" i="6" s="1"/>
  <c r="AX143" i="6" s="1"/>
  <c r="AO143" i="6" s="1"/>
  <c r="BQ143" i="6" a="1"/>
  <c r="BQ143" i="6" s="1"/>
  <c r="BD143" i="6" s="1"/>
  <c r="AU143" i="6" s="1"/>
  <c r="BM144" i="6" a="1"/>
  <c r="BM144" i="6" s="1"/>
  <c r="AZ144" i="6" s="1"/>
  <c r="AQ144" i="6" s="1"/>
  <c r="BR149" i="6" a="1"/>
  <c r="BR149" i="6" s="1"/>
  <c r="BE149" i="6" s="1"/>
  <c r="AV149" i="6" s="1"/>
  <c r="BQ152" i="6" a="1"/>
  <c r="BQ152" i="6" s="1"/>
  <c r="BD152" i="6" s="1"/>
  <c r="AU152" i="6" s="1"/>
  <c r="BV153" i="6"/>
  <c r="BJ158" i="6" a="1"/>
  <c r="BJ158" i="6" s="1"/>
  <c r="AW158" i="6" s="1"/>
  <c r="AN158" i="6" s="1"/>
  <c r="BJ162" i="6" a="1"/>
  <c r="BJ162" i="6" s="1"/>
  <c r="AW162" i="6" s="1"/>
  <c r="BP164" i="6" a="1"/>
  <c r="BP164" i="6" s="1"/>
  <c r="BC164" i="6" s="1"/>
  <c r="AT164" i="6" s="1"/>
  <c r="BM165" i="6" a="1"/>
  <c r="BM165" i="6" s="1"/>
  <c r="AZ165" i="6" s="1"/>
  <c r="AQ165" i="6" s="1"/>
  <c r="BV166" i="6"/>
  <c r="BO168" i="6" a="1"/>
  <c r="BO168" i="6" s="1"/>
  <c r="BB168" i="6" s="1"/>
  <c r="AS168" i="6" s="1"/>
  <c r="BV170" i="6"/>
  <c r="BJ171" i="6" a="1"/>
  <c r="BJ171" i="6" s="1"/>
  <c r="AW171" i="6" s="1"/>
  <c r="BR171" i="6" a="1"/>
  <c r="BR171" i="6" s="1"/>
  <c r="BE171" i="6" s="1"/>
  <c r="AV171" i="6" s="1"/>
  <c r="BQ173" i="6" a="1"/>
  <c r="BQ173" i="6" s="1"/>
  <c r="BD173" i="6" s="1"/>
  <c r="BR98" i="6" a="1"/>
  <c r="BR98" i="6" s="1"/>
  <c r="BE98" i="6" s="1"/>
  <c r="AV98" i="6" s="1"/>
  <c r="BV105" i="6"/>
  <c r="BI124" i="6"/>
  <c r="BQ125" i="6" a="1"/>
  <c r="BQ125" i="6" s="1"/>
  <c r="BD125" i="6" s="1"/>
  <c r="AU125" i="6" s="1"/>
  <c r="BQ127" i="6" a="1"/>
  <c r="BQ127" i="6" s="1"/>
  <c r="BD127" i="6" s="1"/>
  <c r="AU127" i="6" s="1"/>
  <c r="BV128" i="6"/>
  <c r="BV129" i="6"/>
  <c r="BP131" i="6" a="1"/>
  <c r="BP131" i="6" s="1"/>
  <c r="BC131" i="6" s="1"/>
  <c r="BP135" i="6" a="1"/>
  <c r="BP135" i="6" s="1"/>
  <c r="BC135" i="6" s="1"/>
  <c r="BR135" i="6" a="1"/>
  <c r="BR135" i="6" s="1"/>
  <c r="BE135" i="6" s="1"/>
  <c r="AV135" i="6" s="1"/>
  <c r="BR143" i="6" a="1"/>
  <c r="BR143" i="6" s="1"/>
  <c r="BE143" i="6" s="1"/>
  <c r="AV143" i="6" s="1"/>
  <c r="BK147" i="6" a="1"/>
  <c r="BK147" i="6" s="1"/>
  <c r="AX147" i="6" s="1"/>
  <c r="AO147" i="6" s="1"/>
  <c r="AT162" i="6"/>
  <c r="BJ163" i="6" a="1"/>
  <c r="BJ163" i="6" s="1"/>
  <c r="AW163" i="6" s="1"/>
  <c r="BP170" i="6" a="1"/>
  <c r="BP170" i="6" s="1"/>
  <c r="BC170" i="6" s="1"/>
  <c r="AT170" i="6" s="1"/>
  <c r="BN170" i="6" a="1"/>
  <c r="BN170" i="6" s="1"/>
  <c r="BA170" i="6" s="1"/>
  <c r="AR170" i="6" s="1"/>
  <c r="BK171" i="6" a="1"/>
  <c r="BK171" i="6" s="1"/>
  <c r="AX171" i="6" s="1"/>
  <c r="AO171" i="6" s="1"/>
  <c r="BV171" i="6"/>
  <c r="AU173" i="6"/>
  <c r="BP93" i="6" a="1"/>
  <c r="BP93" i="6" s="1"/>
  <c r="BC93" i="6" s="1"/>
  <c r="AT93" i="6" s="1"/>
  <c r="BV99" i="6"/>
  <c r="BO103" i="6" a="1"/>
  <c r="BO103" i="6" s="1"/>
  <c r="BB103" i="6" s="1"/>
  <c r="AS103" i="6" s="1"/>
  <c r="BQ104" i="6" a="1"/>
  <c r="BQ104" i="6" s="1"/>
  <c r="BD104" i="6" s="1"/>
  <c r="AU104" i="6" s="1"/>
  <c r="BI112" i="6"/>
  <c r="AU117" i="6"/>
  <c r="BR140" i="6" a="1"/>
  <c r="BR140" i="6" s="1"/>
  <c r="BE140" i="6" s="1"/>
  <c r="AV140" i="6" s="1"/>
  <c r="BV141" i="6"/>
  <c r="BM143" i="6" a="1"/>
  <c r="BM143" i="6" s="1"/>
  <c r="AZ143" i="6" s="1"/>
  <c r="AQ143" i="6" s="1"/>
  <c r="BN144" i="6" a="1"/>
  <c r="BN144" i="6" s="1"/>
  <c r="BA144" i="6" s="1"/>
  <c r="AR144" i="6" s="1"/>
  <c r="BV158" i="6"/>
  <c r="BP159" i="6" a="1"/>
  <c r="BP159" i="6" s="1"/>
  <c r="BC159" i="6" s="1"/>
  <c r="AT159" i="6" s="1"/>
  <c r="BN159" i="6" a="1"/>
  <c r="BN159" i="6" s="1"/>
  <c r="BA159" i="6" s="1"/>
  <c r="AR159" i="6" s="1"/>
  <c r="BI164" i="6"/>
  <c r="AU165" i="6"/>
  <c r="BR168" i="6" a="1"/>
  <c r="BR168" i="6" s="1"/>
  <c r="BE168" i="6" s="1"/>
  <c r="AV168" i="6" s="1"/>
  <c r="BM171" i="6" a="1"/>
  <c r="BM171" i="6" s="1"/>
  <c r="AZ171" i="6" s="1"/>
  <c r="AQ171" i="6" s="1"/>
  <c r="BP110" i="6" a="1"/>
  <c r="BP110" i="6" s="1"/>
  <c r="BC110" i="6" s="1"/>
  <c r="AT110" i="6" s="1"/>
  <c r="BV110" i="6"/>
  <c r="BV111" i="6"/>
  <c r="BI113" i="6"/>
  <c r="BI126" i="6"/>
  <c r="BV135" i="6"/>
  <c r="BI139" i="6"/>
  <c r="BO144" i="6" a="1"/>
  <c r="BO144" i="6" s="1"/>
  <c r="BB144" i="6" s="1"/>
  <c r="AS144" i="6" s="1"/>
  <c r="AU146" i="6"/>
  <c r="AT147" i="6"/>
  <c r="AR162" i="6"/>
  <c r="BI165" i="6"/>
  <c r="AP63" i="6"/>
  <c r="BM63" i="6" a="1"/>
  <c r="BM63" i="6" s="1"/>
  <c r="AZ63" i="6" s="1"/>
  <c r="AQ63" i="6" s="1"/>
  <c r="BR66" i="6" a="1"/>
  <c r="BR66" i="6" s="1"/>
  <c r="BE66" i="6" s="1"/>
  <c r="AV66" i="6" s="1"/>
  <c r="BR68" i="6" a="1"/>
  <c r="BR68" i="6" s="1"/>
  <c r="BE68" i="6" s="1"/>
  <c r="AV68" i="6" s="1"/>
  <c r="BJ77" i="6" a="1"/>
  <c r="BJ77" i="6" s="1"/>
  <c r="AW77" i="6" s="1"/>
  <c r="AN77" i="6" s="1"/>
  <c r="BR77" i="6" a="1"/>
  <c r="BR77" i="6" s="1"/>
  <c r="BE77" i="6" s="1"/>
  <c r="BP79" i="6" a="1"/>
  <c r="BP79" i="6" s="1"/>
  <c r="BC79" i="6" s="1"/>
  <c r="AT79" i="6" s="1"/>
  <c r="BO80" i="6" a="1"/>
  <c r="BO80" i="6" s="1"/>
  <c r="BB80" i="6" s="1"/>
  <c r="AS80" i="6" s="1"/>
  <c r="BM83" i="6" a="1"/>
  <c r="BM83" i="6" s="1"/>
  <c r="AZ83" i="6" s="1"/>
  <c r="BR87" i="6" a="1"/>
  <c r="BR87" i="6" s="1"/>
  <c r="BE87" i="6" s="1"/>
  <c r="AV87" i="6" s="1"/>
  <c r="BO92" i="6" a="1"/>
  <c r="BO92" i="6" s="1"/>
  <c r="BB92" i="6" s="1"/>
  <c r="AS92" i="6" s="1"/>
  <c r="BJ98" i="6" a="1"/>
  <c r="BJ98" i="6" s="1"/>
  <c r="AW98" i="6" s="1"/>
  <c r="AN98" i="6" s="1"/>
  <c r="BQ101" i="6" a="1"/>
  <c r="BQ101" i="6" s="1"/>
  <c r="BD101" i="6" s="1"/>
  <c r="AU101" i="6" s="1"/>
  <c r="BP104" i="6" a="1"/>
  <c r="BP104" i="6" s="1"/>
  <c r="BC104" i="6" s="1"/>
  <c r="AT104" i="6" s="1"/>
  <c r="BO105" i="6" a="1"/>
  <c r="BO105" i="6" s="1"/>
  <c r="BB105" i="6" s="1"/>
  <c r="AS105" i="6" s="1"/>
  <c r="BI117" i="6"/>
  <c r="BM119" i="6" a="1"/>
  <c r="BM119" i="6" s="1"/>
  <c r="AZ119" i="6" s="1"/>
  <c r="AQ119" i="6" s="1"/>
  <c r="BM120" i="6" a="1"/>
  <c r="BM120" i="6" s="1"/>
  <c r="AZ120" i="6" s="1"/>
  <c r="AQ120" i="6" s="1"/>
  <c r="BV121" i="6"/>
  <c r="BQ122" i="6" a="1"/>
  <c r="BQ122" i="6" s="1"/>
  <c r="BD122" i="6" s="1"/>
  <c r="AU122" i="6" s="1"/>
  <c r="BV125" i="6"/>
  <c r="BK127" i="6" a="1"/>
  <c r="BK127" i="6" s="1"/>
  <c r="AX127" i="6" s="1"/>
  <c r="AO127" i="6" s="1"/>
  <c r="BK130" i="6" a="1"/>
  <c r="BK130" i="6" s="1"/>
  <c r="AX130" i="6" s="1"/>
  <c r="AO130" i="6" s="1"/>
  <c r="BV130" i="6"/>
  <c r="BP132" i="6" a="1"/>
  <c r="BP132" i="6" s="1"/>
  <c r="BC132" i="6" s="1"/>
  <c r="AT132" i="6" s="1"/>
  <c r="BV134" i="6"/>
  <c r="BJ135" i="6" a="1"/>
  <c r="BJ135" i="6" s="1"/>
  <c r="AW135" i="6" s="1"/>
  <c r="AN135" i="6" s="1"/>
  <c r="BN143" i="6" a="1"/>
  <c r="BN143" i="6" s="1"/>
  <c r="BA143" i="6" s="1"/>
  <c r="AR143" i="6" s="1"/>
  <c r="BQ144" i="6" a="1"/>
  <c r="BQ144" i="6" s="1"/>
  <c r="BD144" i="6" s="1"/>
  <c r="AU144" i="6" s="1"/>
  <c r="BI152" i="6"/>
  <c r="BN158" i="6" a="1"/>
  <c r="BN158" i="6" s="1"/>
  <c r="BA158" i="6" s="1"/>
  <c r="AR158" i="6" s="1"/>
  <c r="BQ159" i="6" a="1"/>
  <c r="BQ159" i="6" s="1"/>
  <c r="BD159" i="6" s="1"/>
  <c r="AU159" i="6" s="1"/>
  <c r="BQ162" i="6" a="1"/>
  <c r="BQ162" i="6" s="1"/>
  <c r="BD162" i="6" s="1"/>
  <c r="AU162" i="6" s="1"/>
  <c r="BN171" i="6" a="1"/>
  <c r="BN171" i="6" s="1"/>
  <c r="BA171" i="6" s="1"/>
  <c r="AR171" i="6" s="1"/>
  <c r="BV63" i="6"/>
  <c r="BV72" i="6"/>
  <c r="BP76" i="6" a="1"/>
  <c r="BP76" i="6" s="1"/>
  <c r="BC76" i="6" s="1"/>
  <c r="AT76" i="6" s="1"/>
  <c r="BO76" i="6" a="1"/>
  <c r="BO76" i="6" s="1"/>
  <c r="BB76" i="6" s="1"/>
  <c r="AS76" i="6" s="1"/>
  <c r="BL81" i="6" a="1"/>
  <c r="BL81" i="6" s="1"/>
  <c r="AY81" i="6" s="1"/>
  <c r="AP81" i="6" s="1"/>
  <c r="BO84" i="6" a="1"/>
  <c r="BO84" i="6" s="1"/>
  <c r="BB84" i="6" s="1"/>
  <c r="AS84" i="6" s="1"/>
  <c r="BI87" i="6"/>
  <c r="BK88" i="6" a="1"/>
  <c r="BK88" i="6" s="1"/>
  <c r="AX88" i="6" s="1"/>
  <c r="AO88" i="6" s="1"/>
  <c r="BQ90" i="6" a="1"/>
  <c r="BQ90" i="6" s="1"/>
  <c r="BD90" i="6" s="1"/>
  <c r="AU90" i="6" s="1"/>
  <c r="BI90" i="6"/>
  <c r="BV92" i="6"/>
  <c r="BK93" i="6" a="1"/>
  <c r="BK93" i="6" s="1"/>
  <c r="AX93" i="6" s="1"/>
  <c r="AO93" i="6" s="1"/>
  <c r="BQ96" i="6" a="1"/>
  <c r="BQ96" i="6" s="1"/>
  <c r="BD96" i="6" s="1"/>
  <c r="BL98" i="6" a="1"/>
  <c r="BL98" i="6" s="1"/>
  <c r="AY98" i="6" s="1"/>
  <c r="AP98" i="6" s="1"/>
  <c r="AU99" i="6"/>
  <c r="BJ99" i="6" a="1"/>
  <c r="BJ99" i="6" s="1"/>
  <c r="AW99" i="6" s="1"/>
  <c r="AN99" i="6" s="1"/>
  <c r="BR105" i="6" a="1"/>
  <c r="BR105" i="6" s="1"/>
  <c r="BE105" i="6" s="1"/>
  <c r="AV105" i="6" s="1"/>
  <c r="BJ107" i="6" a="1"/>
  <c r="BJ107" i="6" s="1"/>
  <c r="AW107" i="6" s="1"/>
  <c r="AN107" i="6" s="1"/>
  <c r="BP108" i="6" a="1"/>
  <c r="BP108" i="6" s="1"/>
  <c r="BC108" i="6" s="1"/>
  <c r="AT108" i="6" s="1"/>
  <c r="BJ117" i="6" a="1"/>
  <c r="BJ117" i="6" s="1"/>
  <c r="AW117" i="6" s="1"/>
  <c r="BO118" i="6" a="1"/>
  <c r="BO118" i="6" s="1"/>
  <c r="BB118" i="6" s="1"/>
  <c r="AS118" i="6" s="1"/>
  <c r="BN120" i="6" a="1"/>
  <c r="BN120" i="6" s="1"/>
  <c r="BA120" i="6" s="1"/>
  <c r="AR120" i="6" s="1"/>
  <c r="BJ125" i="6" a="1"/>
  <c r="BJ125" i="6" s="1"/>
  <c r="AW125" i="6" s="1"/>
  <c r="AN125" i="6" s="1"/>
  <c r="BI130" i="6"/>
  <c r="BK131" i="6" a="1"/>
  <c r="BK131" i="6" s="1"/>
  <c r="AX131" i="6" s="1"/>
  <c r="AO131" i="6" s="1"/>
  <c r="AN133" i="6"/>
  <c r="BI133" i="6"/>
  <c r="BM135" i="6" a="1"/>
  <c r="BM135" i="6" s="1"/>
  <c r="AZ135" i="6" s="1"/>
  <c r="AQ135" i="6" s="1"/>
  <c r="BP138" i="6" a="1"/>
  <c r="BP138" i="6" s="1"/>
  <c r="BC138" i="6" s="1"/>
  <c r="AT138" i="6" s="1"/>
  <c r="BJ141" i="6" a="1"/>
  <c r="BJ141" i="6" s="1"/>
  <c r="AW141" i="6" s="1"/>
  <c r="AN141" i="6" s="1"/>
  <c r="AT144" i="6"/>
  <c r="BI144" i="6"/>
  <c r="BR144" i="6" a="1"/>
  <c r="BR144" i="6" s="1"/>
  <c r="BE144" i="6" s="1"/>
  <c r="AV144" i="6" s="1"/>
  <c r="BJ149" i="6" a="1"/>
  <c r="BJ149" i="6" s="1"/>
  <c r="AW149" i="6" s="1"/>
  <c r="AN149" i="6" s="1"/>
  <c r="BQ158" i="6" a="1"/>
  <c r="BQ158" i="6" s="1"/>
  <c r="BD158" i="6" s="1"/>
  <c r="AU158" i="6" s="1"/>
  <c r="BP163" i="6" a="1"/>
  <c r="BP163" i="6" s="1"/>
  <c r="BC163" i="6" s="1"/>
  <c r="BN163" i="6" a="1"/>
  <c r="BN163" i="6" s="1"/>
  <c r="BA163" i="6" s="1"/>
  <c r="AR163" i="6" s="1"/>
  <c r="BQ164" i="6" a="1"/>
  <c r="BQ164" i="6" s="1"/>
  <c r="BD164" i="6" s="1"/>
  <c r="AU164" i="6" s="1"/>
  <c r="BP165" i="6" a="1"/>
  <c r="BP165" i="6" s="1"/>
  <c r="BC165" i="6" s="1"/>
  <c r="AT165" i="6" s="1"/>
  <c r="BJ170" i="6" a="1"/>
  <c r="BJ170" i="6" s="1"/>
  <c r="AW170" i="6" s="1"/>
  <c r="AN170" i="6" s="1"/>
  <c r="BR170" i="6" a="1"/>
  <c r="BR170" i="6" s="1"/>
  <c r="BE170" i="6" s="1"/>
  <c r="AV170" i="6" s="1"/>
  <c r="BO171" i="6" a="1"/>
  <c r="BO171" i="6" s="1"/>
  <c r="BB171" i="6" s="1"/>
  <c r="AS171" i="6" s="1"/>
  <c r="BV62" i="6"/>
  <c r="BI66" i="6"/>
  <c r="BI68" i="6"/>
  <c r="BV74" i="6"/>
  <c r="BN81" i="6" a="1"/>
  <c r="BN81" i="6" s="1"/>
  <c r="BA81" i="6" s="1"/>
  <c r="AR81" i="6" s="1"/>
  <c r="BM88" i="6" a="1"/>
  <c r="BM88" i="6" s="1"/>
  <c r="AZ88" i="6" s="1"/>
  <c r="AQ88" i="6" s="1"/>
  <c r="BO93" i="6" a="1"/>
  <c r="BO93" i="6" s="1"/>
  <c r="BB93" i="6" s="1"/>
  <c r="AS93" i="6" s="1"/>
  <c r="BN99" i="6" a="1"/>
  <c r="BN99" i="6" s="1"/>
  <c r="BA99" i="6" s="1"/>
  <c r="AR99" i="6" s="1"/>
  <c r="BM100" i="6" a="1"/>
  <c r="BM100" i="6" s="1"/>
  <c r="AZ100" i="6" s="1"/>
  <c r="AQ100" i="6" s="1"/>
  <c r="BV101" i="6"/>
  <c r="BN107" i="6" a="1"/>
  <c r="BN107" i="6" s="1"/>
  <c r="BA107" i="6" s="1"/>
  <c r="AR107" i="6" s="1"/>
  <c r="BR109" i="6" a="1"/>
  <c r="BR109" i="6" s="1"/>
  <c r="BE109" i="6" s="1"/>
  <c r="AV109" i="6" s="1"/>
  <c r="BJ110" i="6" a="1"/>
  <c r="BJ110" i="6" s="1"/>
  <c r="AW110" i="6" s="1"/>
  <c r="AN110" i="6" s="1"/>
  <c r="BO111" i="6" a="1"/>
  <c r="BO111" i="6" s="1"/>
  <c r="BB111" i="6" s="1"/>
  <c r="AS111" i="6" s="1"/>
  <c r="BM113" i="6" a="1"/>
  <c r="BM113" i="6" s="1"/>
  <c r="AZ113" i="6" s="1"/>
  <c r="AQ113" i="6" s="1"/>
  <c r="BO114" i="6" a="1"/>
  <c r="BO114" i="6" s="1"/>
  <c r="BB114" i="6" s="1"/>
  <c r="AS114" i="6" s="1"/>
  <c r="BK117" i="6" a="1"/>
  <c r="BK117" i="6" s="1"/>
  <c r="AX117" i="6" s="1"/>
  <c r="AO117" i="6" s="1"/>
  <c r="BP119" i="6" a="1"/>
  <c r="BP119" i="6" s="1"/>
  <c r="BC119" i="6" s="1"/>
  <c r="AT119" i="6" s="1"/>
  <c r="BL121" i="6" a="1"/>
  <c r="BL121" i="6" s="1"/>
  <c r="AY121" i="6" s="1"/>
  <c r="AP121" i="6" s="1"/>
  <c r="BO123" i="6" a="1"/>
  <c r="BO123" i="6" s="1"/>
  <c r="BB123" i="6" s="1"/>
  <c r="AS123" i="6" s="1"/>
  <c r="BM127" i="6" a="1"/>
  <c r="BM127" i="6" s="1"/>
  <c r="AZ127" i="6" s="1"/>
  <c r="AQ127" i="6" s="1"/>
  <c r="AT131" i="6"/>
  <c r="BO131" i="6" a="1"/>
  <c r="BO131" i="6" s="1"/>
  <c r="BB131" i="6" s="1"/>
  <c r="AS131" i="6" s="1"/>
  <c r="BI134" i="6"/>
  <c r="BN135" i="6" a="1"/>
  <c r="BN135" i="6" s="1"/>
  <c r="BA135" i="6" s="1"/>
  <c r="AR135" i="6" s="1"/>
  <c r="BI137" i="6"/>
  <c r="BK139" i="6" a="1"/>
  <c r="BK139" i="6" s="1"/>
  <c r="AX139" i="6" s="1"/>
  <c r="AO139" i="6" s="1"/>
  <c r="BK142" i="6" a="1"/>
  <c r="BK142" i="6" s="1"/>
  <c r="AX142" i="6" s="1"/>
  <c r="AO142" i="6" s="1"/>
  <c r="BJ143" i="6" a="1"/>
  <c r="BJ143" i="6" s="1"/>
  <c r="AW143" i="6" s="1"/>
  <c r="AN143" i="6" s="1"/>
  <c r="BO143" i="6" a="1"/>
  <c r="BO143" i="6" s="1"/>
  <c r="BB143" i="6" s="1"/>
  <c r="AS143" i="6" s="1"/>
  <c r="BJ144" i="6" a="1"/>
  <c r="BJ144" i="6" s="1"/>
  <c r="AW144" i="6" s="1"/>
  <c r="AN144" i="6" s="1"/>
  <c r="BN149" i="6" a="1"/>
  <c r="BN149" i="6" s="1"/>
  <c r="BA149" i="6" s="1"/>
  <c r="AR149" i="6" s="1"/>
  <c r="BM152" i="6" a="1"/>
  <c r="BM152" i="6" s="1"/>
  <c r="AZ152" i="6" s="1"/>
  <c r="AQ152" i="6" s="1"/>
  <c r="BJ159" i="6" a="1"/>
  <c r="BJ159" i="6" s="1"/>
  <c r="AW159" i="6" s="1"/>
  <c r="BR159" i="6" a="1"/>
  <c r="BR159" i="6" s="1"/>
  <c r="BE159" i="6" s="1"/>
  <c r="AV159" i="6" s="1"/>
  <c r="BR162" i="6" a="1"/>
  <c r="BR162" i="6" s="1"/>
  <c r="BE162" i="6" s="1"/>
  <c r="AV162" i="6" s="1"/>
  <c r="BV163" i="6"/>
  <c r="BO163" i="6" a="1"/>
  <c r="BO163" i="6" s="1"/>
  <c r="BB163" i="6" s="1"/>
  <c r="AS163" i="6" s="1"/>
  <c r="BK168" i="6" a="1"/>
  <c r="BK168" i="6" s="1"/>
  <c r="AX168" i="6" s="1"/>
  <c r="AO168" i="6" s="1"/>
  <c r="BQ171" i="6" a="1"/>
  <c r="BQ171" i="6" s="1"/>
  <c r="BD171" i="6" s="1"/>
  <c r="AU171" i="6" s="1"/>
  <c r="BJ173" i="6" a="1"/>
  <c r="BJ173" i="6" s="1"/>
  <c r="AW173" i="6" s="1"/>
  <c r="AN173" i="6" s="1"/>
  <c r="BK24" i="6" a="1"/>
  <c r="BK24" i="6" s="1"/>
  <c r="AX24" i="6" s="1"/>
  <c r="AO24" i="6" s="1"/>
  <c r="BI30" i="6"/>
  <c r="BK34" i="6" a="1"/>
  <c r="BK34" i="6" s="1"/>
  <c r="AX34" i="6" s="1"/>
  <c r="AO34" i="6" s="1"/>
  <c r="BL32" i="6" a="1"/>
  <c r="BL32" i="6" s="1"/>
  <c r="AY32" i="6" s="1"/>
  <c r="AP32" i="6" s="1"/>
  <c r="BR35" i="6" a="1"/>
  <c r="BR35" i="6" s="1"/>
  <c r="BE35" i="6" s="1"/>
  <c r="AV35" i="6" s="1"/>
  <c r="BK30" i="6" a="1"/>
  <c r="BK30" i="6" s="1"/>
  <c r="AX30" i="6" s="1"/>
  <c r="AO30" i="6" s="1"/>
  <c r="AF29" i="6"/>
  <c r="BL28" i="6" a="1"/>
  <c r="BL28" i="6" s="1"/>
  <c r="AY28" i="6" s="1"/>
  <c r="AP28" i="6" s="1"/>
  <c r="BI24" i="6"/>
  <c r="BR26" i="6" a="1"/>
  <c r="BR26" i="6" s="1"/>
  <c r="BE26" i="6" s="1"/>
  <c r="AV26" i="6" s="1"/>
  <c r="BV30" i="6"/>
  <c r="BK33" i="6" a="1"/>
  <c r="BK33" i="6" s="1"/>
  <c r="AX33" i="6" s="1"/>
  <c r="AO33" i="6" s="1"/>
  <c r="BI31" i="6"/>
  <c r="BP24" i="6" a="1"/>
  <c r="BP24" i="6" s="1"/>
  <c r="BC24" i="6" s="1"/>
  <c r="AT24" i="6" s="1"/>
  <c r="BM26" i="6" a="1"/>
  <c r="BM26" i="6" s="1"/>
  <c r="AZ26" i="6" s="1"/>
  <c r="AQ26" i="6" s="1"/>
  <c r="BP27" i="6" a="1"/>
  <c r="BP27" i="6" s="1"/>
  <c r="BC27" i="6" s="1"/>
  <c r="AT27" i="6" s="1"/>
  <c r="BP28" i="6" a="1"/>
  <c r="BP28" i="6" s="1"/>
  <c r="BC28" i="6" s="1"/>
  <c r="AT28" i="6" s="1"/>
  <c r="BJ32" i="6" a="1"/>
  <c r="BJ32" i="6" s="1"/>
  <c r="AW32" i="6" s="1"/>
  <c r="AN32" i="6" s="1"/>
  <c r="AL35" i="6"/>
  <c r="BO24" i="6" a="1"/>
  <c r="BO24" i="6" s="1"/>
  <c r="BB24" i="6" s="1"/>
  <c r="AS24" i="6" s="1"/>
  <c r="BN32" i="6" a="1"/>
  <c r="BN32" i="6" s="1"/>
  <c r="BA32" i="6" s="1"/>
  <c r="AR32" i="6" s="1"/>
  <c r="BR33" i="6" a="1"/>
  <c r="BR33" i="6" s="1"/>
  <c r="BE33" i="6" s="1"/>
  <c r="AV33" i="6" s="1"/>
  <c r="BO33" i="6" a="1"/>
  <c r="BO33" i="6" s="1"/>
  <c r="BB33" i="6" s="1"/>
  <c r="AS33" i="6" s="1"/>
  <c r="BP25" i="6" a="1"/>
  <c r="BP25" i="6" s="1"/>
  <c r="BC25" i="6" s="1"/>
  <c r="AT25" i="6" s="1"/>
  <c r="BN26" i="6" a="1"/>
  <c r="BN26" i="6" s="1"/>
  <c r="BA26" i="6" s="1"/>
  <c r="AR26" i="6" s="1"/>
  <c r="BI28" i="6"/>
  <c r="BN29" i="6" a="1"/>
  <c r="BN29" i="6" s="1"/>
  <c r="BA29" i="6" s="1"/>
  <c r="AR29" i="6" s="1"/>
  <c r="BP33" i="6" a="1"/>
  <c r="BP33" i="6" s="1"/>
  <c r="BC33" i="6" s="1"/>
  <c r="AT33" i="6" s="1"/>
  <c r="BK35" i="6" a="1"/>
  <c r="BK35" i="6" s="1"/>
  <c r="AX35" i="6" s="1"/>
  <c r="AO35" i="6" s="1"/>
  <c r="BJ24" i="6" a="1"/>
  <c r="BJ24" i="6" s="1"/>
  <c r="AW24" i="6" s="1"/>
  <c r="AN24" i="6" s="1"/>
  <c r="BR24" i="6" a="1"/>
  <c r="BR24" i="6" s="1"/>
  <c r="BE24" i="6" s="1"/>
  <c r="AV24" i="6" s="1"/>
  <c r="BV26" i="6"/>
  <c r="BI29" i="6"/>
  <c r="BV32" i="6"/>
  <c r="BQ33" i="6" a="1"/>
  <c r="BQ33" i="6" s="1"/>
  <c r="BD33" i="6" s="1"/>
  <c r="AU33" i="6" s="1"/>
  <c r="BL35" i="6" a="1"/>
  <c r="BL35" i="6" s="1"/>
  <c r="AY35" i="6" s="1"/>
  <c r="AP35" i="6" s="1"/>
  <c r="AR24" i="6"/>
  <c r="AI26" i="6"/>
  <c r="AF34" i="6"/>
  <c r="AE24" i="6"/>
  <c r="AT26" i="6"/>
  <c r="AN26" i="6"/>
  <c r="AT39" i="6"/>
  <c r="AE40" i="6"/>
  <c r="BI45" i="6"/>
  <c r="BV45" i="6"/>
  <c r="BO45" i="6" a="1"/>
  <c r="BO45" i="6" s="1"/>
  <c r="BB45" i="6" s="1"/>
  <c r="AS45" i="6" s="1"/>
  <c r="BM45" i="6" a="1"/>
  <c r="BM45" i="6" s="1"/>
  <c r="AZ45" i="6" s="1"/>
  <c r="AQ45" i="6" s="1"/>
  <c r="BQ45" i="6" a="1"/>
  <c r="BQ45" i="6" s="1"/>
  <c r="BD45" i="6" s="1"/>
  <c r="AU45" i="6" s="1"/>
  <c r="BK45" i="6" a="1"/>
  <c r="BK45" i="6" s="1"/>
  <c r="AX45" i="6" s="1"/>
  <c r="AO45" i="6" s="1"/>
  <c r="AF89" i="6"/>
  <c r="AE169" i="6"/>
  <c r="AE168" i="6"/>
  <c r="AE167" i="6"/>
  <c r="AE172" i="6"/>
  <c r="AE164" i="6"/>
  <c r="AE170" i="6"/>
  <c r="AE160" i="6"/>
  <c r="AE161" i="6"/>
  <c r="AE156" i="6"/>
  <c r="AE162" i="6"/>
  <c r="AE155" i="6"/>
  <c r="AE157" i="6"/>
  <c r="AE145" i="6"/>
  <c r="AE137" i="6"/>
  <c r="AE152" i="6"/>
  <c r="AE135" i="6"/>
  <c r="AE141" i="6"/>
  <c r="AE132" i="6"/>
  <c r="AE148" i="6"/>
  <c r="AE139" i="6"/>
  <c r="AE122" i="6"/>
  <c r="AE127" i="6"/>
  <c r="AE129" i="6"/>
  <c r="AE119" i="6"/>
  <c r="AE105" i="6"/>
  <c r="AE109" i="6"/>
  <c r="AE124" i="6"/>
  <c r="AE116" i="6"/>
  <c r="AE88" i="6"/>
  <c r="AE101" i="6"/>
  <c r="AE97" i="6"/>
  <c r="AE94" i="6"/>
  <c r="AE93" i="6"/>
  <c r="AE83" i="6"/>
  <c r="AE85" i="6"/>
  <c r="AE84" i="6"/>
  <c r="AE75" i="6"/>
  <c r="AE71" i="6"/>
  <c r="AE81" i="6"/>
  <c r="AE73" i="6"/>
  <c r="AE70" i="6"/>
  <c r="AE62" i="6"/>
  <c r="AE80" i="6"/>
  <c r="AE72" i="6"/>
  <c r="AE59" i="6"/>
  <c r="AE66" i="6"/>
  <c r="AE68" i="6"/>
  <c r="AE67" i="6"/>
  <c r="AE63" i="6"/>
  <c r="AE58" i="6"/>
  <c r="AE55" i="6"/>
  <c r="AE50" i="6"/>
  <c r="AE43" i="6"/>
  <c r="AE60" i="6"/>
  <c r="AE64" i="6"/>
  <c r="AE46" i="6"/>
  <c r="AE53" i="6"/>
  <c r="AM169" i="6"/>
  <c r="AM168" i="6"/>
  <c r="AM167" i="6"/>
  <c r="AM166" i="6"/>
  <c r="AM172" i="6"/>
  <c r="AM164" i="6"/>
  <c r="AM161" i="6"/>
  <c r="AM156" i="6"/>
  <c r="AM170" i="6"/>
  <c r="AM155" i="6"/>
  <c r="AM152" i="6"/>
  <c r="AM145" i="6"/>
  <c r="AM137" i="6"/>
  <c r="AM148" i="6"/>
  <c r="AM157" i="6"/>
  <c r="AM141" i="6"/>
  <c r="AM135" i="6"/>
  <c r="AM132" i="6"/>
  <c r="AM149" i="6"/>
  <c r="AM139" i="6"/>
  <c r="AM122" i="6"/>
  <c r="AM129" i="6"/>
  <c r="AM127" i="6"/>
  <c r="AM105" i="6"/>
  <c r="AM124" i="6"/>
  <c r="AM109" i="6"/>
  <c r="AM116" i="6"/>
  <c r="AM119" i="6"/>
  <c r="AM101" i="6"/>
  <c r="AM94" i="6"/>
  <c r="AM88" i="6"/>
  <c r="AM93" i="6"/>
  <c r="AM83" i="6"/>
  <c r="AM97" i="6"/>
  <c r="AM85" i="6"/>
  <c r="AM84" i="6"/>
  <c r="AM81" i="6"/>
  <c r="AM80" i="6"/>
  <c r="AM71" i="6"/>
  <c r="AM89" i="6"/>
  <c r="AM70" i="6"/>
  <c r="AM62" i="6"/>
  <c r="AM75" i="6"/>
  <c r="AM63" i="6"/>
  <c r="AM59" i="6"/>
  <c r="AM73" i="6"/>
  <c r="AM72" i="6"/>
  <c r="AM66" i="6"/>
  <c r="AM47" i="6"/>
  <c r="AM53" i="6"/>
  <c r="AM58" i="6"/>
  <c r="AM54" i="6"/>
  <c r="AM49" i="6"/>
  <c r="AM55" i="6"/>
  <c r="AM50" i="6"/>
  <c r="AM41" i="6"/>
  <c r="AM45" i="6"/>
  <c r="AH24" i="6"/>
  <c r="BL24" i="6" a="1"/>
  <c r="BL24" i="6" s="1"/>
  <c r="AY24" i="6" s="1"/>
  <c r="AP24" i="6" s="1"/>
  <c r="AG25" i="6"/>
  <c r="AF26" i="6"/>
  <c r="BK26" i="6" a="1"/>
  <c r="BK26" i="6" s="1"/>
  <c r="AX26" i="6" s="1"/>
  <c r="AO26" i="6" s="1"/>
  <c r="BO26" i="6" a="1"/>
  <c r="BO26" i="6" s="1"/>
  <c r="BB26" i="6" s="1"/>
  <c r="AS26" i="6" s="1"/>
  <c r="AG27" i="6"/>
  <c r="BK27" i="6" a="1"/>
  <c r="BK27" i="6" s="1"/>
  <c r="AX27" i="6" s="1"/>
  <c r="AO27" i="6" s="1"/>
  <c r="AJ28" i="6"/>
  <c r="AK28" i="6"/>
  <c r="BO28" i="6" a="1"/>
  <c r="BO28" i="6" s="1"/>
  <c r="BB28" i="6" s="1"/>
  <c r="AS28" i="6" s="1"/>
  <c r="BK28" i="6" a="1"/>
  <c r="BK28" i="6" s="1"/>
  <c r="AX28" i="6" s="1"/>
  <c r="AO28" i="6" s="1"/>
  <c r="BQ28" i="6" a="1"/>
  <c r="BQ28" i="6" s="1"/>
  <c r="BD28" i="6" s="1"/>
  <c r="AU28" i="6" s="1"/>
  <c r="BM28" i="6" a="1"/>
  <c r="BM28" i="6" s="1"/>
  <c r="AZ28" i="6" s="1"/>
  <c r="AQ28" i="6" s="1"/>
  <c r="BR28" i="6" a="1"/>
  <c r="BR28" i="6" s="1"/>
  <c r="BE28" i="6" s="1"/>
  <c r="AV28" i="6" s="1"/>
  <c r="AE29" i="6"/>
  <c r="AM29" i="6"/>
  <c r="BO29" i="6" a="1"/>
  <c r="BO29" i="6" s="1"/>
  <c r="BB29" i="6" s="1"/>
  <c r="AS29" i="6" s="1"/>
  <c r="AI30" i="6"/>
  <c r="BQ30" i="6" a="1"/>
  <c r="BQ30" i="6" s="1"/>
  <c r="BD30" i="6" s="1"/>
  <c r="AU30" i="6" s="1"/>
  <c r="AM31" i="6"/>
  <c r="AG32" i="6"/>
  <c r="BP32" i="6" a="1"/>
  <c r="BP32" i="6" s="1"/>
  <c r="BC32" i="6" s="1"/>
  <c r="AT32" i="6" s="1"/>
  <c r="AK33" i="6"/>
  <c r="BM33" i="6" a="1"/>
  <c r="BM33" i="6" s="1"/>
  <c r="AZ33" i="6" s="1"/>
  <c r="AQ33" i="6" s="1"/>
  <c r="BV33" i="6"/>
  <c r="AH34" i="6"/>
  <c r="BP34" i="6" a="1"/>
  <c r="BP34" i="6" s="1"/>
  <c r="BC34" i="6" s="1"/>
  <c r="AT34" i="6" s="1"/>
  <c r="AI35" i="6"/>
  <c r="BO35" i="6" a="1"/>
  <c r="BO35" i="6" s="1"/>
  <c r="BB35" i="6" s="1"/>
  <c r="AS35" i="6" s="1"/>
  <c r="AJ36" i="6"/>
  <c r="BJ37" i="6" a="1"/>
  <c r="BJ37" i="6" s="1"/>
  <c r="AW37" i="6" s="1"/>
  <c r="AN37" i="6" s="1"/>
  <c r="BQ37" i="6" a="1"/>
  <c r="BQ37" i="6" s="1"/>
  <c r="BD37" i="6" s="1"/>
  <c r="AU37" i="6" s="1"/>
  <c r="AL38" i="6"/>
  <c r="BK38" i="6" a="1"/>
  <c r="BK38" i="6" s="1"/>
  <c r="AX38" i="6" s="1"/>
  <c r="AO38" i="6" s="1"/>
  <c r="BI39" i="6"/>
  <c r="AF40" i="6"/>
  <c r="BP40" i="6" a="1"/>
  <c r="BP40" i="6" s="1"/>
  <c r="BC40" i="6" s="1"/>
  <c r="AT40" i="6" s="1"/>
  <c r="BK40" i="6" a="1"/>
  <c r="BK40" i="6" s="1"/>
  <c r="AX40" i="6" s="1"/>
  <c r="AO40" i="6" s="1"/>
  <c r="BN40" i="6" a="1"/>
  <c r="BN40" i="6" s="1"/>
  <c r="BA40" i="6" s="1"/>
  <c r="AR40" i="6" s="1"/>
  <c r="BV41" i="6"/>
  <c r="AL42" i="6"/>
  <c r="AL43" i="6"/>
  <c r="AH51" i="6"/>
  <c r="AG52" i="6"/>
  <c r="AL77" i="6"/>
  <c r="BV24" i="6"/>
  <c r="BL25" i="6" a="1"/>
  <c r="BL25" i="6" s="1"/>
  <c r="AY25" i="6" s="1"/>
  <c r="AP25" i="6" s="1"/>
  <c r="AH27" i="6"/>
  <c r="BL27" i="6" a="1"/>
  <c r="BL27" i="6" s="1"/>
  <c r="AY27" i="6" s="1"/>
  <c r="AP27" i="6" s="1"/>
  <c r="BQ27" i="6" a="1"/>
  <c r="BQ27" i="6" s="1"/>
  <c r="BD27" i="6" s="1"/>
  <c r="AU27" i="6" s="1"/>
  <c r="BJ29" i="6" a="1"/>
  <c r="BJ29" i="6" s="1"/>
  <c r="AW29" i="6" s="1"/>
  <c r="AN29" i="6" s="1"/>
  <c r="BJ31" i="6" a="1"/>
  <c r="BJ31" i="6" s="1"/>
  <c r="AW31" i="6" s="1"/>
  <c r="AN31" i="6" s="1"/>
  <c r="BO31" i="6" a="1"/>
  <c r="BO31" i="6" s="1"/>
  <c r="BB31" i="6" s="1"/>
  <c r="AS31" i="6" s="1"/>
  <c r="AI34" i="6"/>
  <c r="BO34" i="6" a="1"/>
  <c r="BO34" i="6" s="1"/>
  <c r="BB34" i="6" s="1"/>
  <c r="AS34" i="6" s="1"/>
  <c r="AJ35" i="6"/>
  <c r="BJ35" i="6" a="1"/>
  <c r="BJ35" i="6" s="1"/>
  <c r="AW35" i="6" s="1"/>
  <c r="AN35" i="6" s="1"/>
  <c r="BK37" i="6" a="1"/>
  <c r="BK37" i="6" s="1"/>
  <c r="AX37" i="6" s="1"/>
  <c r="AO37" i="6" s="1"/>
  <c r="AF39" i="6"/>
  <c r="AE39" i="6"/>
  <c r="BO39" i="6" a="1"/>
  <c r="BO39" i="6" s="1"/>
  <c r="BB39" i="6" s="1"/>
  <c r="AS39" i="6" s="1"/>
  <c r="BK39" i="6" a="1"/>
  <c r="BK39" i="6" s="1"/>
  <c r="AX39" i="6" s="1"/>
  <c r="AO39" i="6" s="1"/>
  <c r="BN39" i="6" a="1"/>
  <c r="BN39" i="6" s="1"/>
  <c r="BA39" i="6" s="1"/>
  <c r="AR39" i="6" s="1"/>
  <c r="BO40" i="6" a="1"/>
  <c r="BO40" i="6" s="1"/>
  <c r="BB40" i="6" s="1"/>
  <c r="AS40" i="6" s="1"/>
  <c r="AL41" i="6"/>
  <c r="AU41" i="6"/>
  <c r="AM42" i="6"/>
  <c r="AH43" i="6"/>
  <c r="AM43" i="6"/>
  <c r="BI43" i="6"/>
  <c r="BQ46" i="6" a="1"/>
  <c r="BQ46" i="6" s="1"/>
  <c r="BD46" i="6" s="1"/>
  <c r="AU46" i="6" s="1"/>
  <c r="BM46" i="6" a="1"/>
  <c r="BM46" i="6" s="1"/>
  <c r="AZ46" i="6" s="1"/>
  <c r="AQ46" i="6" s="1"/>
  <c r="BP46" i="6" a="1"/>
  <c r="BP46" i="6" s="1"/>
  <c r="BC46" i="6" s="1"/>
  <c r="AT46" i="6" s="1"/>
  <c r="BJ46" i="6" a="1"/>
  <c r="BJ46" i="6" s="1"/>
  <c r="AW46" i="6" s="1"/>
  <c r="AN46" i="6" s="1"/>
  <c r="BO46" i="6" a="1"/>
  <c r="BO46" i="6" s="1"/>
  <c r="BB46" i="6" s="1"/>
  <c r="AS46" i="6" s="1"/>
  <c r="BL46" i="6" a="1"/>
  <c r="BL46" i="6" s="1"/>
  <c r="AY46" i="6" s="1"/>
  <c r="AP46" i="6" s="1"/>
  <c r="BR46" i="6" a="1"/>
  <c r="BR46" i="6" s="1"/>
  <c r="BE46" i="6" s="1"/>
  <c r="AV46" i="6" s="1"/>
  <c r="BK46" i="6" a="1"/>
  <c r="BK46" i="6" s="1"/>
  <c r="AX46" i="6" s="1"/>
  <c r="AO46" i="6" s="1"/>
  <c r="AI48" i="6"/>
  <c r="AF49" i="6"/>
  <c r="AE49" i="6"/>
  <c r="BI49" i="6"/>
  <c r="AH50" i="6"/>
  <c r="BQ55" i="6" a="1"/>
  <c r="BQ55" i="6" s="1"/>
  <c r="BD55" i="6" s="1"/>
  <c r="AU55" i="6" s="1"/>
  <c r="BL55" i="6" a="1"/>
  <c r="BL55" i="6" s="1"/>
  <c r="AY55" i="6" s="1"/>
  <c r="AP55" i="6" s="1"/>
  <c r="BN55" i="6" a="1"/>
  <c r="BN55" i="6" s="1"/>
  <c r="BA55" i="6" s="1"/>
  <c r="AR55" i="6" s="1"/>
  <c r="BM55" i="6" a="1"/>
  <c r="BM55" i="6" s="1"/>
  <c r="AZ55" i="6" s="1"/>
  <c r="AQ55" i="6" s="1"/>
  <c r="BK55" i="6" a="1"/>
  <c r="BK55" i="6" s="1"/>
  <c r="AX55" i="6" s="1"/>
  <c r="AO55" i="6" s="1"/>
  <c r="BR55" i="6" a="1"/>
  <c r="BR55" i="6" s="1"/>
  <c r="BE55" i="6" s="1"/>
  <c r="AV55" i="6" s="1"/>
  <c r="BJ55" i="6" a="1"/>
  <c r="BJ55" i="6" s="1"/>
  <c r="AW55" i="6" s="1"/>
  <c r="AN55" i="6" s="1"/>
  <c r="BP55" i="6" a="1"/>
  <c r="BP55" i="6" s="1"/>
  <c r="BC55" i="6" s="1"/>
  <c r="AT55" i="6" s="1"/>
  <c r="AG57" i="6"/>
  <c r="AL170" i="6"/>
  <c r="AL169" i="6"/>
  <c r="AL168" i="6"/>
  <c r="AL167" i="6"/>
  <c r="AL173" i="6"/>
  <c r="AL165" i="6"/>
  <c r="AL171" i="6"/>
  <c r="AL161" i="6"/>
  <c r="AL157" i="6"/>
  <c r="AL156" i="6"/>
  <c r="AL162" i="6"/>
  <c r="AL158" i="6"/>
  <c r="AL146" i="6"/>
  <c r="AL163" i="6"/>
  <c r="AL160" i="6"/>
  <c r="AL149" i="6"/>
  <c r="AL138" i="6"/>
  <c r="AL151" i="6"/>
  <c r="AL150" i="6"/>
  <c r="AL153" i="6"/>
  <c r="AL159" i="6"/>
  <c r="AL133" i="6"/>
  <c r="AL132" i="6"/>
  <c r="AL143" i="6"/>
  <c r="AL140" i="6"/>
  <c r="AL144" i="6"/>
  <c r="AL142" i="6"/>
  <c r="AL128" i="6"/>
  <c r="AL123" i="6"/>
  <c r="AL130" i="6"/>
  <c r="AL106" i="6"/>
  <c r="AL117" i="6"/>
  <c r="AL110" i="6"/>
  <c r="AL120" i="6"/>
  <c r="AL95" i="6"/>
  <c r="AL89" i="6"/>
  <c r="AL94" i="6"/>
  <c r="AL102" i="6"/>
  <c r="AL85" i="6"/>
  <c r="AL84" i="6"/>
  <c r="AL98" i="6"/>
  <c r="AL73" i="6"/>
  <c r="AL90" i="6"/>
  <c r="AL82" i="6"/>
  <c r="AL81" i="6"/>
  <c r="AL78" i="6"/>
  <c r="AL76" i="6"/>
  <c r="AL74" i="6"/>
  <c r="AL72" i="6"/>
  <c r="AL71" i="6"/>
  <c r="AL63" i="6"/>
  <c r="AL86" i="6"/>
  <c r="AL64" i="6"/>
  <c r="AL69" i="6"/>
  <c r="AL65" i="6"/>
  <c r="AL60" i="6"/>
  <c r="AL46" i="6"/>
  <c r="AL68" i="6"/>
  <c r="AL59" i="6"/>
  <c r="AL48" i="6"/>
  <c r="AL54" i="6"/>
  <c r="AL50" i="6"/>
  <c r="AL44" i="6"/>
  <c r="AF168" i="6"/>
  <c r="AF167" i="6"/>
  <c r="AF166" i="6"/>
  <c r="AF165" i="6"/>
  <c r="AF171" i="6"/>
  <c r="AF163" i="6"/>
  <c r="AF159" i="6"/>
  <c r="AF169" i="6"/>
  <c r="AF155" i="6"/>
  <c r="AF154" i="6"/>
  <c r="AF161" i="6"/>
  <c r="AF151" i="6"/>
  <c r="AF156" i="6"/>
  <c r="AF149" i="6"/>
  <c r="AF144" i="6"/>
  <c r="AF136" i="6"/>
  <c r="AF157" i="6"/>
  <c r="AF147" i="6"/>
  <c r="AF134" i="6"/>
  <c r="AF138" i="6"/>
  <c r="AF131" i="6"/>
  <c r="AF130" i="6"/>
  <c r="AF140" i="6"/>
  <c r="AF121" i="6"/>
  <c r="AF128" i="6"/>
  <c r="AF126" i="6"/>
  <c r="AF112" i="6"/>
  <c r="AF123" i="6"/>
  <c r="AF115" i="6"/>
  <c r="AF118" i="6"/>
  <c r="AF108" i="6"/>
  <c r="AF87" i="6"/>
  <c r="AF96" i="6"/>
  <c r="AF93" i="6"/>
  <c r="AF104" i="6"/>
  <c r="AF100" i="6"/>
  <c r="AF92" i="6"/>
  <c r="AF90" i="6"/>
  <c r="AF82" i="6"/>
  <c r="AF74" i="6"/>
  <c r="AF77" i="6"/>
  <c r="AF88" i="6"/>
  <c r="AF84" i="6"/>
  <c r="AF75" i="6"/>
  <c r="AF83" i="6"/>
  <c r="AF70" i="6"/>
  <c r="AF80" i="6"/>
  <c r="AF69" i="6"/>
  <c r="AF79" i="6"/>
  <c r="AF65" i="6"/>
  <c r="AF71" i="6"/>
  <c r="AF57" i="6"/>
  <c r="AF62" i="6"/>
  <c r="AF63" i="6"/>
  <c r="AF58" i="6"/>
  <c r="AF76" i="6"/>
  <c r="AF61" i="6"/>
  <c r="AF59" i="6"/>
  <c r="AF52" i="6"/>
  <c r="AF42" i="6"/>
  <c r="AF48" i="6"/>
  <c r="AG167" i="6"/>
  <c r="AG166" i="6"/>
  <c r="AG165" i="6"/>
  <c r="AG170" i="6"/>
  <c r="AG162" i="6"/>
  <c r="AG158" i="6"/>
  <c r="AG168" i="6"/>
  <c r="AG154" i="6"/>
  <c r="AG153" i="6"/>
  <c r="AG155" i="6"/>
  <c r="AG146" i="6"/>
  <c r="AG133" i="6"/>
  <c r="AG130" i="6"/>
  <c r="AG129" i="6"/>
  <c r="AG139" i="6"/>
  <c r="AG137" i="6"/>
  <c r="AG135" i="6"/>
  <c r="AG127" i="6"/>
  <c r="AG120" i="6"/>
  <c r="AG111" i="6"/>
  <c r="AG114" i="6"/>
  <c r="AG117" i="6"/>
  <c r="AG107" i="6"/>
  <c r="AG122" i="6"/>
  <c r="AG103" i="6"/>
  <c r="AG99" i="6"/>
  <c r="AG95" i="6"/>
  <c r="AG90" i="6"/>
  <c r="AG91" i="6"/>
  <c r="AG89" i="6"/>
  <c r="AG81" i="6"/>
  <c r="AG87" i="6"/>
  <c r="AG86" i="6"/>
  <c r="AG82" i="6"/>
  <c r="AG73" i="6"/>
  <c r="AG69" i="6"/>
  <c r="AG68" i="6"/>
  <c r="AG78" i="6"/>
  <c r="AG66" i="6"/>
  <c r="AG60" i="6"/>
  <c r="AG56" i="6"/>
  <c r="AG74" i="6"/>
  <c r="AG64" i="6"/>
  <c r="AG51" i="6"/>
  <c r="AG65" i="6"/>
  <c r="AG72" i="6"/>
  <c r="AG58" i="6"/>
  <c r="AG53" i="6"/>
  <c r="AG47" i="6"/>
  <c r="AG70" i="6"/>
  <c r="AJ24" i="6"/>
  <c r="BM24" i="6" a="1"/>
  <c r="BM24" i="6" s="1"/>
  <c r="AZ24" i="6" s="1"/>
  <c r="AQ24" i="6" s="1"/>
  <c r="AI25" i="6"/>
  <c r="BV25" i="6"/>
  <c r="AH26" i="6"/>
  <c r="BL26" i="6" a="1"/>
  <c r="BL26" i="6" s="1"/>
  <c r="AY26" i="6" s="1"/>
  <c r="AP26" i="6" s="1"/>
  <c r="BR27" i="6" a="1"/>
  <c r="BR27" i="6" s="1"/>
  <c r="BE27" i="6" s="1"/>
  <c r="AV27" i="6" s="1"/>
  <c r="BK29" i="6" a="1"/>
  <c r="BK29" i="6" s="1"/>
  <c r="AX29" i="6" s="1"/>
  <c r="AO29" i="6" s="1"/>
  <c r="BP29" i="6" a="1"/>
  <c r="BP29" i="6" s="1"/>
  <c r="BC29" i="6" s="1"/>
  <c r="AT29" i="6" s="1"/>
  <c r="AK30" i="6"/>
  <c r="BR30" i="6" a="1"/>
  <c r="BR30" i="6" s="1"/>
  <c r="BE30" i="6" s="1"/>
  <c r="AV30" i="6" s="1"/>
  <c r="BM30" i="6" a="1"/>
  <c r="BM30" i="6" s="1"/>
  <c r="AZ30" i="6" s="1"/>
  <c r="AQ30" i="6" s="1"/>
  <c r="AE31" i="6"/>
  <c r="BP31" i="6" a="1"/>
  <c r="BP31" i="6" s="1"/>
  <c r="BC31" i="6" s="1"/>
  <c r="AT31" i="6" s="1"/>
  <c r="BV31" i="6"/>
  <c r="BN31" i="6" s="1" a="1"/>
  <c r="BN31" i="6" s="1"/>
  <c r="BA31" i="6" s="1"/>
  <c r="AR31" i="6" s="1"/>
  <c r="AI32" i="6"/>
  <c r="AJ34" i="6"/>
  <c r="AK35" i="6"/>
  <c r="AE37" i="6"/>
  <c r="AM37" i="6"/>
  <c r="BR37" i="6" a="1"/>
  <c r="BR37" i="6" s="1"/>
  <c r="BE37" i="6" s="1"/>
  <c r="AV37" i="6" s="1"/>
  <c r="AE38" i="6"/>
  <c r="AG39" i="6"/>
  <c r="AE45" i="6"/>
  <c r="AK46" i="6"/>
  <c r="BV47" i="6"/>
  <c r="BI47" i="6"/>
  <c r="AK49" i="6"/>
  <c r="AG50" i="6"/>
  <c r="BI54" i="6"/>
  <c r="BL54" i="6" a="1"/>
  <c r="BL54" i="6" s="1"/>
  <c r="AY54" i="6" s="1"/>
  <c r="AP54" i="6" s="1"/>
  <c r="BP54" i="6" a="1"/>
  <c r="BP54" i="6" s="1"/>
  <c r="BC54" i="6" s="1"/>
  <c r="AT54" i="6" s="1"/>
  <c r="BJ54" i="6" a="1"/>
  <c r="BJ54" i="6" s="1"/>
  <c r="AW54" i="6" s="1"/>
  <c r="AN54" i="6" s="1"/>
  <c r="BV54" i="6"/>
  <c r="BO54" i="6" a="1"/>
  <c r="BO54" i="6" s="1"/>
  <c r="BB54" i="6" s="1"/>
  <c r="AS54" i="6" s="1"/>
  <c r="AH57" i="6"/>
  <c r="AH166" i="6"/>
  <c r="AH165" i="6"/>
  <c r="AH164" i="6"/>
  <c r="AH169" i="6"/>
  <c r="AH157" i="6"/>
  <c r="AH167" i="6"/>
  <c r="AH160" i="6"/>
  <c r="AH154" i="6"/>
  <c r="AH153" i="6"/>
  <c r="AH150" i="6"/>
  <c r="AH152" i="6"/>
  <c r="AH142" i="6"/>
  <c r="AH145" i="6"/>
  <c r="AH161" i="6"/>
  <c r="AH155" i="6"/>
  <c r="AH138" i="6"/>
  <c r="AH136" i="6"/>
  <c r="AH132" i="6"/>
  <c r="AH129" i="6"/>
  <c r="AH128" i="6"/>
  <c r="AH134" i="6"/>
  <c r="AH119" i="6"/>
  <c r="AH121" i="6"/>
  <c r="AH114" i="6"/>
  <c r="AH113" i="6"/>
  <c r="AH110" i="6"/>
  <c r="AH124" i="6"/>
  <c r="AH106" i="6"/>
  <c r="AH116" i="6"/>
  <c r="AH98" i="6"/>
  <c r="AH95" i="6"/>
  <c r="AH94" i="6"/>
  <c r="AH90" i="6"/>
  <c r="AH89" i="6"/>
  <c r="AH88" i="6"/>
  <c r="AH80" i="6"/>
  <c r="AH102" i="6"/>
  <c r="AH77" i="6"/>
  <c r="AH75" i="6"/>
  <c r="AH85" i="6"/>
  <c r="AH82" i="6"/>
  <c r="AH81" i="6"/>
  <c r="AH67" i="6"/>
  <c r="AH71" i="6"/>
  <c r="AH68" i="6"/>
  <c r="AH63" i="6"/>
  <c r="AH73" i="6"/>
  <c r="AH59" i="6"/>
  <c r="AH69" i="6"/>
  <c r="AH56" i="6"/>
  <c r="AH46" i="6"/>
  <c r="AH54" i="6"/>
  <c r="AJ25" i="6"/>
  <c r="BQ25" i="6" a="1"/>
  <c r="BQ25" i="6" s="1"/>
  <c r="BD25" i="6" s="1"/>
  <c r="AU25" i="6" s="1"/>
  <c r="AS27" i="6"/>
  <c r="AJ27" i="6"/>
  <c r="AH29" i="6"/>
  <c r="BQ29" i="6" a="1"/>
  <c r="BQ29" i="6" s="1"/>
  <c r="BD29" i="6" s="1"/>
  <c r="AU29" i="6" s="1"/>
  <c r="AL30" i="6"/>
  <c r="AF31" i="6"/>
  <c r="BK31" i="6" a="1"/>
  <c r="BK31" i="6" s="1"/>
  <c r="AX31" i="6" s="1"/>
  <c r="AO31" i="6" s="1"/>
  <c r="AJ32" i="6"/>
  <c r="AK32" i="6"/>
  <c r="BQ32" i="6" a="1"/>
  <c r="BQ32" i="6" s="1"/>
  <c r="BD32" i="6" s="1"/>
  <c r="AU32" i="6" s="1"/>
  <c r="BO32" i="6" a="1"/>
  <c r="BO32" i="6" s="1"/>
  <c r="BB32" i="6" s="1"/>
  <c r="AS32" i="6" s="1"/>
  <c r="BK32" i="6" a="1"/>
  <c r="BK32" i="6" s="1"/>
  <c r="AX32" i="6" s="1"/>
  <c r="AO32" i="6" s="1"/>
  <c r="BR32" i="6" a="1"/>
  <c r="BR32" i="6" s="1"/>
  <c r="BE32" i="6" s="1"/>
  <c r="AV32" i="6" s="1"/>
  <c r="AK34" i="6"/>
  <c r="AF37" i="6"/>
  <c r="AG38" i="6"/>
  <c r="AF38" i="6"/>
  <c r="AF41" i="6"/>
  <c r="AE41" i="6"/>
  <c r="AK42" i="6"/>
  <c r="AG45" i="6"/>
  <c r="AF45" i="6"/>
  <c r="AL47" i="6"/>
  <c r="BV50" i="6"/>
  <c r="AF54" i="6"/>
  <c r="AE54" i="6"/>
  <c r="AM56" i="6"/>
  <c r="AK58" i="6"/>
  <c r="AI59" i="6"/>
  <c r="AH60" i="6"/>
  <c r="AL67" i="6"/>
  <c r="AI173" i="6"/>
  <c r="AI165" i="6"/>
  <c r="AI172" i="6"/>
  <c r="AI164" i="6"/>
  <c r="AI163" i="6"/>
  <c r="AI168" i="6"/>
  <c r="AI166" i="6"/>
  <c r="AI156" i="6"/>
  <c r="AI160" i="6"/>
  <c r="AI159" i="6"/>
  <c r="AI151" i="6"/>
  <c r="AI149" i="6"/>
  <c r="AI152" i="6"/>
  <c r="AI144" i="6"/>
  <c r="AI146" i="6"/>
  <c r="AI141" i="6"/>
  <c r="AI131" i="6"/>
  <c r="AI137" i="6"/>
  <c r="AI135" i="6"/>
  <c r="AI133" i="6"/>
  <c r="AI136" i="6"/>
  <c r="AI128" i="6"/>
  <c r="AI118" i="6"/>
  <c r="AI123" i="6"/>
  <c r="AI109" i="6"/>
  <c r="AI115" i="6"/>
  <c r="AI105" i="6"/>
  <c r="AI120" i="6"/>
  <c r="AI114" i="6"/>
  <c r="AI113" i="6"/>
  <c r="AI97" i="6"/>
  <c r="AI101" i="6"/>
  <c r="AI94" i="6"/>
  <c r="AI93" i="6"/>
  <c r="AI88" i="6"/>
  <c r="AI87" i="6"/>
  <c r="AI79" i="6"/>
  <c r="AI85" i="6"/>
  <c r="AI84" i="6"/>
  <c r="AI81" i="6"/>
  <c r="AI80" i="6"/>
  <c r="AI76" i="6"/>
  <c r="AI66" i="6"/>
  <c r="AI89" i="6"/>
  <c r="AI67" i="6"/>
  <c r="AI62" i="6"/>
  <c r="AI58" i="6"/>
  <c r="AI72" i="6"/>
  <c r="AI70" i="6"/>
  <c r="AI45" i="6"/>
  <c r="AI53" i="6"/>
  <c r="AI49" i="6"/>
  <c r="AI50" i="6"/>
  <c r="BI25" i="6"/>
  <c r="BM25" i="6" s="1" a="1"/>
  <c r="BM25" i="6" s="1"/>
  <c r="AZ25" i="6" s="1"/>
  <c r="AQ25" i="6" s="1"/>
  <c r="AL27" i="6"/>
  <c r="BN27" i="6" a="1"/>
  <c r="BN27" i="6" s="1"/>
  <c r="BA27" i="6" s="1"/>
  <c r="AR27" i="6" s="1"/>
  <c r="BI27" i="6"/>
  <c r="BM27" i="6" s="1" a="1"/>
  <c r="BM27" i="6" s="1"/>
  <c r="AZ27" i="6" s="1"/>
  <c r="AQ27" i="6" s="1"/>
  <c r="AF28" i="6"/>
  <c r="AE28" i="6"/>
  <c r="AI29" i="6"/>
  <c r="AJ29" i="6"/>
  <c r="BL29" i="6" a="1"/>
  <c r="BL29" i="6" s="1"/>
  <c r="AY29" i="6" s="1"/>
  <c r="AP29" i="6" s="1"/>
  <c r="AH31" i="6"/>
  <c r="BL31" i="6" a="1"/>
  <c r="BL31" i="6" s="1"/>
  <c r="AY31" i="6" s="1"/>
  <c r="AP31" i="6" s="1"/>
  <c r="BQ31" i="6" a="1"/>
  <c r="BQ31" i="6" s="1"/>
  <c r="BD31" i="6" s="1"/>
  <c r="AU31" i="6" s="1"/>
  <c r="AF33" i="6"/>
  <c r="AL34" i="6"/>
  <c r="AF36" i="6"/>
  <c r="AE36" i="6"/>
  <c r="AG37" i="6"/>
  <c r="BP37" i="6" a="1"/>
  <c r="BP37" i="6" s="1"/>
  <c r="BC37" i="6" s="1"/>
  <c r="AT37" i="6" s="1"/>
  <c r="AH38" i="6"/>
  <c r="AI38" i="6"/>
  <c r="AJ39" i="6"/>
  <c r="AJ40" i="6"/>
  <c r="AL40" i="6"/>
  <c r="AG41" i="6"/>
  <c r="BK49" i="6" a="1"/>
  <c r="BK49" i="6" s="1"/>
  <c r="AX49" i="6" s="1"/>
  <c r="AO49" i="6" s="1"/>
  <c r="BQ49" i="6" a="1"/>
  <c r="BQ49" i="6" s="1"/>
  <c r="BD49" i="6" s="1"/>
  <c r="AU49" i="6" s="1"/>
  <c r="BV49" i="6"/>
  <c r="BO49" i="6" a="1"/>
  <c r="BO49" i="6" s="1"/>
  <c r="BB49" i="6" s="1"/>
  <c r="AS49" i="6" s="1"/>
  <c r="AL51" i="6"/>
  <c r="AF53" i="6"/>
  <c r="BI59" i="6"/>
  <c r="BV59" i="6"/>
  <c r="BP59" i="6" a="1"/>
  <c r="BP59" i="6" s="1"/>
  <c r="BC59" i="6" s="1"/>
  <c r="AT59" i="6" s="1"/>
  <c r="BN59" i="6" a="1"/>
  <c r="BN59" i="6" s="1"/>
  <c r="BA59" i="6" s="1"/>
  <c r="AR59" i="6" s="1"/>
  <c r="BK59" i="6" a="1"/>
  <c r="BK59" i="6" s="1"/>
  <c r="AX59" i="6" s="1"/>
  <c r="AO59" i="6" s="1"/>
  <c r="AG61" i="6"/>
  <c r="BK25" i="6" a="1"/>
  <c r="BK25" i="6" s="1"/>
  <c r="AX25" i="6" s="1"/>
  <c r="AO25" i="6" s="1"/>
  <c r="AM40" i="6"/>
  <c r="AJ172" i="6"/>
  <c r="AJ171" i="6"/>
  <c r="AJ170" i="6"/>
  <c r="AJ169" i="6"/>
  <c r="AJ167" i="6"/>
  <c r="AJ164" i="6"/>
  <c r="AJ155" i="6"/>
  <c r="AJ173" i="6"/>
  <c r="AJ163" i="6"/>
  <c r="AJ162" i="6"/>
  <c r="AJ159" i="6"/>
  <c r="AJ165" i="6"/>
  <c r="AJ158" i="6"/>
  <c r="AJ150" i="6"/>
  <c r="AJ148" i="6"/>
  <c r="AJ160" i="6"/>
  <c r="AJ143" i="6"/>
  <c r="AJ140" i="6"/>
  <c r="AJ138" i="6"/>
  <c r="AJ144" i="6"/>
  <c r="AJ142" i="6"/>
  <c r="AJ130" i="6"/>
  <c r="AJ135" i="6"/>
  <c r="AJ134" i="6"/>
  <c r="AJ136" i="6"/>
  <c r="AJ132" i="6"/>
  <c r="AJ127" i="6"/>
  <c r="AJ118" i="6"/>
  <c r="AJ117" i="6"/>
  <c r="AJ108" i="6"/>
  <c r="AJ122" i="6"/>
  <c r="AJ112" i="6"/>
  <c r="AJ111" i="6"/>
  <c r="AJ114" i="6"/>
  <c r="AJ119" i="6"/>
  <c r="AJ96" i="6"/>
  <c r="AJ93" i="6"/>
  <c r="AJ92" i="6"/>
  <c r="AJ104" i="6"/>
  <c r="AJ100" i="6"/>
  <c r="AJ87" i="6"/>
  <c r="AJ86" i="6"/>
  <c r="AJ78" i="6"/>
  <c r="AJ75" i="6"/>
  <c r="AJ84" i="6"/>
  <c r="AJ88" i="6"/>
  <c r="AJ83" i="6"/>
  <c r="AJ80" i="6"/>
  <c r="AJ79" i="6"/>
  <c r="AJ65" i="6"/>
  <c r="AJ69" i="6"/>
  <c r="AJ57" i="6"/>
  <c r="AJ66" i="6"/>
  <c r="AJ61" i="6"/>
  <c r="AJ52" i="6"/>
  <c r="AJ44" i="6"/>
  <c r="AJ48" i="6"/>
  <c r="AJ71" i="6"/>
  <c r="AL25" i="6"/>
  <c r="BJ25" i="6" a="1"/>
  <c r="BJ25" i="6" s="1"/>
  <c r="AW25" i="6" s="1"/>
  <c r="AN25" i="6" s="1"/>
  <c r="BN25" i="6" a="1"/>
  <c r="BN25" i="6" s="1"/>
  <c r="BA25" i="6" s="1"/>
  <c r="AR25" i="6" s="1"/>
  <c r="BR25" i="6" a="1"/>
  <c r="BR25" i="6" s="1"/>
  <c r="BE25" i="6" s="1"/>
  <c r="AV25" i="6" s="1"/>
  <c r="BM29" i="6" a="1"/>
  <c r="BM29" i="6" s="1"/>
  <c r="AZ29" i="6" s="1"/>
  <c r="AQ29" i="6" s="1"/>
  <c r="BR31" i="6" a="1"/>
  <c r="BR31" i="6" s="1"/>
  <c r="BE31" i="6" s="1"/>
  <c r="AV31" i="6" s="1"/>
  <c r="BI35" i="6"/>
  <c r="BN35" i="6" s="1" a="1"/>
  <c r="BN35" i="6" s="1"/>
  <c r="BA35" i="6" s="1"/>
  <c r="AR35" i="6" s="1"/>
  <c r="AG36" i="6"/>
  <c r="BO36" i="6" a="1"/>
  <c r="BO36" i="6" s="1"/>
  <c r="BB36" i="6" s="1"/>
  <c r="AS36" i="6" s="1"/>
  <c r="BK36" i="6" a="1"/>
  <c r="BK36" i="6" s="1"/>
  <c r="AX36" i="6" s="1"/>
  <c r="AO36" i="6" s="1"/>
  <c r="BQ36" i="6" a="1"/>
  <c r="BQ36" i="6" s="1"/>
  <c r="BD36" i="6" s="1"/>
  <c r="AU36" i="6" s="1"/>
  <c r="BM36" i="6" a="1"/>
  <c r="BM36" i="6" s="1"/>
  <c r="AZ36" i="6" s="1"/>
  <c r="AQ36" i="6" s="1"/>
  <c r="AQ37" i="6"/>
  <c r="AH37" i="6"/>
  <c r="AJ37" i="6"/>
  <c r="BN37" i="6" a="1"/>
  <c r="BN37" i="6" s="1"/>
  <c r="BA37" i="6" s="1"/>
  <c r="AR37" i="6" s="1"/>
  <c r="BO38" i="6" a="1"/>
  <c r="BO38" i="6" s="1"/>
  <c r="BB38" i="6" s="1"/>
  <c r="AS38" i="6" s="1"/>
  <c r="AL39" i="6"/>
  <c r="BQ39" i="6" a="1"/>
  <c r="BQ39" i="6" s="1"/>
  <c r="BD39" i="6" s="1"/>
  <c r="AU39" i="6" s="1"/>
  <c r="BL40" i="6" a="1"/>
  <c r="BL40" i="6" s="1"/>
  <c r="AY40" i="6" s="1"/>
  <c r="AP40" i="6" s="1"/>
  <c r="AH41" i="6"/>
  <c r="AI41" i="6"/>
  <c r="AE42" i="6"/>
  <c r="AF44" i="6"/>
  <c r="BR44" i="6" a="1"/>
  <c r="BR44" i="6" s="1"/>
  <c r="BE44" i="6" s="1"/>
  <c r="AV44" i="6" s="1"/>
  <c r="BN44" i="6" a="1"/>
  <c r="BN44" i="6" s="1"/>
  <c r="BA44" i="6" s="1"/>
  <c r="AR44" i="6" s="1"/>
  <c r="BJ44" i="6" a="1"/>
  <c r="BJ44" i="6" s="1"/>
  <c r="AW44" i="6" s="1"/>
  <c r="AN44" i="6" s="1"/>
  <c r="BM44" i="6" a="1"/>
  <c r="BM44" i="6" s="1"/>
  <c r="AZ44" i="6" s="1"/>
  <c r="AQ44" i="6" s="1"/>
  <c r="BL44" i="6" a="1"/>
  <c r="BL44" i="6" s="1"/>
  <c r="AY44" i="6" s="1"/>
  <c r="AP44" i="6" s="1"/>
  <c r="BP44" i="6" a="1"/>
  <c r="BP44" i="6" s="1"/>
  <c r="BC44" i="6" s="1"/>
  <c r="AT44" i="6" s="1"/>
  <c r="BO44" i="6" a="1"/>
  <c r="BO44" i="6" s="1"/>
  <c r="BB44" i="6" s="1"/>
  <c r="AS44" i="6" s="1"/>
  <c r="AF46" i="6"/>
  <c r="BN46" i="6" a="1"/>
  <c r="BN46" i="6" s="1"/>
  <c r="BA46" i="6" s="1"/>
  <c r="AR46" i="6" s="1"/>
  <c r="AH47" i="6"/>
  <c r="AE48" i="6"/>
  <c r="AM48" i="6"/>
  <c r="AJ49" i="6"/>
  <c r="AJ50" i="6"/>
  <c r="AL55" i="6"/>
  <c r="AL31" i="6"/>
  <c r="AR36" i="6"/>
  <c r="AI36" i="6"/>
  <c r="AL37" i="6"/>
  <c r="AK171" i="6"/>
  <c r="AK170" i="6"/>
  <c r="AK169" i="6"/>
  <c r="AK168" i="6"/>
  <c r="AK166" i="6"/>
  <c r="AK154" i="6"/>
  <c r="AK172" i="6"/>
  <c r="AK161" i="6"/>
  <c r="AK158" i="6"/>
  <c r="AK157" i="6"/>
  <c r="AK159" i="6"/>
  <c r="AK162" i="6"/>
  <c r="AK152" i="6"/>
  <c r="AK147" i="6"/>
  <c r="AK163" i="6"/>
  <c r="AK139" i="6"/>
  <c r="AK150" i="6"/>
  <c r="AK144" i="6"/>
  <c r="AK141" i="6"/>
  <c r="AK134" i="6"/>
  <c r="AK133" i="6"/>
  <c r="AK131" i="6"/>
  <c r="AK124" i="6"/>
  <c r="AK129" i="6"/>
  <c r="AK107" i="6"/>
  <c r="AK118" i="6"/>
  <c r="AK111" i="6"/>
  <c r="AK126" i="6"/>
  <c r="AK121" i="6"/>
  <c r="AK103" i="6"/>
  <c r="AK96" i="6"/>
  <c r="AK90" i="6"/>
  <c r="AK95" i="6"/>
  <c r="AK100" i="6"/>
  <c r="AK91" i="6"/>
  <c r="AK86" i="6"/>
  <c r="AK85" i="6"/>
  <c r="AK99" i="6"/>
  <c r="AK87" i="6"/>
  <c r="AK82" i="6"/>
  <c r="AK79" i="6"/>
  <c r="AK78" i="6"/>
  <c r="AK74" i="6"/>
  <c r="AK72" i="6"/>
  <c r="AK64" i="6"/>
  <c r="AK77" i="6"/>
  <c r="AK68" i="6"/>
  <c r="AK61" i="6"/>
  <c r="AK70" i="6"/>
  <c r="AK65" i="6"/>
  <c r="AK66" i="6"/>
  <c r="AK60" i="6"/>
  <c r="AK56" i="6"/>
  <c r="AK47" i="6"/>
  <c r="AK43" i="6"/>
  <c r="AK62" i="6"/>
  <c r="AK55" i="6"/>
  <c r="AK51" i="6"/>
  <c r="BJ27" i="6" a="1"/>
  <c r="BJ27" i="6" s="1"/>
  <c r="AW27" i="6" s="1"/>
  <c r="AN27" i="6" s="1"/>
  <c r="AL29" i="6"/>
  <c r="BV29" i="6"/>
  <c r="AJ31" i="6"/>
  <c r="AH33" i="6"/>
  <c r="AE34" i="6"/>
  <c r="BI34" i="6"/>
  <c r="AG35" i="6"/>
  <c r="AF35" i="6"/>
  <c r="BQ35" i="6" a="1"/>
  <c r="BQ35" i="6" s="1"/>
  <c r="BD35" i="6" s="1"/>
  <c r="AU35" i="6" s="1"/>
  <c r="BM35" i="6" a="1"/>
  <c r="BM35" i="6" s="1"/>
  <c r="AZ35" i="6" s="1"/>
  <c r="AQ35" i="6" s="1"/>
  <c r="AH36" i="6"/>
  <c r="BV36" i="6"/>
  <c r="AI37" i="6"/>
  <c r="AK37" i="6"/>
  <c r="BO37" i="6" a="1"/>
  <c r="BO37" i="6" s="1"/>
  <c r="BB37" i="6" s="1"/>
  <c r="AS37" i="6" s="1"/>
  <c r="AK38" i="6"/>
  <c r="AK39" i="6"/>
  <c r="AM39" i="6"/>
  <c r="AH42" i="6"/>
  <c r="BI44" i="6"/>
  <c r="AG46" i="6"/>
  <c r="AM46" i="6"/>
  <c r="AK48" i="6"/>
  <c r="AI51" i="6"/>
  <c r="AI56" i="6"/>
  <c r="AL57" i="6"/>
  <c r="BL37" i="6" a="1"/>
  <c r="BL37" i="6" s="1"/>
  <c r="AY37" i="6" s="1"/>
  <c r="AP37" i="6" s="1"/>
  <c r="BJ42" i="6" a="1"/>
  <c r="BJ42" i="6" s="1"/>
  <c r="AW42" i="6" s="1"/>
  <c r="AN42" i="6" s="1"/>
  <c r="BO42" i="6" a="1"/>
  <c r="BO42" i="6" s="1"/>
  <c r="BB42" i="6" s="1"/>
  <c r="AS42" i="6" s="1"/>
  <c r="AK45" i="6"/>
  <c r="AN47" i="6"/>
  <c r="BR47" i="6" a="1"/>
  <c r="BR47" i="6" s="1"/>
  <c r="BE47" i="6" s="1"/>
  <c r="AV47" i="6" s="1"/>
  <c r="BV48" i="6"/>
  <c r="AG49" i="6"/>
  <c r="BR49" i="6" a="1"/>
  <c r="BR49" i="6" s="1"/>
  <c r="BE49" i="6" s="1"/>
  <c r="AV49" i="6" s="1"/>
  <c r="BP50" i="6" a="1"/>
  <c r="BP50" i="6" s="1"/>
  <c r="BC50" i="6" s="1"/>
  <c r="AT50" i="6" s="1"/>
  <c r="BK52" i="6" a="1"/>
  <c r="BK52" i="6" s="1"/>
  <c r="AX52" i="6" s="1"/>
  <c r="AO52" i="6" s="1"/>
  <c r="BQ52" i="6" a="1"/>
  <c r="BQ52" i="6" s="1"/>
  <c r="BD52" i="6" s="1"/>
  <c r="AU52" i="6" s="1"/>
  <c r="BI53" i="6"/>
  <c r="AG54" i="6"/>
  <c r="BQ54" i="6" a="1"/>
  <c r="BQ54" i="6" s="1"/>
  <c r="BD54" i="6" s="1"/>
  <c r="AU54" i="6" s="1"/>
  <c r="BM54" i="6" a="1"/>
  <c r="BM54" i="6" s="1"/>
  <c r="AZ54" i="6" s="1"/>
  <c r="AQ54" i="6" s="1"/>
  <c r="BN54" i="6" a="1"/>
  <c r="BN54" i="6" s="1"/>
  <c r="BA54" i="6" s="1"/>
  <c r="AR54" i="6" s="1"/>
  <c r="AH55" i="6"/>
  <c r="AJ56" i="6"/>
  <c r="BO56" i="6" a="1"/>
  <c r="BO56" i="6" s="1"/>
  <c r="BB56" i="6" s="1"/>
  <c r="AS56" i="6" s="1"/>
  <c r="BK56" i="6" a="1"/>
  <c r="BK56" i="6" s="1"/>
  <c r="AX56" i="6" s="1"/>
  <c r="AO56" i="6" s="1"/>
  <c r="BQ56" i="6" a="1"/>
  <c r="BQ56" i="6" s="1"/>
  <c r="BD56" i="6" s="1"/>
  <c r="AU56" i="6" s="1"/>
  <c r="BM56" i="6" a="1"/>
  <c r="BM56" i="6" s="1"/>
  <c r="AZ56" i="6" s="1"/>
  <c r="AQ56" i="6" s="1"/>
  <c r="BR56" i="6" a="1"/>
  <c r="BR56" i="6" s="1"/>
  <c r="BE56" i="6" s="1"/>
  <c r="AV56" i="6" s="1"/>
  <c r="BP56" i="6" a="1"/>
  <c r="BP56" i="6" s="1"/>
  <c r="BC56" i="6" s="1"/>
  <c r="AT56" i="6" s="1"/>
  <c r="BJ56" i="6" a="1"/>
  <c r="BJ56" i="6" s="1"/>
  <c r="AW56" i="6" s="1"/>
  <c r="AN56" i="6" s="1"/>
  <c r="AL58" i="6"/>
  <c r="AI68" i="6"/>
  <c r="BL30" i="6" a="1"/>
  <c r="BL30" i="6" s="1"/>
  <c r="AY30" i="6" s="1"/>
  <c r="AP30" i="6" s="1"/>
  <c r="BP30" i="6" a="1"/>
  <c r="BP30" i="6" s="1"/>
  <c r="BC30" i="6" s="1"/>
  <c r="AT30" i="6" s="1"/>
  <c r="BJ34" i="6" a="1"/>
  <c r="BJ34" i="6" s="1"/>
  <c r="AW34" i="6" s="1"/>
  <c r="AN34" i="6" s="1"/>
  <c r="BN34" i="6" a="1"/>
  <c r="BN34" i="6" s="1"/>
  <c r="BA34" i="6" s="1"/>
  <c r="AR34" i="6" s="1"/>
  <c r="BR34" i="6" a="1"/>
  <c r="BR34" i="6" s="1"/>
  <c r="BE34" i="6" s="1"/>
  <c r="AV34" i="6" s="1"/>
  <c r="BL38" i="6" a="1"/>
  <c r="BL38" i="6" s="1"/>
  <c r="AY38" i="6" s="1"/>
  <c r="AP38" i="6" s="1"/>
  <c r="BP38" i="6" a="1"/>
  <c r="BP38" i="6" s="1"/>
  <c r="BC38" i="6" s="1"/>
  <c r="AT38" i="6" s="1"/>
  <c r="AK41" i="6"/>
  <c r="BR41" i="6" a="1"/>
  <c r="BR41" i="6" s="1"/>
  <c r="BE41" i="6" s="1"/>
  <c r="AV41" i="6" s="1"/>
  <c r="BM41" i="6" a="1"/>
  <c r="BM41" i="6" s="1"/>
  <c r="AZ41" i="6" s="1"/>
  <c r="AQ41" i="6" s="1"/>
  <c r="AO42" i="6"/>
  <c r="BP42" i="6" a="1"/>
  <c r="BP42" i="6" s="1"/>
  <c r="BC42" i="6" s="1"/>
  <c r="AT42" i="6" s="1"/>
  <c r="BV42" i="6"/>
  <c r="AI43" i="6"/>
  <c r="AU44" i="6"/>
  <c r="AL45" i="6"/>
  <c r="AF47" i="6"/>
  <c r="AE47" i="6"/>
  <c r="AG48" i="6"/>
  <c r="BP48" i="6" a="1"/>
  <c r="BP48" i="6" s="1"/>
  <c r="BC48" i="6" s="1"/>
  <c r="AT48" i="6" s="1"/>
  <c r="AH49" i="6"/>
  <c r="BJ50" i="6" a="1"/>
  <c r="BJ50" i="6" s="1"/>
  <c r="AW50" i="6" s="1"/>
  <c r="AN50" i="6" s="1"/>
  <c r="AJ51" i="6"/>
  <c r="AL52" i="6"/>
  <c r="BM53" i="6" a="1"/>
  <c r="BM53" i="6" s="1"/>
  <c r="AZ53" i="6" s="1"/>
  <c r="AQ53" i="6" s="1"/>
  <c r="AI55" i="6"/>
  <c r="AK59" i="6"/>
  <c r="BO59" i="6" a="1"/>
  <c r="BO59" i="6" s="1"/>
  <c r="BB59" i="6" s="1"/>
  <c r="AS59" i="6" s="1"/>
  <c r="AJ60" i="6"/>
  <c r="AI61" i="6"/>
  <c r="AI63" i="6"/>
  <c r="AJ68" i="6"/>
  <c r="BR71" i="6" a="1"/>
  <c r="BR71" i="6" s="1"/>
  <c r="BE71" i="6" s="1"/>
  <c r="AV71" i="6" s="1"/>
  <c r="BN71" i="6" a="1"/>
  <c r="BN71" i="6" s="1"/>
  <c r="BA71" i="6" s="1"/>
  <c r="AR71" i="6" s="1"/>
  <c r="BJ71" i="6" a="1"/>
  <c r="BJ71" i="6" s="1"/>
  <c r="AW71" i="6" s="1"/>
  <c r="AN71" i="6" s="1"/>
  <c r="BP71" i="6" a="1"/>
  <c r="BP71" i="6" s="1"/>
  <c r="BC71" i="6" s="1"/>
  <c r="AT71" i="6" s="1"/>
  <c r="BO71" i="6" a="1"/>
  <c r="BO71" i="6" s="1"/>
  <c r="BB71" i="6" s="1"/>
  <c r="AS71" i="6" s="1"/>
  <c r="BM71" i="6" a="1"/>
  <c r="BM71" i="6" s="1"/>
  <c r="AZ71" i="6" s="1"/>
  <c r="AQ71" i="6" s="1"/>
  <c r="BL71" i="6" a="1"/>
  <c r="BL71" i="6" s="1"/>
  <c r="AY71" i="6" s="1"/>
  <c r="AP71" i="6" s="1"/>
  <c r="BK71" i="6" a="1"/>
  <c r="BK71" i="6" s="1"/>
  <c r="AX71" i="6" s="1"/>
  <c r="AO71" i="6" s="1"/>
  <c r="AG42" i="6"/>
  <c r="AJ43" i="6"/>
  <c r="BQ43" i="6" a="1"/>
  <c r="BQ43" i="6" s="1"/>
  <c r="BD43" i="6" s="1"/>
  <c r="AU43" i="6" s="1"/>
  <c r="BM43" i="6" a="1"/>
  <c r="BM43" i="6" s="1"/>
  <c r="AZ43" i="6" s="1"/>
  <c r="AQ43" i="6" s="1"/>
  <c r="BO43" i="6" a="1"/>
  <c r="BO43" i="6" s="1"/>
  <c r="BB43" i="6" s="1"/>
  <c r="AS43" i="6" s="1"/>
  <c r="BK43" i="6" a="1"/>
  <c r="BK43" i="6" s="1"/>
  <c r="AX43" i="6" s="1"/>
  <c r="AO43" i="6" s="1"/>
  <c r="BR43" i="6" a="1"/>
  <c r="BR43" i="6" s="1"/>
  <c r="BE43" i="6" s="1"/>
  <c r="AV43" i="6" s="1"/>
  <c r="AE44" i="6"/>
  <c r="AM44" i="6"/>
  <c r="BI46" i="6"/>
  <c r="BO47" i="6" a="1"/>
  <c r="BO47" i="6" s="1"/>
  <c r="BB47" i="6" s="1"/>
  <c r="AS47" i="6" s="1"/>
  <c r="BK47" i="6" a="1"/>
  <c r="BK47" i="6" s="1"/>
  <c r="AX47" i="6" s="1"/>
  <c r="AO47" i="6" s="1"/>
  <c r="BQ47" i="6" a="1"/>
  <c r="BQ47" i="6" s="1"/>
  <c r="BD47" i="6" s="1"/>
  <c r="AU47" i="6" s="1"/>
  <c r="BM47" i="6" a="1"/>
  <c r="BM47" i="6" s="1"/>
  <c r="AZ47" i="6" s="1"/>
  <c r="AQ47" i="6" s="1"/>
  <c r="AQ48" i="6"/>
  <c r="AH48" i="6"/>
  <c r="BQ50" i="6" a="1"/>
  <c r="BQ50" i="6" s="1"/>
  <c r="BD50" i="6" s="1"/>
  <c r="AU50" i="6" s="1"/>
  <c r="AE52" i="6"/>
  <c r="AM52" i="6"/>
  <c r="BV52" i="6"/>
  <c r="AH53" i="6"/>
  <c r="AI54" i="6"/>
  <c r="AJ55" i="6"/>
  <c r="AL56" i="6"/>
  <c r="AP57" i="6"/>
  <c r="BQ60" i="6" a="1"/>
  <c r="BQ60" i="6" s="1"/>
  <c r="BD60" i="6" s="1"/>
  <c r="AU60" i="6" s="1"/>
  <c r="BM60" i="6" a="1"/>
  <c r="BM60" i="6" s="1"/>
  <c r="AZ60" i="6" s="1"/>
  <c r="AQ60" i="6" s="1"/>
  <c r="BO60" i="6" a="1"/>
  <c r="BO60" i="6" s="1"/>
  <c r="BB60" i="6" s="1"/>
  <c r="AS60" i="6" s="1"/>
  <c r="BK60" i="6" a="1"/>
  <c r="BK60" i="6" s="1"/>
  <c r="AX60" i="6" s="1"/>
  <c r="AO60" i="6" s="1"/>
  <c r="BL60" i="6" a="1"/>
  <c r="BL60" i="6" s="1"/>
  <c r="AY60" i="6" s="1"/>
  <c r="AP60" i="6" s="1"/>
  <c r="BP60" i="6" a="1"/>
  <c r="BP60" i="6" s="1"/>
  <c r="BC60" i="6" s="1"/>
  <c r="AT60" i="6" s="1"/>
  <c r="BN60" i="6" a="1"/>
  <c r="BN60" i="6" s="1"/>
  <c r="BA60" i="6" s="1"/>
  <c r="AR60" i="6" s="1"/>
  <c r="AM64" i="6"/>
  <c r="AK50" i="6"/>
  <c r="AJ54" i="6"/>
  <c r="AE56" i="6"/>
  <c r="BV60" i="6"/>
  <c r="BI60" i="6"/>
  <c r="AF64" i="6"/>
  <c r="AJ67" i="6"/>
  <c r="AI47" i="6"/>
  <c r="AN51" i="6"/>
  <c r="AE51" i="6"/>
  <c r="AM51" i="6"/>
  <c r="BR52" i="6" a="1"/>
  <c r="BR52" i="6" s="1"/>
  <c r="BE52" i="6" s="1"/>
  <c r="AV52" i="6" s="1"/>
  <c r="BN52" i="6" a="1"/>
  <c r="BN52" i="6" s="1"/>
  <c r="BA52" i="6" s="1"/>
  <c r="AR52" i="6" s="1"/>
  <c r="BJ52" i="6" a="1"/>
  <c r="BJ52" i="6" s="1"/>
  <c r="AW52" i="6" s="1"/>
  <c r="AN52" i="6" s="1"/>
  <c r="AJ53" i="6"/>
  <c r="AK54" i="6"/>
  <c r="AH58" i="6"/>
  <c r="AM60" i="6"/>
  <c r="AL61" i="6"/>
  <c r="AM68" i="6"/>
  <c r="BR75" i="6" a="1"/>
  <c r="BR75" i="6" s="1"/>
  <c r="BE75" i="6" s="1"/>
  <c r="AV75" i="6" s="1"/>
  <c r="BN75" i="6" a="1"/>
  <c r="BN75" i="6" s="1"/>
  <c r="BA75" i="6" s="1"/>
  <c r="AR75" i="6" s="1"/>
  <c r="BJ75" i="6" a="1"/>
  <c r="BJ75" i="6" s="1"/>
  <c r="AW75" i="6" s="1"/>
  <c r="AN75" i="6" s="1"/>
  <c r="BL75" i="6" a="1"/>
  <c r="BL75" i="6" s="1"/>
  <c r="AY75" i="6" s="1"/>
  <c r="AP75" i="6" s="1"/>
  <c r="BQ75" i="6" a="1"/>
  <c r="BQ75" i="6" s="1"/>
  <c r="BD75" i="6" s="1"/>
  <c r="AU75" i="6" s="1"/>
  <c r="BP75" i="6" a="1"/>
  <c r="BP75" i="6" s="1"/>
  <c r="BC75" i="6" s="1"/>
  <c r="BK75" i="6" a="1"/>
  <c r="BK75" i="6" s="1"/>
  <c r="AX75" i="6" s="1"/>
  <c r="AO75" i="6" s="1"/>
  <c r="BO75" i="6" a="1"/>
  <c r="BO75" i="6" s="1"/>
  <c r="BB75" i="6" s="1"/>
  <c r="AS75" i="6" s="1"/>
  <c r="BI75" i="6"/>
  <c r="BM75" i="6" a="1"/>
  <c r="BM75" i="6" s="1"/>
  <c r="AZ75" i="6" s="1"/>
  <c r="AQ75" i="6" s="1"/>
  <c r="AK84" i="6"/>
  <c r="BJ30" i="6" a="1"/>
  <c r="BJ30" i="6" s="1"/>
  <c r="AW30" i="6" s="1"/>
  <c r="AN30" i="6" s="1"/>
  <c r="BN30" i="6" a="1"/>
  <c r="BN30" i="6" s="1"/>
  <c r="BA30" i="6" s="1"/>
  <c r="AR30" i="6" s="1"/>
  <c r="BL34" i="6" a="1"/>
  <c r="BL34" i="6" s="1"/>
  <c r="AY34" i="6" s="1"/>
  <c r="AP34" i="6" s="1"/>
  <c r="BJ38" i="6" a="1"/>
  <c r="BJ38" i="6" s="1"/>
  <c r="AW38" i="6" s="1"/>
  <c r="AN38" i="6" s="1"/>
  <c r="BN38" i="6" a="1"/>
  <c r="BN38" i="6" s="1"/>
  <c r="BA38" i="6" s="1"/>
  <c r="AR38" i="6" s="1"/>
  <c r="BV40" i="6"/>
  <c r="AJ42" i="6"/>
  <c r="AN43" i="6"/>
  <c r="AH44" i="6"/>
  <c r="BV44" i="6"/>
  <c r="AH45" i="6"/>
  <c r="BP45" i="6" a="1"/>
  <c r="BP45" i="6" s="1"/>
  <c r="BC45" i="6" s="1"/>
  <c r="AT45" i="6" s="1"/>
  <c r="AI46" i="6"/>
  <c r="BV46" i="6"/>
  <c r="AJ47" i="6"/>
  <c r="BJ48" i="6" a="1"/>
  <c r="BJ48" i="6" s="1"/>
  <c r="AW48" i="6" s="1"/>
  <c r="AN48" i="6" s="1"/>
  <c r="BQ48" i="6" a="1"/>
  <c r="BQ48" i="6" s="1"/>
  <c r="BD48" i="6" s="1"/>
  <c r="AU48" i="6" s="1"/>
  <c r="AL49" i="6"/>
  <c r="BI50" i="6"/>
  <c r="AF51" i="6"/>
  <c r="BQ51" i="6" a="1"/>
  <c r="BQ51" i="6" s="1"/>
  <c r="BD51" i="6" s="1"/>
  <c r="AU51" i="6" s="1"/>
  <c r="BM51" i="6" a="1"/>
  <c r="BM51" i="6" s="1"/>
  <c r="AZ51" i="6" s="1"/>
  <c r="AQ51" i="6" s="1"/>
  <c r="BO51" i="6" a="1"/>
  <c r="BO51" i="6" s="1"/>
  <c r="BB51" i="6" s="1"/>
  <c r="AS51" i="6" s="1"/>
  <c r="BK51" i="6" a="1"/>
  <c r="BK51" i="6" s="1"/>
  <c r="AX51" i="6" s="1"/>
  <c r="AO51" i="6" s="1"/>
  <c r="AQ52" i="6"/>
  <c r="AH52" i="6"/>
  <c r="BO52" i="6" a="1"/>
  <c r="BO52" i="6" s="1"/>
  <c r="BB52" i="6" s="1"/>
  <c r="AS52" i="6" s="1"/>
  <c r="AT53" i="6"/>
  <c r="AK53" i="6"/>
  <c r="BK54" i="6" a="1"/>
  <c r="BK54" i="6" s="1"/>
  <c r="AX54" i="6" s="1"/>
  <c r="AO54" i="6" s="1"/>
  <c r="BR54" i="6" a="1"/>
  <c r="BR54" i="6" s="1"/>
  <c r="BE54" i="6" s="1"/>
  <c r="AV54" i="6" s="1"/>
  <c r="BL56" i="6" a="1"/>
  <c r="BL56" i="6" s="1"/>
  <c r="AY56" i="6" s="1"/>
  <c r="AP56" i="6" s="1"/>
  <c r="AG59" i="6"/>
  <c r="AF60" i="6"/>
  <c r="BJ60" i="6" a="1"/>
  <c r="BJ60" i="6" s="1"/>
  <c r="AW60" i="6" s="1"/>
  <c r="AN60" i="6" s="1"/>
  <c r="AE61" i="6"/>
  <c r="AM61" i="6"/>
  <c r="AJ62" i="6"/>
  <c r="AH64" i="6"/>
  <c r="BQ65" i="6" a="1"/>
  <c r="BQ65" i="6" s="1"/>
  <c r="BD65" i="6" s="1"/>
  <c r="AU65" i="6" s="1"/>
  <c r="BM65" i="6" a="1"/>
  <c r="BM65" i="6" s="1"/>
  <c r="AZ65" i="6" s="1"/>
  <c r="AQ65" i="6" s="1"/>
  <c r="BL65" i="6" a="1"/>
  <c r="BL65" i="6" s="1"/>
  <c r="AY65" i="6" s="1"/>
  <c r="AP65" i="6" s="1"/>
  <c r="BR65" i="6" a="1"/>
  <c r="BR65" i="6" s="1"/>
  <c r="BE65" i="6" s="1"/>
  <c r="AV65" i="6" s="1"/>
  <c r="BK65" i="6" a="1"/>
  <c r="BK65" i="6" s="1"/>
  <c r="AX65" i="6" s="1"/>
  <c r="AO65" i="6" s="1"/>
  <c r="BP65" i="6" a="1"/>
  <c r="BP65" i="6" s="1"/>
  <c r="BC65" i="6" s="1"/>
  <c r="AT65" i="6" s="1"/>
  <c r="BJ65" i="6" a="1"/>
  <c r="BJ65" i="6" s="1"/>
  <c r="AW65" i="6" s="1"/>
  <c r="AN65" i="6" s="1"/>
  <c r="BO65" i="6" a="1"/>
  <c r="BO65" i="6" s="1"/>
  <c r="BB65" i="6" s="1"/>
  <c r="AS65" i="6" s="1"/>
  <c r="BN65" i="6" a="1"/>
  <c r="BN65" i="6" s="1"/>
  <c r="BA65" i="6" s="1"/>
  <c r="AR65" i="6" s="1"/>
  <c r="BI42" i="6"/>
  <c r="AF43" i="6"/>
  <c r="AI44" i="6"/>
  <c r="AJ46" i="6"/>
  <c r="AF50" i="6"/>
  <c r="BO50" i="6" a="1"/>
  <c r="BO50" i="6" s="1"/>
  <c r="BB50" i="6" s="1"/>
  <c r="AS50" i="6" s="1"/>
  <c r="BK50" i="6" a="1"/>
  <c r="BK50" i="6" s="1"/>
  <c r="AX50" i="6" s="1"/>
  <c r="AO50" i="6" s="1"/>
  <c r="BN50" i="6" a="1"/>
  <c r="BN50" i="6" s="1"/>
  <c r="BA50" i="6" s="1"/>
  <c r="AR50" i="6" s="1"/>
  <c r="AI52" i="6"/>
  <c r="AL53" i="6"/>
  <c r="AF55" i="6"/>
  <c r="AK57" i="6"/>
  <c r="AJ58" i="6"/>
  <c r="BM58" i="6" a="1"/>
  <c r="BM58" i="6" s="1"/>
  <c r="AZ58" i="6" s="1"/>
  <c r="AQ58" i="6" s="1"/>
  <c r="BQ58" i="6" a="1"/>
  <c r="BQ58" i="6" s="1"/>
  <c r="BD58" i="6" s="1"/>
  <c r="AU58" i="6" s="1"/>
  <c r="BV58" i="6"/>
  <c r="BO58" i="6" a="1"/>
  <c r="BO58" i="6" s="1"/>
  <c r="BB58" i="6" s="1"/>
  <c r="AS58" i="6" s="1"/>
  <c r="BI58" i="6"/>
  <c r="AF66" i="6"/>
  <c r="BQ82" i="6" a="1"/>
  <c r="BQ82" i="6" s="1"/>
  <c r="BD82" i="6" s="1"/>
  <c r="AU82" i="6" s="1"/>
  <c r="BM82" i="6" a="1"/>
  <c r="BM82" i="6" s="1"/>
  <c r="AZ82" i="6" s="1"/>
  <c r="AQ82" i="6" s="1"/>
  <c r="BO82" i="6" a="1"/>
  <c r="BO82" i="6" s="1"/>
  <c r="BB82" i="6" s="1"/>
  <c r="AS82" i="6" s="1"/>
  <c r="BK82" i="6" a="1"/>
  <c r="BK82" i="6" s="1"/>
  <c r="AX82" i="6" s="1"/>
  <c r="AO82" i="6" s="1"/>
  <c r="BL82" i="6" a="1"/>
  <c r="BL82" i="6" s="1"/>
  <c r="AY82" i="6" s="1"/>
  <c r="AP82" i="6" s="1"/>
  <c r="BR82" i="6" a="1"/>
  <c r="BR82" i="6" s="1"/>
  <c r="BE82" i="6" s="1"/>
  <c r="AV82" i="6" s="1"/>
  <c r="BJ82" i="6" a="1"/>
  <c r="BJ82" i="6" s="1"/>
  <c r="AW82" i="6" s="1"/>
  <c r="AN82" i="6" s="1"/>
  <c r="BP82" i="6" a="1"/>
  <c r="BP82" i="6" s="1"/>
  <c r="BC82" i="6" s="1"/>
  <c r="AT82" i="6" s="1"/>
  <c r="BN82" i="6" a="1"/>
  <c r="BN82" i="6" s="1"/>
  <c r="BA82" i="6" s="1"/>
  <c r="AR82" i="6" s="1"/>
  <c r="BL48" i="6" a="1"/>
  <c r="BL48" i="6" s="1"/>
  <c r="AY48" i="6" s="1"/>
  <c r="AP48" i="6" s="1"/>
  <c r="BI55" i="6"/>
  <c r="AF56" i="6"/>
  <c r="AI57" i="6"/>
  <c r="BL59" i="6" a="1"/>
  <c r="BL59" i="6" s="1"/>
  <c r="AY59" i="6" s="1"/>
  <c r="AP59" i="6" s="1"/>
  <c r="BQ59" i="6" a="1"/>
  <c r="BQ59" i="6" s="1"/>
  <c r="BD59" i="6" s="1"/>
  <c r="AU59" i="6" s="1"/>
  <c r="BJ61" i="6" a="1"/>
  <c r="BJ61" i="6" s="1"/>
  <c r="AW61" i="6" s="1"/>
  <c r="AN61" i="6" s="1"/>
  <c r="BP61" i="6" a="1"/>
  <c r="BP61" i="6" s="1"/>
  <c r="BC61" i="6" s="1"/>
  <c r="AT61" i="6" s="1"/>
  <c r="BK62" i="6" a="1"/>
  <c r="BK62" i="6" s="1"/>
  <c r="AX62" i="6" s="1"/>
  <c r="AO62" i="6" s="1"/>
  <c r="BQ62" i="6" a="1"/>
  <c r="BQ62" i="6" s="1"/>
  <c r="BD62" i="6" s="1"/>
  <c r="AU62" i="6" s="1"/>
  <c r="BI63" i="6"/>
  <c r="BO64" i="6" a="1"/>
  <c r="BO64" i="6" s="1"/>
  <c r="BB64" i="6" s="1"/>
  <c r="AS64" i="6" s="1"/>
  <c r="BK64" i="6" a="1"/>
  <c r="BK64" i="6" s="1"/>
  <c r="AX64" i="6" s="1"/>
  <c r="AO64" i="6" s="1"/>
  <c r="BQ64" i="6" a="1"/>
  <c r="BQ64" i="6" s="1"/>
  <c r="BD64" i="6" s="1"/>
  <c r="AU64" i="6" s="1"/>
  <c r="BM64" i="6" a="1"/>
  <c r="BM64" i="6" s="1"/>
  <c r="AZ64" i="6" s="1"/>
  <c r="AQ64" i="6" s="1"/>
  <c r="BN64" i="6" a="1"/>
  <c r="BN64" i="6" s="1"/>
  <c r="BA64" i="6" s="1"/>
  <c r="AR64" i="6" s="1"/>
  <c r="BI64" i="6"/>
  <c r="AH65" i="6"/>
  <c r="AK67" i="6"/>
  <c r="AM67" i="6"/>
  <c r="BQ67" i="6" a="1"/>
  <c r="BQ67" i="6" s="1"/>
  <c r="BD67" i="6" s="1"/>
  <c r="AU67" i="6" s="1"/>
  <c r="BL69" i="6" a="1"/>
  <c r="BL69" i="6" s="1"/>
  <c r="AY69" i="6" s="1"/>
  <c r="AP69" i="6" s="1"/>
  <c r="BV69" i="6"/>
  <c r="AI71" i="6"/>
  <c r="BV71" i="6"/>
  <c r="BI71" i="6"/>
  <c r="AH72" i="6"/>
  <c r="AE76" i="6"/>
  <c r="AM76" i="6"/>
  <c r="AE77" i="6"/>
  <c r="AM77" i="6"/>
  <c r="AH78" i="6"/>
  <c r="AE79" i="6"/>
  <c r="AM79" i="6"/>
  <c r="BL41" i="6" a="1"/>
  <c r="BL41" i="6" s="1"/>
  <c r="AY41" i="6" s="1"/>
  <c r="AP41" i="6" s="1"/>
  <c r="BP41" i="6" a="1"/>
  <c r="BP41" i="6" s="1"/>
  <c r="BC41" i="6" s="1"/>
  <c r="AT41" i="6" s="1"/>
  <c r="BJ45" i="6" a="1"/>
  <c r="BJ45" i="6" s="1"/>
  <c r="AW45" i="6" s="1"/>
  <c r="AN45" i="6" s="1"/>
  <c r="BN45" i="6" a="1"/>
  <c r="BN45" i="6" s="1"/>
  <c r="BA45" i="6" s="1"/>
  <c r="AR45" i="6" s="1"/>
  <c r="BR45" i="6" a="1"/>
  <c r="BR45" i="6" s="1"/>
  <c r="BE45" i="6" s="1"/>
  <c r="AV45" i="6" s="1"/>
  <c r="BL49" i="6" a="1"/>
  <c r="BL49" i="6" s="1"/>
  <c r="AY49" i="6" s="1"/>
  <c r="AP49" i="6" s="1"/>
  <c r="BP49" i="6" a="1"/>
  <c r="BP49" i="6" s="1"/>
  <c r="BC49" i="6" s="1"/>
  <c r="AT49" i="6" s="1"/>
  <c r="BJ53" i="6" a="1"/>
  <c r="BJ53" i="6" s="1"/>
  <c r="AW53" i="6" s="1"/>
  <c r="AN53" i="6" s="1"/>
  <c r="BN53" i="6" a="1"/>
  <c r="BN53" i="6" s="1"/>
  <c r="BA53" i="6" s="1"/>
  <c r="AR53" i="6" s="1"/>
  <c r="BR53" i="6" a="1"/>
  <c r="BR53" i="6" s="1"/>
  <c r="BE53" i="6" s="1"/>
  <c r="AV53" i="6" s="1"/>
  <c r="BM57" i="6" a="1"/>
  <c r="BM57" i="6" s="1"/>
  <c r="AZ57" i="6" s="1"/>
  <c r="AQ57" i="6" s="1"/>
  <c r="BR59" i="6" a="1"/>
  <c r="BR59" i="6" s="1"/>
  <c r="BE59" i="6" s="1"/>
  <c r="AV59" i="6" s="1"/>
  <c r="BK61" i="6" a="1"/>
  <c r="BK61" i="6" s="1"/>
  <c r="AX61" i="6" s="1"/>
  <c r="AO61" i="6" s="1"/>
  <c r="BQ61" i="6" a="1"/>
  <c r="BQ61" i="6" s="1"/>
  <c r="BD61" i="6" s="1"/>
  <c r="AL62" i="6"/>
  <c r="AI65" i="6"/>
  <c r="BK67" i="6" a="1"/>
  <c r="BK67" i="6" s="1"/>
  <c r="AX67" i="6" s="1"/>
  <c r="AO67" i="6" s="1"/>
  <c r="BR67" i="6" a="1"/>
  <c r="BR67" i="6" s="1"/>
  <c r="BE67" i="6" s="1"/>
  <c r="AV67" i="6" s="1"/>
  <c r="AK69" i="6"/>
  <c r="AH70" i="6"/>
  <c r="AI77" i="6"/>
  <c r="BV57" i="6"/>
  <c r="AJ59" i="6"/>
  <c r="BM59" i="6" a="1"/>
  <c r="BM59" i="6" s="1"/>
  <c r="AZ59" i="6" s="1"/>
  <c r="AQ59" i="6" s="1"/>
  <c r="AH61" i="6"/>
  <c r="AG63" i="6"/>
  <c r="BR63" i="6" a="1"/>
  <c r="BR63" i="6" s="1"/>
  <c r="BE63" i="6" s="1"/>
  <c r="AV63" i="6" s="1"/>
  <c r="BN63" i="6" a="1"/>
  <c r="BN63" i="6" s="1"/>
  <c r="BA63" i="6" s="1"/>
  <c r="AR63" i="6" s="1"/>
  <c r="BJ63" i="6" a="1"/>
  <c r="BJ63" i="6" s="1"/>
  <c r="AW63" i="6" s="1"/>
  <c r="AN63" i="6" s="1"/>
  <c r="AI64" i="6"/>
  <c r="AL66" i="6"/>
  <c r="AI69" i="6"/>
  <c r="AK71" i="6"/>
  <c r="AJ72" i="6"/>
  <c r="AH74" i="6"/>
  <c r="AT75" i="6"/>
  <c r="AG76" i="6"/>
  <c r="AJ64" i="6"/>
  <c r="AF68" i="6"/>
  <c r="BV68" i="6"/>
  <c r="BO69" i="6" a="1"/>
  <c r="BO69" i="6" s="1"/>
  <c r="BB69" i="6" s="1"/>
  <c r="AS69" i="6" s="1"/>
  <c r="BK69" i="6" a="1"/>
  <c r="BK69" i="6" s="1"/>
  <c r="AX69" i="6" s="1"/>
  <c r="AO69" i="6" s="1"/>
  <c r="BN69" i="6" a="1"/>
  <c r="BN69" i="6" s="1"/>
  <c r="BA69" i="6" s="1"/>
  <c r="AR69" i="6" s="1"/>
  <c r="AJ70" i="6"/>
  <c r="BV81" i="6"/>
  <c r="AE57" i="6"/>
  <c r="AM57" i="6"/>
  <c r="BI57" i="6"/>
  <c r="BO57" i="6" a="1"/>
  <c r="BO57" i="6" s="1"/>
  <c r="BB57" i="6" s="1"/>
  <c r="AS57" i="6" s="1"/>
  <c r="BM61" i="6" a="1"/>
  <c r="BM61" i="6" s="1"/>
  <c r="AZ61" i="6" s="1"/>
  <c r="AQ61" i="6" s="1"/>
  <c r="BV61" i="6"/>
  <c r="AG62" i="6"/>
  <c r="BP62" i="6" a="1"/>
  <c r="BP62" i="6" s="1"/>
  <c r="BC62" i="6" s="1"/>
  <c r="AT62" i="6" s="1"/>
  <c r="BP63" i="6" a="1"/>
  <c r="BP63" i="6" s="1"/>
  <c r="BC63" i="6" s="1"/>
  <c r="AT63" i="6" s="1"/>
  <c r="AG67" i="6"/>
  <c r="AF67" i="6"/>
  <c r="BP67" i="6" a="1"/>
  <c r="BP67" i="6" s="1"/>
  <c r="BC67" i="6" s="1"/>
  <c r="AT67" i="6" s="1"/>
  <c r="BN67" i="6" a="1"/>
  <c r="BN67" i="6" s="1"/>
  <c r="BA67" i="6" s="1"/>
  <c r="AR67" i="6" s="1"/>
  <c r="BP69" i="6" a="1"/>
  <c r="BP69" i="6" s="1"/>
  <c r="BC69" i="6" s="1"/>
  <c r="AT69" i="6" s="1"/>
  <c r="BI73" i="6"/>
  <c r="BV73" i="6"/>
  <c r="BI82" i="6"/>
  <c r="BO86" i="6" a="1"/>
  <c r="BO86" i="6" s="1"/>
  <c r="BB86" i="6" s="1"/>
  <c r="AS86" i="6" s="1"/>
  <c r="BK86" i="6" a="1"/>
  <c r="BK86" i="6" s="1"/>
  <c r="AX86" i="6" s="1"/>
  <c r="AO86" i="6" s="1"/>
  <c r="BQ86" i="6" a="1"/>
  <c r="BQ86" i="6" s="1"/>
  <c r="BD86" i="6" s="1"/>
  <c r="AU86" i="6" s="1"/>
  <c r="BM86" i="6" a="1"/>
  <c r="BM86" i="6" s="1"/>
  <c r="AZ86" i="6" s="1"/>
  <c r="AQ86" i="6" s="1"/>
  <c r="BR86" i="6" a="1"/>
  <c r="BR86" i="6" s="1"/>
  <c r="BE86" i="6" s="1"/>
  <c r="AV86" i="6" s="1"/>
  <c r="BP86" i="6" a="1"/>
  <c r="BP86" i="6" s="1"/>
  <c r="BC86" i="6" s="1"/>
  <c r="AT86" i="6" s="1"/>
  <c r="BN86" i="6" a="1"/>
  <c r="BN86" i="6" s="1"/>
  <c r="BA86" i="6" s="1"/>
  <c r="BL86" i="6" a="1"/>
  <c r="BL86" i="6" s="1"/>
  <c r="AY86" i="6" s="1"/>
  <c r="AP86" i="6" s="1"/>
  <c r="BJ86" i="6" a="1"/>
  <c r="BJ86" i="6" s="1"/>
  <c r="AW86" i="6" s="1"/>
  <c r="AN86" i="6" s="1"/>
  <c r="BJ41" i="6" a="1"/>
  <c r="BJ41" i="6" s="1"/>
  <c r="AW41" i="6" s="1"/>
  <c r="AN41" i="6" s="1"/>
  <c r="BN41" i="6" a="1"/>
  <c r="BN41" i="6" s="1"/>
  <c r="BA41" i="6" s="1"/>
  <c r="AR41" i="6" s="1"/>
  <c r="BL45" i="6" a="1"/>
  <c r="BL45" i="6" s="1"/>
  <c r="AY45" i="6" s="1"/>
  <c r="AP45" i="6" s="1"/>
  <c r="BJ49" i="6" a="1"/>
  <c r="BJ49" i="6" s="1"/>
  <c r="AW49" i="6" s="1"/>
  <c r="AN49" i="6" s="1"/>
  <c r="BN49" i="6" a="1"/>
  <c r="BN49" i="6" s="1"/>
  <c r="BA49" i="6" s="1"/>
  <c r="AR49" i="6" s="1"/>
  <c r="BL53" i="6" a="1"/>
  <c r="BL53" i="6" s="1"/>
  <c r="AY53" i="6" s="1"/>
  <c r="AP53" i="6" s="1"/>
  <c r="BJ57" i="6" a="1"/>
  <c r="BJ57" i="6" s="1"/>
  <c r="AW57" i="6" s="1"/>
  <c r="AN57" i="6" s="1"/>
  <c r="BJ59" i="6" a="1"/>
  <c r="BJ59" i="6" s="1"/>
  <c r="AW59" i="6" s="1"/>
  <c r="AN59" i="6" s="1"/>
  <c r="AH62" i="6"/>
  <c r="BO62" i="6" a="1"/>
  <c r="BO62" i="6" s="1"/>
  <c r="BB62" i="6" s="1"/>
  <c r="AS62" i="6" s="1"/>
  <c r="AJ63" i="6"/>
  <c r="BR64" i="6" a="1"/>
  <c r="BR64" i="6" s="1"/>
  <c r="BE64" i="6" s="1"/>
  <c r="AV64" i="6" s="1"/>
  <c r="AE65" i="6"/>
  <c r="AM65" i="6"/>
  <c r="BV66" i="6"/>
  <c r="BQ69" i="6" a="1"/>
  <c r="BQ69" i="6" s="1"/>
  <c r="BD69" i="6" s="1"/>
  <c r="AU69" i="6" s="1"/>
  <c r="AU70" i="6"/>
  <c r="AL70" i="6"/>
  <c r="BI72" i="6"/>
  <c r="AI73" i="6"/>
  <c r="AK75" i="6"/>
  <c r="AE78" i="6"/>
  <c r="AM78" i="6"/>
  <c r="AK83" i="6"/>
  <c r="AH86" i="6"/>
  <c r="BR58" i="6" a="1"/>
  <c r="BR58" i="6" s="1"/>
  <c r="BE58" i="6" s="1"/>
  <c r="AV58" i="6" s="1"/>
  <c r="AI60" i="6"/>
  <c r="AU61" i="6"/>
  <c r="AK63" i="6"/>
  <c r="BK63" i="6" a="1"/>
  <c r="BK63" i="6" s="1"/>
  <c r="AX63" i="6" s="1"/>
  <c r="AO63" i="6" s="1"/>
  <c r="BQ63" i="6" a="1"/>
  <c r="BQ63" i="6" s="1"/>
  <c r="BD63" i="6" s="1"/>
  <c r="AU63" i="6" s="1"/>
  <c r="BV65" i="6"/>
  <c r="AH66" i="6"/>
  <c r="BO67" i="6" a="1"/>
  <c r="BO67" i="6" s="1"/>
  <c r="BB67" i="6" s="1"/>
  <c r="AS67" i="6" s="1"/>
  <c r="BV67" i="6"/>
  <c r="AE69" i="6"/>
  <c r="AM69" i="6"/>
  <c r="AG71" i="6"/>
  <c r="AO72" i="6"/>
  <c r="AF72" i="6"/>
  <c r="AG75" i="6"/>
  <c r="AJ85" i="6"/>
  <c r="AH87" i="6"/>
  <c r="BL58" i="6" a="1"/>
  <c r="BL58" i="6" s="1"/>
  <c r="AY58" i="6" s="1"/>
  <c r="AP58" i="6" s="1"/>
  <c r="BP58" i="6" a="1"/>
  <c r="BP58" i="6" s="1"/>
  <c r="BC58" i="6" s="1"/>
  <c r="AT58" i="6" s="1"/>
  <c r="BJ62" i="6" a="1"/>
  <c r="BJ62" i="6" s="1"/>
  <c r="AW62" i="6" s="1"/>
  <c r="AN62" i="6" s="1"/>
  <c r="BN62" i="6" a="1"/>
  <c r="BN62" i="6" s="1"/>
  <c r="BA62" i="6" s="1"/>
  <c r="AR62" i="6" s="1"/>
  <c r="BR62" i="6" a="1"/>
  <c r="BR62" i="6" s="1"/>
  <c r="BE62" i="6" s="1"/>
  <c r="AV62" i="6" s="1"/>
  <c r="BL66" i="6" a="1"/>
  <c r="BL66" i="6" s="1"/>
  <c r="AY66" i="6" s="1"/>
  <c r="AP66" i="6" s="1"/>
  <c r="BP66" i="6" a="1"/>
  <c r="BP66" i="6" s="1"/>
  <c r="BC66" i="6" s="1"/>
  <c r="AT66" i="6" s="1"/>
  <c r="BK68" i="6" a="1"/>
  <c r="BK68" i="6" s="1"/>
  <c r="AX68" i="6" s="1"/>
  <c r="AO68" i="6" s="1"/>
  <c r="BO68" i="6" a="1"/>
  <c r="BO68" i="6" s="1"/>
  <c r="BB68" i="6" s="1"/>
  <c r="AS68" i="6" s="1"/>
  <c r="BJ70" i="6" a="1"/>
  <c r="BJ70" i="6" s="1"/>
  <c r="AW70" i="6" s="1"/>
  <c r="AN70" i="6" s="1"/>
  <c r="BN70" i="6" a="1"/>
  <c r="BN70" i="6" s="1"/>
  <c r="BA70" i="6" s="1"/>
  <c r="AR70" i="6" s="1"/>
  <c r="BR70" i="6" a="1"/>
  <c r="BR70" i="6" s="1"/>
  <c r="BE70" i="6" s="1"/>
  <c r="AV70" i="6" s="1"/>
  <c r="AV73" i="6"/>
  <c r="BJ73" i="6" a="1"/>
  <c r="BJ73" i="6" s="1"/>
  <c r="AW73" i="6" s="1"/>
  <c r="AN73" i="6" s="1"/>
  <c r="AL75" i="6"/>
  <c r="BV75" i="6"/>
  <c r="AH76" i="6"/>
  <c r="AJ77" i="6"/>
  <c r="BO77" i="6" a="1"/>
  <c r="BO77" i="6" s="1"/>
  <c r="BB77" i="6" s="1"/>
  <c r="AS77" i="6" s="1"/>
  <c r="BQ77" i="6" a="1"/>
  <c r="BQ77" i="6" s="1"/>
  <c r="BD77" i="6" s="1"/>
  <c r="AU77" i="6" s="1"/>
  <c r="BM77" i="6" a="1"/>
  <c r="BM77" i="6" s="1"/>
  <c r="AZ77" i="6" s="1"/>
  <c r="AQ77" i="6" s="1"/>
  <c r="AF78" i="6"/>
  <c r="BQ79" i="6" a="1"/>
  <c r="BQ79" i="6" s="1"/>
  <c r="BD79" i="6" s="1"/>
  <c r="AU79" i="6" s="1"/>
  <c r="AU83" i="6"/>
  <c r="AL83" i="6"/>
  <c r="BP83" i="6" a="1"/>
  <c r="BP83" i="6" s="1"/>
  <c r="BC83" i="6" s="1"/>
  <c r="AT83" i="6" s="1"/>
  <c r="BP84" i="6" a="1"/>
  <c r="BP84" i="6" s="1"/>
  <c r="BC84" i="6" s="1"/>
  <c r="AT84" i="6" s="1"/>
  <c r="AR86" i="6"/>
  <c r="AI86" i="6"/>
  <c r="BI86" i="6"/>
  <c r="AK88" i="6"/>
  <c r="AK92" i="6"/>
  <c r="AI102" i="6"/>
  <c r="BL67" i="6" a="1"/>
  <c r="BL67" i="6" s="1"/>
  <c r="AY67" i="6" s="1"/>
  <c r="AP67" i="6" s="1"/>
  <c r="BR72" i="6" a="1"/>
  <c r="BR72" i="6" s="1"/>
  <c r="BE72" i="6" s="1"/>
  <c r="AV72" i="6" s="1"/>
  <c r="BN72" i="6" a="1"/>
  <c r="BN72" i="6" s="1"/>
  <c r="BA72" i="6" s="1"/>
  <c r="AR72" i="6" s="1"/>
  <c r="BJ72" i="6" a="1"/>
  <c r="BJ72" i="6" s="1"/>
  <c r="AW72" i="6" s="1"/>
  <c r="AN72" i="6" s="1"/>
  <c r="BM72" i="6" a="1"/>
  <c r="BM72" i="6" s="1"/>
  <c r="AZ72" i="6" s="1"/>
  <c r="AQ72" i="6" s="1"/>
  <c r="AF73" i="6"/>
  <c r="BP73" i="6" a="1"/>
  <c r="BP73" i="6" s="1"/>
  <c r="BC73" i="6" s="1"/>
  <c r="AT73" i="6" s="1"/>
  <c r="AI74" i="6"/>
  <c r="AV77" i="6"/>
  <c r="BJ78" i="6" a="1"/>
  <c r="BJ78" i="6" s="1"/>
  <c r="AW78" i="6" s="1"/>
  <c r="AN78" i="6" s="1"/>
  <c r="AG79" i="6"/>
  <c r="AG80" i="6"/>
  <c r="AF81" i="6"/>
  <c r="BJ81" i="6" a="1"/>
  <c r="BJ81" i="6" s="1"/>
  <c r="AW81" i="6" s="1"/>
  <c r="AN81" i="6" s="1"/>
  <c r="AE82" i="6"/>
  <c r="AM82" i="6"/>
  <c r="BL85" i="6" a="1"/>
  <c r="BL85" i="6" s="1"/>
  <c r="AY85" i="6" s="1"/>
  <c r="AP85" i="6" s="1"/>
  <c r="BI85" i="6"/>
  <c r="AL88" i="6"/>
  <c r="BI88" i="6"/>
  <c r="BV88" i="6"/>
  <c r="BI89" i="6"/>
  <c r="AJ90" i="6"/>
  <c r="BL68" i="6" a="1"/>
  <c r="BL68" i="6" s="1"/>
  <c r="AY68" i="6" s="1"/>
  <c r="AP68" i="6" s="1"/>
  <c r="BP68" i="6" a="1"/>
  <c r="BP68" i="6" s="1"/>
  <c r="BC68" i="6" s="1"/>
  <c r="AT68" i="6" s="1"/>
  <c r="AJ74" i="6"/>
  <c r="BQ74" i="6" a="1"/>
  <c r="BQ74" i="6" s="1"/>
  <c r="BD74" i="6" s="1"/>
  <c r="AU74" i="6" s="1"/>
  <c r="BM74" i="6" a="1"/>
  <c r="BM74" i="6" s="1"/>
  <c r="AZ74" i="6" s="1"/>
  <c r="AQ74" i="6" s="1"/>
  <c r="BR74" i="6" a="1"/>
  <c r="BR74" i="6" s="1"/>
  <c r="BE74" i="6" s="1"/>
  <c r="AV74" i="6" s="1"/>
  <c r="AJ76" i="6"/>
  <c r="AH79" i="6"/>
  <c r="BR79" i="6" a="1"/>
  <c r="BR79" i="6" s="1"/>
  <c r="BE79" i="6" s="1"/>
  <c r="AV79" i="6" s="1"/>
  <c r="BN79" i="6" a="1"/>
  <c r="BN79" i="6" s="1"/>
  <c r="BA79" i="6" s="1"/>
  <c r="AR79" i="6" s="1"/>
  <c r="BJ79" i="6" a="1"/>
  <c r="BJ79" i="6" s="1"/>
  <c r="AW79" i="6" s="1"/>
  <c r="AN79" i="6" s="1"/>
  <c r="BV79" i="6"/>
  <c r="BI80" i="6"/>
  <c r="BV85" i="6"/>
  <c r="AK76" i="6"/>
  <c r="AI78" i="6"/>
  <c r="BV78" i="6"/>
  <c r="AG83" i="6"/>
  <c r="AG84" i="6"/>
  <c r="AF85" i="6"/>
  <c r="AL87" i="6"/>
  <c r="AJ89" i="6"/>
  <c r="AM98" i="6"/>
  <c r="BJ58" i="6" a="1"/>
  <c r="BJ58" i="6" s="1"/>
  <c r="AW58" i="6" s="1"/>
  <c r="AN58" i="6" s="1"/>
  <c r="BN58" i="6" a="1"/>
  <c r="BN58" i="6" s="1"/>
  <c r="BA58" i="6" s="1"/>
  <c r="AR58" i="6" s="1"/>
  <c r="BL62" i="6" a="1"/>
  <c r="BL62" i="6" s="1"/>
  <c r="AY62" i="6" s="1"/>
  <c r="AP62" i="6" s="1"/>
  <c r="BJ66" i="6" a="1"/>
  <c r="BJ66" i="6" s="1"/>
  <c r="AW66" i="6" s="1"/>
  <c r="AN66" i="6" s="1"/>
  <c r="BN66" i="6" a="1"/>
  <c r="BN66" i="6" s="1"/>
  <c r="BA66" i="6" s="1"/>
  <c r="AR66" i="6" s="1"/>
  <c r="BM68" i="6" a="1"/>
  <c r="BM68" i="6" s="1"/>
  <c r="AZ68" i="6" s="1"/>
  <c r="AQ68" i="6" s="1"/>
  <c r="BL70" i="6" a="1"/>
  <c r="BL70" i="6" s="1"/>
  <c r="AY70" i="6" s="1"/>
  <c r="AP70" i="6" s="1"/>
  <c r="BO72" i="6" a="1"/>
  <c r="BO72" i="6" s="1"/>
  <c r="BB72" i="6" s="1"/>
  <c r="AS72" i="6" s="1"/>
  <c r="BN74" i="6" a="1"/>
  <c r="BN74" i="6" s="1"/>
  <c r="BA74" i="6" s="1"/>
  <c r="AR74" i="6" s="1"/>
  <c r="BI76" i="6"/>
  <c r="BM79" i="6" a="1"/>
  <c r="BM79" i="6" s="1"/>
  <c r="AZ79" i="6" s="1"/>
  <c r="AQ79" i="6" s="1"/>
  <c r="BM80" i="6" a="1"/>
  <c r="BM80" i="6" s="1"/>
  <c r="AZ80" i="6" s="1"/>
  <c r="AQ80" i="6" s="1"/>
  <c r="BI81" i="6"/>
  <c r="BV82" i="6"/>
  <c r="AQ83" i="6"/>
  <c r="AH83" i="6"/>
  <c r="BV83" i="6"/>
  <c r="AH84" i="6"/>
  <c r="BR84" i="6" a="1"/>
  <c r="BR84" i="6" s="1"/>
  <c r="BE84" i="6" s="1"/>
  <c r="AV84" i="6" s="1"/>
  <c r="BN84" i="6" a="1"/>
  <c r="BN84" i="6" s="1"/>
  <c r="BA84" i="6" s="1"/>
  <c r="AR84" i="6" s="1"/>
  <c r="BJ84" i="6" a="1"/>
  <c r="BJ84" i="6" s="1"/>
  <c r="AW84" i="6" s="1"/>
  <c r="AN84" i="6" s="1"/>
  <c r="BI84" i="6"/>
  <c r="AG85" i="6"/>
  <c r="AE86" i="6"/>
  <c r="AM86" i="6"/>
  <c r="AE87" i="6"/>
  <c r="AM87" i="6"/>
  <c r="AG88" i="6"/>
  <c r="AK89" i="6"/>
  <c r="AE90" i="6"/>
  <c r="AM90" i="6"/>
  <c r="AJ73" i="6"/>
  <c r="BO73" i="6" a="1"/>
  <c r="BO73" i="6" s="1"/>
  <c r="BB73" i="6" s="1"/>
  <c r="AS73" i="6" s="1"/>
  <c r="BK73" i="6" a="1"/>
  <c r="BK73" i="6" s="1"/>
  <c r="AX73" i="6" s="1"/>
  <c r="AO73" i="6" s="1"/>
  <c r="BM73" i="6" a="1"/>
  <c r="BM73" i="6" s="1"/>
  <c r="AZ73" i="6" s="1"/>
  <c r="AQ73" i="6" s="1"/>
  <c r="AE74" i="6"/>
  <c r="AM74" i="6"/>
  <c r="BI74" i="6"/>
  <c r="BO74" i="6" a="1"/>
  <c r="BO74" i="6" s="1"/>
  <c r="BB74" i="6" s="1"/>
  <c r="AS74" i="6" s="1"/>
  <c r="AI75" i="6"/>
  <c r="AG77" i="6"/>
  <c r="BO78" i="6" a="1"/>
  <c r="BO78" i="6" s="1"/>
  <c r="BB78" i="6" s="1"/>
  <c r="AS78" i="6" s="1"/>
  <c r="BK78" i="6" a="1"/>
  <c r="BK78" i="6" s="1"/>
  <c r="AX78" i="6" s="1"/>
  <c r="AO78" i="6" s="1"/>
  <c r="BQ78" i="6" a="1"/>
  <c r="BQ78" i="6" s="1"/>
  <c r="BD78" i="6" s="1"/>
  <c r="AU78" i="6" s="1"/>
  <c r="BM78" i="6" a="1"/>
  <c r="BM78" i="6" s="1"/>
  <c r="AZ78" i="6" s="1"/>
  <c r="AQ78" i="6" s="1"/>
  <c r="BN78" i="6" a="1"/>
  <c r="BN78" i="6" s="1"/>
  <c r="BA78" i="6" s="1"/>
  <c r="AR78" i="6" s="1"/>
  <c r="AK80" i="6"/>
  <c r="AJ81" i="6"/>
  <c r="AI82" i="6"/>
  <c r="AI83" i="6"/>
  <c r="BO85" i="6" a="1"/>
  <c r="BO85" i="6" s="1"/>
  <c r="BB85" i="6" s="1"/>
  <c r="AS85" i="6" s="1"/>
  <c r="BK85" i="6" a="1"/>
  <c r="BK85" i="6" s="1"/>
  <c r="AX85" i="6" s="1"/>
  <c r="AO85" i="6" s="1"/>
  <c r="BR85" i="6" a="1"/>
  <c r="BR85" i="6" s="1"/>
  <c r="BE85" i="6" s="1"/>
  <c r="AV85" i="6" s="1"/>
  <c r="BN85" i="6" a="1"/>
  <c r="BN85" i="6" s="1"/>
  <c r="BA85" i="6" s="1"/>
  <c r="AR85" i="6" s="1"/>
  <c r="BJ85" i="6" a="1"/>
  <c r="BJ85" i="6" s="1"/>
  <c r="AW85" i="6" s="1"/>
  <c r="AN85" i="6" s="1"/>
  <c r="BQ85" i="6" a="1"/>
  <c r="BQ85" i="6" s="1"/>
  <c r="BD85" i="6" s="1"/>
  <c r="AU85" i="6" s="1"/>
  <c r="BM85" i="6" a="1"/>
  <c r="BM85" i="6" s="1"/>
  <c r="AZ85" i="6" s="1"/>
  <c r="AQ85" i="6" s="1"/>
  <c r="AF86" i="6"/>
  <c r="AH91" i="6"/>
  <c r="AK73" i="6"/>
  <c r="BN73" i="6" a="1"/>
  <c r="BN73" i="6" s="1"/>
  <c r="BA73" i="6" s="1"/>
  <c r="AR73" i="6" s="1"/>
  <c r="BJ74" i="6" a="1"/>
  <c r="BJ74" i="6" s="1"/>
  <c r="AW74" i="6" s="1"/>
  <c r="AN74" i="6" s="1"/>
  <c r="AL79" i="6"/>
  <c r="AL80" i="6"/>
  <c r="AK81" i="6"/>
  <c r="BQ81" i="6" a="1"/>
  <c r="BQ81" i="6" s="1"/>
  <c r="BD81" i="6" s="1"/>
  <c r="AU81" i="6" s="1"/>
  <c r="BM81" i="6" a="1"/>
  <c r="BM81" i="6" s="1"/>
  <c r="AZ81" i="6" s="1"/>
  <c r="AQ81" i="6" s="1"/>
  <c r="BO81" i="6" a="1"/>
  <c r="BO81" i="6" s="1"/>
  <c r="BB81" i="6" s="1"/>
  <c r="AS81" i="6" s="1"/>
  <c r="BK81" i="6" a="1"/>
  <c r="BK81" i="6" s="1"/>
  <c r="AX81" i="6" s="1"/>
  <c r="AO81" i="6" s="1"/>
  <c r="AJ82" i="6"/>
  <c r="AL92" i="6"/>
  <c r="AL93" i="6"/>
  <c r="AK94" i="6"/>
  <c r="BO94" i="6" a="1"/>
  <c r="BO94" i="6" s="1"/>
  <c r="BB94" i="6" s="1"/>
  <c r="AS94" i="6" s="1"/>
  <c r="BK94" i="6" a="1"/>
  <c r="BK94" i="6" s="1"/>
  <c r="AX94" i="6" s="1"/>
  <c r="AO94" i="6" s="1"/>
  <c r="BQ94" i="6" a="1"/>
  <c r="BQ94" i="6" s="1"/>
  <c r="BD94" i="6" s="1"/>
  <c r="AU94" i="6" s="1"/>
  <c r="BM94" i="6" a="1"/>
  <c r="BM94" i="6" s="1"/>
  <c r="AZ94" i="6" s="1"/>
  <c r="AQ94" i="6" s="1"/>
  <c r="BV94" i="6"/>
  <c r="AJ95" i="6"/>
  <c r="AL100" i="6"/>
  <c r="AE102" i="6"/>
  <c r="AM102" i="6"/>
  <c r="BO102" i="6" a="1"/>
  <c r="BO102" i="6" s="1"/>
  <c r="BB102" i="6" s="1"/>
  <c r="AS102" i="6" s="1"/>
  <c r="BK102" i="6" a="1"/>
  <c r="BK102" i="6" s="1"/>
  <c r="AX102" i="6" s="1"/>
  <c r="AO102" i="6" s="1"/>
  <c r="BQ102" i="6" a="1"/>
  <c r="BQ102" i="6" s="1"/>
  <c r="BD102" i="6" s="1"/>
  <c r="AU102" i="6" s="1"/>
  <c r="BM102" i="6" a="1"/>
  <c r="BM102" i="6" s="1"/>
  <c r="AZ102" i="6" s="1"/>
  <c r="AQ102" i="6" s="1"/>
  <c r="BI102" i="6"/>
  <c r="AH103" i="6"/>
  <c r="AE108" i="6"/>
  <c r="AM108" i="6"/>
  <c r="AG110" i="6"/>
  <c r="BL79" i="6" a="1"/>
  <c r="BL79" i="6" s="1"/>
  <c r="AY79" i="6" s="1"/>
  <c r="AP79" i="6" s="1"/>
  <c r="BJ83" i="6" a="1"/>
  <c r="BJ83" i="6" s="1"/>
  <c r="AW83" i="6" s="1"/>
  <c r="AN83" i="6" s="1"/>
  <c r="BN83" i="6" a="1"/>
  <c r="BN83" i="6" s="1"/>
  <c r="BA83" i="6" s="1"/>
  <c r="AR83" i="6" s="1"/>
  <c r="BR83" i="6" a="1"/>
  <c r="BR83" i="6" s="1"/>
  <c r="BE83" i="6" s="1"/>
  <c r="AV83" i="6" s="1"/>
  <c r="BV86" i="6"/>
  <c r="BL87" i="6" a="1"/>
  <c r="BL87" i="6" s="1"/>
  <c r="AY87" i="6" s="1"/>
  <c r="AP87" i="6" s="1"/>
  <c r="BK89" i="6" a="1"/>
  <c r="BK89" i="6" s="1"/>
  <c r="AX89" i="6" s="1"/>
  <c r="AO89" i="6" s="1"/>
  <c r="BO89" i="6" a="1"/>
  <c r="BO89" i="6" s="1"/>
  <c r="BB89" i="6" s="1"/>
  <c r="AS89" i="6" s="1"/>
  <c r="AE91" i="6"/>
  <c r="AM91" i="6"/>
  <c r="BP91" i="6" a="1"/>
  <c r="BP91" i="6" s="1"/>
  <c r="BC91" i="6" s="1"/>
  <c r="AT91" i="6" s="1"/>
  <c r="AE92" i="6"/>
  <c r="AM92" i="6"/>
  <c r="BP94" i="6" a="1"/>
  <c r="BP94" i="6" s="1"/>
  <c r="BC94" i="6" s="1"/>
  <c r="AT94" i="6" s="1"/>
  <c r="BO95" i="6" a="1"/>
  <c r="BO95" i="6" s="1"/>
  <c r="BB95" i="6" s="1"/>
  <c r="AS95" i="6" s="1"/>
  <c r="BK95" i="6" a="1"/>
  <c r="BK95" i="6" s="1"/>
  <c r="AX95" i="6" s="1"/>
  <c r="AO95" i="6" s="1"/>
  <c r="BQ95" i="6" a="1"/>
  <c r="BQ95" i="6" s="1"/>
  <c r="BD95" i="6" s="1"/>
  <c r="AU95" i="6" s="1"/>
  <c r="BM95" i="6" a="1"/>
  <c r="BM95" i="6" s="1"/>
  <c r="AZ95" i="6" s="1"/>
  <c r="AQ95" i="6" s="1"/>
  <c r="BN95" i="6" a="1"/>
  <c r="BN95" i="6" s="1"/>
  <c r="BA95" i="6" s="1"/>
  <c r="AR95" i="6" s="1"/>
  <c r="AK97" i="6"/>
  <c r="AJ98" i="6"/>
  <c r="BI98" i="6"/>
  <c r="AI99" i="6"/>
  <c r="AL99" i="6"/>
  <c r="AE100" i="6"/>
  <c r="AM100" i="6"/>
  <c r="AK101" i="6"/>
  <c r="AE104" i="6"/>
  <c r="AM104" i="6"/>
  <c r="AL109" i="6"/>
  <c r="AU112" i="6"/>
  <c r="BL80" i="6" a="1"/>
  <c r="BL80" i="6" s="1"/>
  <c r="AY80" i="6" s="1"/>
  <c r="AP80" i="6" s="1"/>
  <c r="BP80" i="6" a="1"/>
  <c r="BP80" i="6" s="1"/>
  <c r="BC80" i="6" s="1"/>
  <c r="AT80" i="6" s="1"/>
  <c r="BV87" i="6"/>
  <c r="BL88" i="6" a="1"/>
  <c r="BL88" i="6" s="1"/>
  <c r="AY88" i="6" s="1"/>
  <c r="AP88" i="6" s="1"/>
  <c r="BP88" i="6" a="1"/>
  <c r="BP88" i="6" s="1"/>
  <c r="BC88" i="6" s="1"/>
  <c r="AT88" i="6" s="1"/>
  <c r="BK90" i="6" a="1"/>
  <c r="BK90" i="6" s="1"/>
  <c r="AX90" i="6" s="1"/>
  <c r="AO90" i="6" s="1"/>
  <c r="BO90" i="6" a="1"/>
  <c r="BO90" i="6" s="1"/>
  <c r="BB90" i="6" s="1"/>
  <c r="AS90" i="6" s="1"/>
  <c r="AF91" i="6"/>
  <c r="BI91" i="6"/>
  <c r="BQ92" i="6" a="1"/>
  <c r="BQ92" i="6" s="1"/>
  <c r="BD92" i="6" s="1"/>
  <c r="AU92" i="6" s="1"/>
  <c r="BQ93" i="6" a="1"/>
  <c r="BQ93" i="6" s="1"/>
  <c r="BD93" i="6" s="1"/>
  <c r="AU93" i="6" s="1"/>
  <c r="AU96" i="6"/>
  <c r="AL96" i="6"/>
  <c r="AL97" i="6"/>
  <c r="AK98" i="6"/>
  <c r="BQ98" i="6" a="1"/>
  <c r="BQ98" i="6" s="1"/>
  <c r="BD98" i="6" s="1"/>
  <c r="AU98" i="6" s="1"/>
  <c r="BM98" i="6" a="1"/>
  <c r="BM98" i="6" s="1"/>
  <c r="AZ98" i="6" s="1"/>
  <c r="AQ98" i="6" s="1"/>
  <c r="BO98" i="6" a="1"/>
  <c r="BO98" i="6" s="1"/>
  <c r="BB98" i="6" s="1"/>
  <c r="AS98" i="6" s="1"/>
  <c r="BK98" i="6" a="1"/>
  <c r="BK98" i="6" s="1"/>
  <c r="AX98" i="6" s="1"/>
  <c r="AO98" i="6" s="1"/>
  <c r="BV98" i="6"/>
  <c r="AJ99" i="6"/>
  <c r="AL101" i="6"/>
  <c r="BI101" i="6"/>
  <c r="AG102" i="6"/>
  <c r="BV102" i="6"/>
  <c r="AJ103" i="6"/>
  <c r="AL105" i="6"/>
  <c r="AJ107" i="6"/>
  <c r="AF111" i="6"/>
  <c r="AE112" i="6"/>
  <c r="AM112" i="6"/>
  <c r="BM87" i="6" a="1"/>
  <c r="BM87" i="6" s="1"/>
  <c r="AZ87" i="6" s="1"/>
  <c r="AQ87" i="6" s="1"/>
  <c r="BQ87" i="6" a="1"/>
  <c r="BQ87" i="6" s="1"/>
  <c r="BD87" i="6" s="1"/>
  <c r="AU87" i="6" s="1"/>
  <c r="BL89" i="6" a="1"/>
  <c r="BL89" i="6" s="1"/>
  <c r="AY89" i="6" s="1"/>
  <c r="AP89" i="6" s="1"/>
  <c r="BP89" i="6" a="1"/>
  <c r="BP89" i="6" s="1"/>
  <c r="BC89" i="6" s="1"/>
  <c r="AT89" i="6" s="1"/>
  <c r="BJ91" i="6" a="1"/>
  <c r="BJ91" i="6" s="1"/>
  <c r="AW91" i="6" s="1"/>
  <c r="AN91" i="6" s="1"/>
  <c r="BR91" i="6" a="1"/>
  <c r="BR91" i="6" s="1"/>
  <c r="BE91" i="6" s="1"/>
  <c r="AV91" i="6" s="1"/>
  <c r="AG92" i="6"/>
  <c r="BI92" i="6"/>
  <c r="AG93" i="6"/>
  <c r="AF94" i="6"/>
  <c r="BJ94" i="6" a="1"/>
  <c r="BJ94" i="6" s="1"/>
  <c r="AW94" i="6" s="1"/>
  <c r="AN94" i="6" s="1"/>
  <c r="BR94" i="6" a="1"/>
  <c r="BR94" i="6" s="1"/>
  <c r="BE94" i="6" s="1"/>
  <c r="AV94" i="6" s="1"/>
  <c r="AE95" i="6"/>
  <c r="AM95" i="6"/>
  <c r="AE96" i="6"/>
  <c r="AM96" i="6"/>
  <c r="AG100" i="6"/>
  <c r="BJ102" i="6" a="1"/>
  <c r="BJ102" i="6" s="1"/>
  <c r="AW102" i="6" s="1"/>
  <c r="AN102" i="6" s="1"/>
  <c r="AG104" i="6"/>
  <c r="AK106" i="6"/>
  <c r="BL90" i="6" a="1"/>
  <c r="BL90" i="6" s="1"/>
  <c r="AY90" i="6" s="1"/>
  <c r="AP90" i="6" s="1"/>
  <c r="BP90" i="6" a="1"/>
  <c r="BP90" i="6" s="1"/>
  <c r="BC90" i="6" s="1"/>
  <c r="AT90" i="6" s="1"/>
  <c r="AH92" i="6"/>
  <c r="AH93" i="6"/>
  <c r="AG94" i="6"/>
  <c r="AF95" i="6"/>
  <c r="AF101" i="6"/>
  <c r="BL102" i="6" a="1"/>
  <c r="BL102" i="6" s="1"/>
  <c r="AY102" i="6" s="1"/>
  <c r="AP102" i="6" s="1"/>
  <c r="AL103" i="6"/>
  <c r="AI108" i="6"/>
  <c r="AK110" i="6"/>
  <c r="BL83" i="6" a="1"/>
  <c r="BL83" i="6" s="1"/>
  <c r="AY83" i="6" s="1"/>
  <c r="AP83" i="6" s="1"/>
  <c r="BJ87" i="6" a="1"/>
  <c r="BJ87" i="6" s="1"/>
  <c r="AW87" i="6" s="1"/>
  <c r="AN87" i="6" s="1"/>
  <c r="BN87" i="6" a="1"/>
  <c r="BN87" i="6" s="1"/>
  <c r="BA87" i="6" s="1"/>
  <c r="AR87" i="6" s="1"/>
  <c r="BM89" i="6" a="1"/>
  <c r="BM89" i="6" s="1"/>
  <c r="AZ89" i="6" s="1"/>
  <c r="AQ89" i="6" s="1"/>
  <c r="AI90" i="6"/>
  <c r="BV90" i="6"/>
  <c r="AI91" i="6"/>
  <c r="AL91" i="6"/>
  <c r="BV91" i="6"/>
  <c r="AI92" i="6"/>
  <c r="BL94" i="6" a="1"/>
  <c r="BL94" i="6" s="1"/>
  <c r="AY94" i="6" s="1"/>
  <c r="AP94" i="6" s="1"/>
  <c r="BI94" i="6"/>
  <c r="AG96" i="6"/>
  <c r="AG97" i="6"/>
  <c r="AF97" i="6"/>
  <c r="AF98" i="6"/>
  <c r="AE98" i="6"/>
  <c r="AE99" i="6"/>
  <c r="AM99" i="6"/>
  <c r="AI100" i="6"/>
  <c r="AJ102" i="6"/>
  <c r="BN102" i="6" a="1"/>
  <c r="BN102" i="6" s="1"/>
  <c r="BA102" i="6" s="1"/>
  <c r="AR102" i="6" s="1"/>
  <c r="AI104" i="6"/>
  <c r="AV107" i="6"/>
  <c r="AH109" i="6"/>
  <c r="BL76" i="6" a="1"/>
  <c r="BL76" i="6" s="1"/>
  <c r="AY76" i="6" s="1"/>
  <c r="AP76" i="6" s="1"/>
  <c r="BJ80" i="6" a="1"/>
  <c r="BJ80" i="6" s="1"/>
  <c r="AW80" i="6" s="1"/>
  <c r="AN80" i="6" s="1"/>
  <c r="BN80" i="6" a="1"/>
  <c r="BN80" i="6" s="1"/>
  <c r="BA80" i="6" s="1"/>
  <c r="AR80" i="6" s="1"/>
  <c r="BL84" i="6" a="1"/>
  <c r="BL84" i="6" s="1"/>
  <c r="AY84" i="6" s="1"/>
  <c r="AP84" i="6" s="1"/>
  <c r="BJ88" i="6" a="1"/>
  <c r="BJ88" i="6" s="1"/>
  <c r="AW88" i="6" s="1"/>
  <c r="AN88" i="6" s="1"/>
  <c r="BN88" i="6" a="1"/>
  <c r="BN88" i="6" s="1"/>
  <c r="BA88" i="6" s="1"/>
  <c r="AR88" i="6" s="1"/>
  <c r="BM90" i="6" a="1"/>
  <c r="BM90" i="6" s="1"/>
  <c r="AZ90" i="6" s="1"/>
  <c r="AQ90" i="6" s="1"/>
  <c r="AJ91" i="6"/>
  <c r="BM92" i="6" a="1"/>
  <c r="BM92" i="6" s="1"/>
  <c r="AZ92" i="6" s="1"/>
  <c r="AQ92" i="6" s="1"/>
  <c r="BM93" i="6" a="1"/>
  <c r="BM93" i="6" s="1"/>
  <c r="AZ93" i="6" s="1"/>
  <c r="AQ93" i="6" s="1"/>
  <c r="BV95" i="6"/>
  <c r="AH96" i="6"/>
  <c r="BR96" i="6" a="1"/>
  <c r="BR96" i="6" s="1"/>
  <c r="BE96" i="6" s="1"/>
  <c r="AV96" i="6" s="1"/>
  <c r="BN96" i="6" a="1"/>
  <c r="BN96" i="6" s="1"/>
  <c r="BA96" i="6" s="1"/>
  <c r="AR96" i="6" s="1"/>
  <c r="BJ96" i="6" a="1"/>
  <c r="BJ96" i="6" s="1"/>
  <c r="AW96" i="6" s="1"/>
  <c r="AN96" i="6" s="1"/>
  <c r="BV96" i="6"/>
  <c r="AH97" i="6"/>
  <c r="BR97" i="6" a="1"/>
  <c r="BR97" i="6" s="1"/>
  <c r="BE97" i="6" s="1"/>
  <c r="AV97" i="6" s="1"/>
  <c r="BN97" i="6" a="1"/>
  <c r="BN97" i="6" s="1"/>
  <c r="BA97" i="6" s="1"/>
  <c r="AR97" i="6" s="1"/>
  <c r="BJ97" i="6" a="1"/>
  <c r="BJ97" i="6" s="1"/>
  <c r="AW97" i="6" s="1"/>
  <c r="AN97" i="6" s="1"/>
  <c r="BI97" i="6"/>
  <c r="AG98" i="6"/>
  <c r="AF99" i="6"/>
  <c r="BV100" i="6"/>
  <c r="AH101" i="6"/>
  <c r="AJ101" i="6"/>
  <c r="AK102" i="6"/>
  <c r="BP102" i="6" a="1"/>
  <c r="BP102" i="6" s="1"/>
  <c r="BC102" i="6" s="1"/>
  <c r="AT102" i="6" s="1"/>
  <c r="AF103" i="6"/>
  <c r="AH105" i="6"/>
  <c r="AF107" i="6"/>
  <c r="AI112" i="6"/>
  <c r="BQ91" i="6" a="1"/>
  <c r="BQ91" i="6" s="1"/>
  <c r="BD91" i="6" s="1"/>
  <c r="AU91" i="6" s="1"/>
  <c r="BM91" i="6" a="1"/>
  <c r="BM91" i="6" s="1"/>
  <c r="AZ91" i="6" s="1"/>
  <c r="AQ91" i="6" s="1"/>
  <c r="BO91" i="6" a="1"/>
  <c r="BO91" i="6" s="1"/>
  <c r="BB91" i="6" s="1"/>
  <c r="AS91" i="6" s="1"/>
  <c r="BK91" i="6" a="1"/>
  <c r="BK91" i="6" s="1"/>
  <c r="AX91" i="6" s="1"/>
  <c r="AO91" i="6" s="1"/>
  <c r="BN91" i="6" a="1"/>
  <c r="BN91" i="6" s="1"/>
  <c r="BA91" i="6" s="1"/>
  <c r="AR91" i="6" s="1"/>
  <c r="AK93" i="6"/>
  <c r="BV93" i="6"/>
  <c r="AJ94" i="6"/>
  <c r="BN94" i="6" a="1"/>
  <c r="BN94" i="6" s="1"/>
  <c r="BA94" i="6" s="1"/>
  <c r="AR94" i="6" s="1"/>
  <c r="AI95" i="6"/>
  <c r="AI96" i="6"/>
  <c r="AJ97" i="6"/>
  <c r="AI98" i="6"/>
  <c r="AH99" i="6"/>
  <c r="BR102" i="6" a="1"/>
  <c r="BR102" i="6" s="1"/>
  <c r="BE102" i="6" s="1"/>
  <c r="AV102" i="6" s="1"/>
  <c r="AK104" i="6"/>
  <c r="AG106" i="6"/>
  <c r="AK113" i="6"/>
  <c r="BL103" i="6" a="1"/>
  <c r="BL103" i="6" s="1"/>
  <c r="AY103" i="6" s="1"/>
  <c r="AP103" i="6" s="1"/>
  <c r="BP103" i="6" a="1"/>
  <c r="BP103" i="6" s="1"/>
  <c r="BC103" i="6" s="1"/>
  <c r="AT103" i="6" s="1"/>
  <c r="AF105" i="6"/>
  <c r="AE106" i="6"/>
  <c r="AM106" i="6"/>
  <c r="AL107" i="6"/>
  <c r="AK108" i="6"/>
  <c r="BI108" i="6"/>
  <c r="AJ109" i="6"/>
  <c r="AI110" i="6"/>
  <c r="AH111" i="6"/>
  <c r="BL111" i="6" a="1"/>
  <c r="BL111" i="6" s="1"/>
  <c r="AY111" i="6" s="1"/>
  <c r="AP111" i="6" s="1"/>
  <c r="BP111" i="6" a="1"/>
  <c r="BP111" i="6" s="1"/>
  <c r="BC111" i="6" s="1"/>
  <c r="AT111" i="6" s="1"/>
  <c r="AG112" i="6"/>
  <c r="AG113" i="6"/>
  <c r="AJ115" i="6"/>
  <c r="AF116" i="6"/>
  <c r="AG121" i="6"/>
  <c r="BI121" i="6"/>
  <c r="AH123" i="6"/>
  <c r="AL124" i="6"/>
  <c r="AI125" i="6"/>
  <c r="BJ92" i="6" a="1"/>
  <c r="BJ92" i="6" s="1"/>
  <c r="AW92" i="6" s="1"/>
  <c r="AN92" i="6" s="1"/>
  <c r="BN92" i="6" a="1"/>
  <c r="BN92" i="6" s="1"/>
  <c r="BA92" i="6" s="1"/>
  <c r="AR92" i="6" s="1"/>
  <c r="BR92" i="6" a="1"/>
  <c r="BR92" i="6" s="1"/>
  <c r="BE92" i="6" s="1"/>
  <c r="AV92" i="6" s="1"/>
  <c r="BL96" i="6" a="1"/>
  <c r="BL96" i="6" s="1"/>
  <c r="AY96" i="6" s="1"/>
  <c r="AP96" i="6" s="1"/>
  <c r="BJ100" i="6" a="1"/>
  <c r="BJ100" i="6" s="1"/>
  <c r="AW100" i="6" s="1"/>
  <c r="AN100" i="6" s="1"/>
  <c r="BN100" i="6" a="1"/>
  <c r="BN100" i="6" s="1"/>
  <c r="BA100" i="6" s="1"/>
  <c r="AR100" i="6" s="1"/>
  <c r="BR100" i="6" a="1"/>
  <c r="BR100" i="6" s="1"/>
  <c r="BE100" i="6" s="1"/>
  <c r="AV100" i="6" s="1"/>
  <c r="AI103" i="6"/>
  <c r="AH104" i="6"/>
  <c r="BL104" i="6" a="1"/>
  <c r="BL104" i="6" s="1"/>
  <c r="AY104" i="6" s="1"/>
  <c r="AP104" i="6" s="1"/>
  <c r="AG105" i="6"/>
  <c r="AF106" i="6"/>
  <c r="BK106" i="6" a="1"/>
  <c r="BK106" i="6" s="1"/>
  <c r="AX106" i="6" s="1"/>
  <c r="AO106" i="6" s="1"/>
  <c r="BO106" i="6" a="1"/>
  <c r="BO106" i="6" s="1"/>
  <c r="BB106" i="6" s="1"/>
  <c r="AS106" i="6" s="1"/>
  <c r="AE107" i="6"/>
  <c r="AM107" i="6"/>
  <c r="AL108" i="6"/>
  <c r="BJ108" i="6" a="1"/>
  <c r="BJ108" i="6" s="1"/>
  <c r="AW108" i="6" s="1"/>
  <c r="AN108" i="6" s="1"/>
  <c r="BN108" i="6" a="1"/>
  <c r="BN108" i="6" s="1"/>
  <c r="BA108" i="6" s="1"/>
  <c r="AR108" i="6" s="1"/>
  <c r="BR108" i="6" a="1"/>
  <c r="BR108" i="6" s="1"/>
  <c r="BE108" i="6" s="1"/>
  <c r="AV108" i="6" s="1"/>
  <c r="AK109" i="6"/>
  <c r="BI109" i="6"/>
  <c r="AJ110" i="6"/>
  <c r="BM110" i="6" a="1"/>
  <c r="BM110" i="6" s="1"/>
  <c r="AZ110" i="6" s="1"/>
  <c r="AQ110" i="6" s="1"/>
  <c r="BQ110" i="6" a="1"/>
  <c r="BQ110" i="6" s="1"/>
  <c r="BD110" i="6" s="1"/>
  <c r="AU110" i="6" s="1"/>
  <c r="AI111" i="6"/>
  <c r="AH112" i="6"/>
  <c r="BL112" i="6" a="1"/>
  <c r="BL112" i="6" s="1"/>
  <c r="AY112" i="6" s="1"/>
  <c r="AP112" i="6" s="1"/>
  <c r="AJ113" i="6"/>
  <c r="AG116" i="6"/>
  <c r="AK117" i="6"/>
  <c r="AL118" i="6"/>
  <c r="BI122" i="6"/>
  <c r="BV122" i="6"/>
  <c r="BR124" i="6" a="1"/>
  <c r="BR124" i="6" s="1"/>
  <c r="BE124" i="6" s="1"/>
  <c r="AV124" i="6" s="1"/>
  <c r="BN124" i="6" a="1"/>
  <c r="BN124" i="6" s="1"/>
  <c r="BA124" i="6" s="1"/>
  <c r="AR124" i="6" s="1"/>
  <c r="BJ124" i="6" a="1"/>
  <c r="BJ124" i="6" s="1"/>
  <c r="AW124" i="6" s="1"/>
  <c r="AN124" i="6" s="1"/>
  <c r="BQ124" i="6" a="1"/>
  <c r="BQ124" i="6" s="1"/>
  <c r="BD124" i="6" s="1"/>
  <c r="AU124" i="6" s="1"/>
  <c r="BM124" i="6" a="1"/>
  <c r="BM124" i="6" s="1"/>
  <c r="AZ124" i="6" s="1"/>
  <c r="AQ124" i="6" s="1"/>
  <c r="BP124" i="6" a="1"/>
  <c r="BP124" i="6" s="1"/>
  <c r="BC124" i="6" s="1"/>
  <c r="AT124" i="6" s="1"/>
  <c r="BO124" i="6" a="1"/>
  <c r="BO124" i="6" s="1"/>
  <c r="BB124" i="6" s="1"/>
  <c r="AS124" i="6" s="1"/>
  <c r="BK124" i="6" a="1"/>
  <c r="BK124" i="6" s="1"/>
  <c r="AX124" i="6" s="1"/>
  <c r="AO124" i="6" s="1"/>
  <c r="AJ125" i="6"/>
  <c r="AG126" i="6"/>
  <c r="BJ93" i="6" a="1"/>
  <c r="BJ93" i="6" s="1"/>
  <c r="AW93" i="6" s="1"/>
  <c r="AN93" i="6" s="1"/>
  <c r="BN93" i="6" a="1"/>
  <c r="BN93" i="6" s="1"/>
  <c r="BA93" i="6" s="1"/>
  <c r="AR93" i="6" s="1"/>
  <c r="BR93" i="6" a="1"/>
  <c r="BR93" i="6" s="1"/>
  <c r="BE93" i="6" s="1"/>
  <c r="AV93" i="6" s="1"/>
  <c r="BL97" i="6" a="1"/>
  <c r="BL97" i="6" s="1"/>
  <c r="AY97" i="6" s="1"/>
  <c r="AP97" i="6" s="1"/>
  <c r="BK99" i="6" a="1"/>
  <c r="BK99" i="6" s="1"/>
  <c r="AX99" i="6" s="1"/>
  <c r="AO99" i="6" s="1"/>
  <c r="BO99" i="6" a="1"/>
  <c r="BO99" i="6" s="1"/>
  <c r="BB99" i="6" s="1"/>
  <c r="AS99" i="6" s="1"/>
  <c r="BJ101" i="6" a="1"/>
  <c r="BJ101" i="6" s="1"/>
  <c r="AW101" i="6" s="1"/>
  <c r="AN101" i="6" s="1"/>
  <c r="BN101" i="6" a="1"/>
  <c r="BN101" i="6" s="1"/>
  <c r="BA101" i="6" s="1"/>
  <c r="AR101" i="6" s="1"/>
  <c r="BR101" i="6" a="1"/>
  <c r="BR101" i="6" s="1"/>
  <c r="BE101" i="6" s="1"/>
  <c r="AV101" i="6" s="1"/>
  <c r="BM103" i="6" a="1"/>
  <c r="BM103" i="6" s="1"/>
  <c r="AZ103" i="6" s="1"/>
  <c r="AQ103" i="6" s="1"/>
  <c r="BQ103" i="6" a="1"/>
  <c r="BQ103" i="6" s="1"/>
  <c r="BD103" i="6" s="1"/>
  <c r="AU103" i="6" s="1"/>
  <c r="BV104" i="6"/>
  <c r="BL105" i="6" a="1"/>
  <c r="BL105" i="6" s="1"/>
  <c r="AY105" i="6" s="1"/>
  <c r="AP105" i="6" s="1"/>
  <c r="BK107" i="6" a="1"/>
  <c r="BK107" i="6" s="1"/>
  <c r="AX107" i="6" s="1"/>
  <c r="AO107" i="6" s="1"/>
  <c r="BO107" i="6" a="1"/>
  <c r="BO107" i="6" s="1"/>
  <c r="BB107" i="6" s="1"/>
  <c r="AS107" i="6" s="1"/>
  <c r="BJ109" i="6" a="1"/>
  <c r="BJ109" i="6" s="1"/>
  <c r="AW109" i="6" s="1"/>
  <c r="AN109" i="6" s="1"/>
  <c r="BN109" i="6" a="1"/>
  <c r="BN109" i="6" s="1"/>
  <c r="BA109" i="6" s="1"/>
  <c r="AR109" i="6" s="1"/>
  <c r="BM111" i="6" a="1"/>
  <c r="BM111" i="6" s="1"/>
  <c r="AZ111" i="6" s="1"/>
  <c r="AQ111" i="6" s="1"/>
  <c r="BQ111" i="6" a="1"/>
  <c r="BQ111" i="6" s="1"/>
  <c r="BD111" i="6" s="1"/>
  <c r="AU111" i="6" s="1"/>
  <c r="BV112" i="6"/>
  <c r="BV113" i="6"/>
  <c r="BI115" i="6"/>
  <c r="AE118" i="6"/>
  <c r="AM118" i="6"/>
  <c r="BQ118" i="6" a="1"/>
  <c r="BQ118" i="6" s="1"/>
  <c r="BD118" i="6" s="1"/>
  <c r="AU118" i="6" s="1"/>
  <c r="BM118" i="6" a="1"/>
  <c r="BM118" i="6" s="1"/>
  <c r="AZ118" i="6" s="1"/>
  <c r="AQ118" i="6" s="1"/>
  <c r="BV118" i="6"/>
  <c r="BR118" i="6" a="1"/>
  <c r="BR118" i="6" s="1"/>
  <c r="BE118" i="6" s="1"/>
  <c r="AV118" i="6" s="1"/>
  <c r="BN118" i="6" a="1"/>
  <c r="BN118" i="6" s="1"/>
  <c r="BA118" i="6" s="1"/>
  <c r="AR118" i="6" s="1"/>
  <c r="BJ118" i="6" a="1"/>
  <c r="BJ118" i="6" s="1"/>
  <c r="AW118" i="6" s="1"/>
  <c r="AN118" i="6" s="1"/>
  <c r="AI119" i="6"/>
  <c r="BV119" i="6"/>
  <c r="AH120" i="6"/>
  <c r="AI121" i="6"/>
  <c r="AF122" i="6"/>
  <c r="AJ123" i="6"/>
  <c r="AF124" i="6"/>
  <c r="AK125" i="6"/>
  <c r="BL106" i="6" a="1"/>
  <c r="BL106" i="6" s="1"/>
  <c r="AY106" i="6" s="1"/>
  <c r="AP106" i="6" s="1"/>
  <c r="BP106" i="6" a="1"/>
  <c r="BP106" i="6" s="1"/>
  <c r="BC106" i="6" s="1"/>
  <c r="AT106" i="6" s="1"/>
  <c r="BO113" i="6" a="1"/>
  <c r="BO113" i="6" s="1"/>
  <c r="BB113" i="6" s="1"/>
  <c r="AS113" i="6" s="1"/>
  <c r="BK113" i="6" a="1"/>
  <c r="BK113" i="6" s="1"/>
  <c r="AX113" i="6" s="1"/>
  <c r="AO113" i="6" s="1"/>
  <c r="BR113" i="6" a="1"/>
  <c r="BR113" i="6" s="1"/>
  <c r="BE113" i="6" s="1"/>
  <c r="AV113" i="6" s="1"/>
  <c r="BN113" i="6" a="1"/>
  <c r="BN113" i="6" s="1"/>
  <c r="BA113" i="6" s="1"/>
  <c r="AR113" i="6" s="1"/>
  <c r="BJ113" i="6" a="1"/>
  <c r="BJ113" i="6" s="1"/>
  <c r="AW113" i="6" s="1"/>
  <c r="AN113" i="6" s="1"/>
  <c r="BP113" i="6" a="1"/>
  <c r="BP113" i="6" s="1"/>
  <c r="BC113" i="6" s="1"/>
  <c r="AT113" i="6" s="1"/>
  <c r="AK114" i="6"/>
  <c r="AE115" i="6"/>
  <c r="AM115" i="6"/>
  <c r="AI116" i="6"/>
  <c r="BL116" i="6" a="1"/>
  <c r="BL116" i="6" s="1"/>
  <c r="AY116" i="6" s="1"/>
  <c r="AP116" i="6" s="1"/>
  <c r="AN117" i="6"/>
  <c r="AE117" i="6"/>
  <c r="AM117" i="6"/>
  <c r="BV120" i="6"/>
  <c r="AJ121" i="6"/>
  <c r="AG124" i="6"/>
  <c r="AI126" i="6"/>
  <c r="AF127" i="6"/>
  <c r="BL99" i="6" a="1"/>
  <c r="BL99" i="6" s="1"/>
  <c r="AY99" i="6" s="1"/>
  <c r="AP99" i="6" s="1"/>
  <c r="BP99" i="6" a="1"/>
  <c r="BP99" i="6" s="1"/>
  <c r="BC99" i="6" s="1"/>
  <c r="AT99" i="6" s="1"/>
  <c r="BJ103" i="6" a="1"/>
  <c r="BJ103" i="6" s="1"/>
  <c r="AW103" i="6" s="1"/>
  <c r="AN103" i="6" s="1"/>
  <c r="BN103" i="6" a="1"/>
  <c r="BN103" i="6" s="1"/>
  <c r="BA103" i="6" s="1"/>
  <c r="AR103" i="6" s="1"/>
  <c r="BR103" i="6" a="1"/>
  <c r="BR103" i="6" s="1"/>
  <c r="BE103" i="6" s="1"/>
  <c r="AV103" i="6" s="1"/>
  <c r="BI104" i="6"/>
  <c r="AJ105" i="6"/>
  <c r="BM105" i="6" a="1"/>
  <c r="BM105" i="6" s="1"/>
  <c r="AZ105" i="6" s="1"/>
  <c r="AQ105" i="6" s="1"/>
  <c r="BQ105" i="6" a="1"/>
  <c r="BQ105" i="6" s="1"/>
  <c r="BD105" i="6" s="1"/>
  <c r="AU105" i="6" s="1"/>
  <c r="AI106" i="6"/>
  <c r="BV106" i="6"/>
  <c r="AH107" i="6"/>
  <c r="BL107" i="6" a="1"/>
  <c r="BL107" i="6" s="1"/>
  <c r="AY107" i="6" s="1"/>
  <c r="AP107" i="6" s="1"/>
  <c r="BP107" i="6" a="1"/>
  <c r="BP107" i="6" s="1"/>
  <c r="BC107" i="6" s="1"/>
  <c r="AT107" i="6" s="1"/>
  <c r="AG108" i="6"/>
  <c r="AF109" i="6"/>
  <c r="AE110" i="6"/>
  <c r="AM110" i="6"/>
  <c r="AL111" i="6"/>
  <c r="BJ111" i="6" a="1"/>
  <c r="BJ111" i="6" s="1"/>
  <c r="AW111" i="6" s="1"/>
  <c r="AN111" i="6" s="1"/>
  <c r="BN111" i="6" a="1"/>
  <c r="BN111" i="6" s="1"/>
  <c r="BA111" i="6" s="1"/>
  <c r="AR111" i="6" s="1"/>
  <c r="BR111" i="6" a="1"/>
  <c r="BR111" i="6" s="1"/>
  <c r="BE111" i="6" s="1"/>
  <c r="AV111" i="6" s="1"/>
  <c r="AK112" i="6"/>
  <c r="AF117" i="6"/>
  <c r="AG118" i="6"/>
  <c r="AK119" i="6"/>
  <c r="AJ120" i="6"/>
  <c r="AH122" i="6"/>
  <c r="BI123" i="6"/>
  <c r="BQ123" i="6" a="1"/>
  <c r="BQ123" i="6" s="1"/>
  <c r="BD123" i="6" s="1"/>
  <c r="AU123" i="6" s="1"/>
  <c r="BM123" i="6" a="1"/>
  <c r="BM123" i="6" s="1"/>
  <c r="AZ123" i="6" s="1"/>
  <c r="AQ123" i="6" s="1"/>
  <c r="AE125" i="6"/>
  <c r="AM125" i="6"/>
  <c r="BL92" i="6" a="1"/>
  <c r="BL92" i="6" s="1"/>
  <c r="AY92" i="6" s="1"/>
  <c r="AP92" i="6" s="1"/>
  <c r="AH100" i="6"/>
  <c r="BL100" i="6" a="1"/>
  <c r="BL100" i="6" s="1"/>
  <c r="AY100" i="6" s="1"/>
  <c r="AP100" i="6" s="1"/>
  <c r="AG101" i="6"/>
  <c r="AF102" i="6"/>
  <c r="AE103" i="6"/>
  <c r="AM103" i="6"/>
  <c r="AL104" i="6"/>
  <c r="BJ104" i="6" a="1"/>
  <c r="BJ104" i="6" s="1"/>
  <c r="AW104" i="6" s="1"/>
  <c r="AN104" i="6" s="1"/>
  <c r="BN104" i="6" a="1"/>
  <c r="BN104" i="6" s="1"/>
  <c r="BA104" i="6" s="1"/>
  <c r="AR104" i="6" s="1"/>
  <c r="AK105" i="6"/>
  <c r="BI105" i="6"/>
  <c r="AJ106" i="6"/>
  <c r="BM106" i="6" a="1"/>
  <c r="BM106" i="6" s="1"/>
  <c r="AZ106" i="6" s="1"/>
  <c r="AQ106" i="6" s="1"/>
  <c r="BQ106" i="6" a="1"/>
  <c r="BQ106" i="6" s="1"/>
  <c r="BD106" i="6" s="1"/>
  <c r="AU106" i="6" s="1"/>
  <c r="AI107" i="6"/>
  <c r="BV107" i="6"/>
  <c r="AH108" i="6"/>
  <c r="BL108" i="6" a="1"/>
  <c r="BL108" i="6" s="1"/>
  <c r="AY108" i="6" s="1"/>
  <c r="AP108" i="6" s="1"/>
  <c r="AG109" i="6"/>
  <c r="AF110" i="6"/>
  <c r="BK110" i="6" a="1"/>
  <c r="BK110" i="6" s="1"/>
  <c r="AX110" i="6" s="1"/>
  <c r="AO110" i="6" s="1"/>
  <c r="BO110" i="6" a="1"/>
  <c r="BO110" i="6" s="1"/>
  <c r="BB110" i="6" s="1"/>
  <c r="AS110" i="6" s="1"/>
  <c r="AE111" i="6"/>
  <c r="AM111" i="6"/>
  <c r="AL112" i="6"/>
  <c r="AL113" i="6"/>
  <c r="BQ113" i="6" a="1"/>
  <c r="BQ113" i="6" s="1"/>
  <c r="BD113" i="6" s="1"/>
  <c r="AU113" i="6" s="1"/>
  <c r="AG115" i="6"/>
  <c r="AL119" i="6"/>
  <c r="AK120" i="6"/>
  <c r="AL121" i="6"/>
  <c r="BO121" i="6" a="1"/>
  <c r="BO121" i="6" s="1"/>
  <c r="BB121" i="6" s="1"/>
  <c r="AS121" i="6" s="1"/>
  <c r="BK121" i="6" a="1"/>
  <c r="BK121" i="6" s="1"/>
  <c r="AX121" i="6" s="1"/>
  <c r="AO121" i="6" s="1"/>
  <c r="BR121" i="6" a="1"/>
  <c r="BR121" i="6" s="1"/>
  <c r="BE121" i="6" s="1"/>
  <c r="AV121" i="6" s="1"/>
  <c r="BN121" i="6" a="1"/>
  <c r="BN121" i="6" s="1"/>
  <c r="BA121" i="6" s="1"/>
  <c r="AR121" i="6" s="1"/>
  <c r="BJ121" i="6" a="1"/>
  <c r="BJ121" i="6" s="1"/>
  <c r="AW121" i="6" s="1"/>
  <c r="AN121" i="6" s="1"/>
  <c r="BQ121" i="6" a="1"/>
  <c r="BQ121" i="6" s="1"/>
  <c r="BD121" i="6" s="1"/>
  <c r="AU121" i="6" s="1"/>
  <c r="BM121" i="6" a="1"/>
  <c r="BM121" i="6" s="1"/>
  <c r="AZ121" i="6" s="1"/>
  <c r="AQ121" i="6" s="1"/>
  <c r="AI122" i="6"/>
  <c r="AE123" i="6"/>
  <c r="AM123" i="6"/>
  <c r="BR123" i="6" a="1"/>
  <c r="BR123" i="6" s="1"/>
  <c r="BE123" i="6" s="1"/>
  <c r="AV123" i="6" s="1"/>
  <c r="AI124" i="6"/>
  <c r="AF125" i="6"/>
  <c r="BL93" i="6" a="1"/>
  <c r="BL93" i="6" s="1"/>
  <c r="AY93" i="6" s="1"/>
  <c r="AP93" i="6" s="1"/>
  <c r="BM99" i="6" a="1"/>
  <c r="BM99" i="6" s="1"/>
  <c r="AZ99" i="6" s="1"/>
  <c r="AQ99" i="6" s="1"/>
  <c r="BL101" i="6" a="1"/>
  <c r="BL101" i="6" s="1"/>
  <c r="AY101" i="6" s="1"/>
  <c r="AP101" i="6" s="1"/>
  <c r="BK103" i="6" a="1"/>
  <c r="BK103" i="6" s="1"/>
  <c r="AX103" i="6" s="1"/>
  <c r="AO103" i="6" s="1"/>
  <c r="BJ105" i="6" a="1"/>
  <c r="BJ105" i="6" s="1"/>
  <c r="AW105" i="6" s="1"/>
  <c r="AN105" i="6" s="1"/>
  <c r="BN105" i="6" a="1"/>
  <c r="BN105" i="6" s="1"/>
  <c r="BA105" i="6" s="1"/>
  <c r="AR105" i="6" s="1"/>
  <c r="BM107" i="6" a="1"/>
  <c r="BM107" i="6" s="1"/>
  <c r="AZ107" i="6" s="1"/>
  <c r="AQ107" i="6" s="1"/>
  <c r="BV108" i="6"/>
  <c r="BL109" i="6" a="1"/>
  <c r="BL109" i="6" s="1"/>
  <c r="AY109" i="6" s="1"/>
  <c r="AP109" i="6" s="1"/>
  <c r="BK111" i="6" a="1"/>
  <c r="BK111" i="6" s="1"/>
  <c r="AX111" i="6" s="1"/>
  <c r="AO111" i="6" s="1"/>
  <c r="AE113" i="6"/>
  <c r="AF114" i="6"/>
  <c r="AH115" i="6"/>
  <c r="BK115" i="6" a="1"/>
  <c r="BK115" i="6" s="1"/>
  <c r="AX115" i="6" s="1"/>
  <c r="AO115" i="6" s="1"/>
  <c r="AL116" i="6"/>
  <c r="AH117" i="6"/>
  <c r="BK118" i="6" a="1"/>
  <c r="BK118" i="6" s="1"/>
  <c r="AX118" i="6" s="1"/>
  <c r="AO118" i="6" s="1"/>
  <c r="AV119" i="6"/>
  <c r="AG125" i="6"/>
  <c r="BJ106" i="6" a="1"/>
  <c r="BJ106" i="6" s="1"/>
  <c r="AW106" i="6" s="1"/>
  <c r="AN106" i="6" s="1"/>
  <c r="BN106" i="6" a="1"/>
  <c r="BN106" i="6" s="1"/>
  <c r="BA106" i="6" s="1"/>
  <c r="AR106" i="6" s="1"/>
  <c r="BM108" i="6" a="1"/>
  <c r="BM108" i="6" s="1"/>
  <c r="AZ108" i="6" s="1"/>
  <c r="AQ108" i="6" s="1"/>
  <c r="BL110" i="6" a="1"/>
  <c r="BL110" i="6" s="1"/>
  <c r="AY110" i="6" s="1"/>
  <c r="AP110" i="6" s="1"/>
  <c r="BL113" i="6" a="1"/>
  <c r="BL113" i="6" s="1"/>
  <c r="AY113" i="6" s="1"/>
  <c r="AP113" i="6" s="1"/>
  <c r="BI114" i="6"/>
  <c r="BV114" i="6"/>
  <c r="BR116" i="6" a="1"/>
  <c r="BR116" i="6" s="1"/>
  <c r="BE116" i="6" s="1"/>
  <c r="AV116" i="6" s="1"/>
  <c r="BN116" i="6" a="1"/>
  <c r="BN116" i="6" s="1"/>
  <c r="BA116" i="6" s="1"/>
  <c r="AR116" i="6" s="1"/>
  <c r="BJ116" i="6" a="1"/>
  <c r="BJ116" i="6" s="1"/>
  <c r="AW116" i="6" s="1"/>
  <c r="AN116" i="6" s="1"/>
  <c r="BQ116" i="6" a="1"/>
  <c r="BQ116" i="6" s="1"/>
  <c r="BD116" i="6" s="1"/>
  <c r="AU116" i="6" s="1"/>
  <c r="BM116" i="6" a="1"/>
  <c r="BM116" i="6" s="1"/>
  <c r="AZ116" i="6" s="1"/>
  <c r="AQ116" i="6" s="1"/>
  <c r="BO116" i="6" a="1"/>
  <c r="BO116" i="6" s="1"/>
  <c r="BB116" i="6" s="1"/>
  <c r="AS116" i="6" s="1"/>
  <c r="BK116" i="6" a="1"/>
  <c r="BK116" i="6" s="1"/>
  <c r="AX116" i="6" s="1"/>
  <c r="AO116" i="6" s="1"/>
  <c r="BI116" i="6"/>
  <c r="AF119" i="6"/>
  <c r="AE120" i="6"/>
  <c r="AM120" i="6"/>
  <c r="AK122" i="6"/>
  <c r="AG123" i="6"/>
  <c r="AH125" i="6"/>
  <c r="AF129" i="6"/>
  <c r="AE130" i="6"/>
  <c r="AM130" i="6"/>
  <c r="AK136" i="6"/>
  <c r="BL114" i="6" a="1"/>
  <c r="BL114" i="6" s="1"/>
  <c r="AY114" i="6" s="1"/>
  <c r="AP114" i="6" s="1"/>
  <c r="BP114" i="6" a="1"/>
  <c r="BP114" i="6" s="1"/>
  <c r="BC114" i="6" s="1"/>
  <c r="AT114" i="6" s="1"/>
  <c r="BL122" i="6" a="1"/>
  <c r="BL122" i="6" s="1"/>
  <c r="AY122" i="6" s="1"/>
  <c r="AP122" i="6" s="1"/>
  <c r="BP122" i="6" a="1"/>
  <c r="BP122" i="6" s="1"/>
  <c r="BC122" i="6" s="1"/>
  <c r="AT122" i="6" s="1"/>
  <c r="AJ126" i="6"/>
  <c r="AK127" i="6"/>
  <c r="AJ128" i="6"/>
  <c r="BI128" i="6"/>
  <c r="AJ131" i="6"/>
  <c r="AG132" i="6"/>
  <c r="BL115" i="6" a="1"/>
  <c r="BL115" i="6" s="1"/>
  <c r="AY115" i="6" s="1"/>
  <c r="AP115" i="6" s="1"/>
  <c r="BP115" i="6" a="1"/>
  <c r="BP115" i="6" s="1"/>
  <c r="BC115" i="6" s="1"/>
  <c r="AT115" i="6" s="1"/>
  <c r="BL123" i="6" a="1"/>
  <c r="BL123" i="6" s="1"/>
  <c r="AY123" i="6" s="1"/>
  <c r="AP123" i="6" s="1"/>
  <c r="BP123" i="6" a="1"/>
  <c r="BP123" i="6" s="1"/>
  <c r="BC123" i="6" s="1"/>
  <c r="AT123" i="6" s="1"/>
  <c r="AL127" i="6"/>
  <c r="AK128" i="6"/>
  <c r="AF133" i="6"/>
  <c r="AK135" i="6"/>
  <c r="AL126" i="6"/>
  <c r="BR126" i="6" a="1"/>
  <c r="BR126" i="6" s="1"/>
  <c r="BE126" i="6" s="1"/>
  <c r="AV126" i="6" s="1"/>
  <c r="BN126" i="6" a="1"/>
  <c r="BN126" i="6" s="1"/>
  <c r="BA126" i="6" s="1"/>
  <c r="AR126" i="6" s="1"/>
  <c r="BJ126" i="6" a="1"/>
  <c r="BJ126" i="6" s="1"/>
  <c r="AW126" i="6" s="1"/>
  <c r="AN126" i="6" s="1"/>
  <c r="BQ126" i="6" a="1"/>
  <c r="BQ126" i="6" s="1"/>
  <c r="BD126" i="6" s="1"/>
  <c r="AU126" i="6" s="1"/>
  <c r="BM126" i="6" a="1"/>
  <c r="BM126" i="6" s="1"/>
  <c r="AZ126" i="6" s="1"/>
  <c r="AQ126" i="6" s="1"/>
  <c r="BO126" i="6" a="1"/>
  <c r="BO126" i="6" s="1"/>
  <c r="BB126" i="6" s="1"/>
  <c r="AS126" i="6" s="1"/>
  <c r="AI132" i="6"/>
  <c r="AL135" i="6"/>
  <c r="BM115" i="6" a="1"/>
  <c r="BM115" i="6" s="1"/>
  <c r="AZ115" i="6" s="1"/>
  <c r="AQ115" i="6" s="1"/>
  <c r="BQ115" i="6" a="1"/>
  <c r="BQ115" i="6" s="1"/>
  <c r="BD115" i="6" s="1"/>
  <c r="AU115" i="6" s="1"/>
  <c r="BV116" i="6"/>
  <c r="BL117" i="6" a="1"/>
  <c r="BL117" i="6" s="1"/>
  <c r="AY117" i="6" s="1"/>
  <c r="AP117" i="6" s="1"/>
  <c r="BP117" i="6" a="1"/>
  <c r="BP117" i="6" s="1"/>
  <c r="BC117" i="6" s="1"/>
  <c r="AT117" i="6" s="1"/>
  <c r="BO119" i="6" a="1"/>
  <c r="BO119" i="6" s="1"/>
  <c r="BB119" i="6" s="1"/>
  <c r="AS119" i="6" s="1"/>
  <c r="BV124" i="6"/>
  <c r="AE126" i="6"/>
  <c r="AM126" i="6"/>
  <c r="AE128" i="6"/>
  <c r="AM128" i="6"/>
  <c r="AJ129" i="6"/>
  <c r="AI130" i="6"/>
  <c r="AE131" i="6"/>
  <c r="AM131" i="6"/>
  <c r="AH133" i="6"/>
  <c r="AE134" i="6"/>
  <c r="AM134" i="6"/>
  <c r="AM113" i="6"/>
  <c r="AL114" i="6"/>
  <c r="BJ114" i="6" a="1"/>
  <c r="BJ114" i="6" s="1"/>
  <c r="AW114" i="6" s="1"/>
  <c r="AN114" i="6" s="1"/>
  <c r="BN114" i="6" a="1"/>
  <c r="BN114" i="6" s="1"/>
  <c r="BA114" i="6" s="1"/>
  <c r="AR114" i="6" s="1"/>
  <c r="BR114" i="6" a="1"/>
  <c r="BR114" i="6" s="1"/>
  <c r="BE114" i="6" s="1"/>
  <c r="AV114" i="6" s="1"/>
  <c r="AK115" i="6"/>
  <c r="AJ116" i="6"/>
  <c r="AI117" i="6"/>
  <c r="BV117" i="6"/>
  <c r="AH118" i="6"/>
  <c r="BL118" i="6" a="1"/>
  <c r="BL118" i="6" s="1"/>
  <c r="AY118" i="6" s="1"/>
  <c r="AP118" i="6" s="1"/>
  <c r="AG119" i="6"/>
  <c r="AF120" i="6"/>
  <c r="BK120" i="6" a="1"/>
  <c r="BK120" i="6" s="1"/>
  <c r="AX120" i="6" s="1"/>
  <c r="AO120" i="6" s="1"/>
  <c r="BO120" i="6" a="1"/>
  <c r="BO120" i="6" s="1"/>
  <c r="BB120" i="6" s="1"/>
  <c r="AS120" i="6" s="1"/>
  <c r="AE121" i="6"/>
  <c r="AM121" i="6"/>
  <c r="AL122" i="6"/>
  <c r="BJ122" i="6" a="1"/>
  <c r="BJ122" i="6" s="1"/>
  <c r="AW122" i="6" s="1"/>
  <c r="AN122" i="6" s="1"/>
  <c r="BN122" i="6" a="1"/>
  <c r="BN122" i="6" s="1"/>
  <c r="BA122" i="6" s="1"/>
  <c r="AR122" i="6" s="1"/>
  <c r="BR122" i="6" a="1"/>
  <c r="BR122" i="6" s="1"/>
  <c r="BE122" i="6" s="1"/>
  <c r="AV122" i="6" s="1"/>
  <c r="AK123" i="6"/>
  <c r="AJ124" i="6"/>
  <c r="BO125" i="6" a="1"/>
  <c r="BO125" i="6" s="1"/>
  <c r="BB125" i="6" s="1"/>
  <c r="AS125" i="6" s="1"/>
  <c r="BK125" i="6" a="1"/>
  <c r="BK125" i="6" s="1"/>
  <c r="AX125" i="6" s="1"/>
  <c r="AO125" i="6" s="1"/>
  <c r="BM125" i="6" a="1"/>
  <c r="BM125" i="6" s="1"/>
  <c r="AZ125" i="6" s="1"/>
  <c r="AQ125" i="6" s="1"/>
  <c r="BR125" i="6" a="1"/>
  <c r="BR125" i="6" s="1"/>
  <c r="BE125" i="6" s="1"/>
  <c r="AV125" i="6" s="1"/>
  <c r="BP126" i="6" a="1"/>
  <c r="BP126" i="6" s="1"/>
  <c r="BC126" i="6" s="1"/>
  <c r="AT126" i="6" s="1"/>
  <c r="BN128" i="6" a="1"/>
  <c r="BN128" i="6" s="1"/>
  <c r="BA128" i="6" s="1"/>
  <c r="AR128" i="6" s="1"/>
  <c r="AF113" i="6"/>
  <c r="AE114" i="6"/>
  <c r="AM114" i="6"/>
  <c r="AL115" i="6"/>
  <c r="BJ115" i="6" a="1"/>
  <c r="BJ115" i="6" s="1"/>
  <c r="AW115" i="6" s="1"/>
  <c r="AN115" i="6" s="1"/>
  <c r="BN115" i="6" a="1"/>
  <c r="BN115" i="6" s="1"/>
  <c r="BA115" i="6" s="1"/>
  <c r="AR115" i="6" s="1"/>
  <c r="AK116" i="6"/>
  <c r="BM117" i="6" a="1"/>
  <c r="BM117" i="6" s="1"/>
  <c r="AZ117" i="6" s="1"/>
  <c r="AQ117" i="6" s="1"/>
  <c r="BL119" i="6" a="1"/>
  <c r="BL119" i="6" s="1"/>
  <c r="AY119" i="6" s="1"/>
  <c r="AP119" i="6" s="1"/>
  <c r="BJ123" i="6" a="1"/>
  <c r="BJ123" i="6" s="1"/>
  <c r="AW123" i="6" s="1"/>
  <c r="AN123" i="6" s="1"/>
  <c r="BN123" i="6" a="1"/>
  <c r="BN123" i="6" s="1"/>
  <c r="BA123" i="6" s="1"/>
  <c r="AR123" i="6" s="1"/>
  <c r="AH127" i="6"/>
  <c r="AG128" i="6"/>
  <c r="AL129" i="6"/>
  <c r="AK130" i="6"/>
  <c r="BK114" i="6" a="1"/>
  <c r="BK114" i="6" s="1"/>
  <c r="AX114" i="6" s="1"/>
  <c r="AO114" i="6" s="1"/>
  <c r="BL120" i="6" a="1"/>
  <c r="BL120" i="6" s="1"/>
  <c r="AY120" i="6" s="1"/>
  <c r="AP120" i="6" s="1"/>
  <c r="BK122" i="6" a="1"/>
  <c r="BK122" i="6" s="1"/>
  <c r="AX122" i="6" s="1"/>
  <c r="AO122" i="6" s="1"/>
  <c r="AL125" i="6"/>
  <c r="AH126" i="6"/>
  <c r="BK126" i="6" a="1"/>
  <c r="BK126" i="6" s="1"/>
  <c r="AX126" i="6" s="1"/>
  <c r="AO126" i="6" s="1"/>
  <c r="BV126" i="6"/>
  <c r="AI127" i="6"/>
  <c r="BI127" i="6"/>
  <c r="BQ128" i="6" a="1"/>
  <c r="BQ128" i="6" s="1"/>
  <c r="BD128" i="6" s="1"/>
  <c r="AU128" i="6" s="1"/>
  <c r="AU130" i="6"/>
  <c r="AH131" i="6"/>
  <c r="AH135" i="6"/>
  <c r="BJ129" i="6" a="1"/>
  <c r="BJ129" i="6" s="1"/>
  <c r="AW129" i="6" s="1"/>
  <c r="AN129" i="6" s="1"/>
  <c r="BN129" i="6" a="1"/>
  <c r="BN129" i="6" s="1"/>
  <c r="BA129" i="6" s="1"/>
  <c r="AR129" i="6" s="1"/>
  <c r="BR129" i="6" a="1"/>
  <c r="BR129" i="6" s="1"/>
  <c r="BE129" i="6" s="1"/>
  <c r="AV129" i="6" s="1"/>
  <c r="BM131" i="6" a="1"/>
  <c r="BM131" i="6" s="1"/>
  <c r="AZ131" i="6" s="1"/>
  <c r="AQ131" i="6" s="1"/>
  <c r="BQ131" i="6" a="1"/>
  <c r="BQ131" i="6" s="1"/>
  <c r="BD131" i="6" s="1"/>
  <c r="AU131" i="6" s="1"/>
  <c r="BV132" i="6"/>
  <c r="BL133" i="6" a="1"/>
  <c r="BL133" i="6" s="1"/>
  <c r="AY133" i="6" s="1"/>
  <c r="AP133" i="6" s="1"/>
  <c r="BP133" i="6" a="1"/>
  <c r="BP133" i="6" s="1"/>
  <c r="BC133" i="6" s="1"/>
  <c r="AT133" i="6" s="1"/>
  <c r="AG134" i="6"/>
  <c r="AF135" i="6"/>
  <c r="AG136" i="6"/>
  <c r="BK138" i="6" a="1"/>
  <c r="BK138" i="6" s="1"/>
  <c r="AX138" i="6" s="1"/>
  <c r="AO138" i="6" s="1"/>
  <c r="AI145" i="6"/>
  <c r="BL134" i="6" a="1"/>
  <c r="BL134" i="6" s="1"/>
  <c r="AY134" i="6" s="1"/>
  <c r="AP134" i="6" s="1"/>
  <c r="BP134" i="6" a="1"/>
  <c r="BP134" i="6" s="1"/>
  <c r="BC134" i="6" s="1"/>
  <c r="AT134" i="6" s="1"/>
  <c r="AI138" i="6"/>
  <c r="BL138" i="6" a="1"/>
  <c r="BL138" i="6" s="1"/>
  <c r="AY138" i="6" s="1"/>
  <c r="AP138" i="6" s="1"/>
  <c r="AF139" i="6"/>
  <c r="AG140" i="6"/>
  <c r="AJ141" i="6"/>
  <c r="AE143" i="6"/>
  <c r="AM143" i="6"/>
  <c r="AH144" i="6"/>
  <c r="AJ145" i="6"/>
  <c r="AE147" i="6"/>
  <c r="AM147" i="6"/>
  <c r="AF148" i="6"/>
  <c r="BL127" i="6" a="1"/>
  <c r="BL127" i="6" s="1"/>
  <c r="AY127" i="6" s="1"/>
  <c r="AP127" i="6" s="1"/>
  <c r="BP127" i="6" a="1"/>
  <c r="BP127" i="6" s="1"/>
  <c r="BC127" i="6" s="1"/>
  <c r="AT127" i="6" s="1"/>
  <c r="BK129" i="6" a="1"/>
  <c r="BK129" i="6" s="1"/>
  <c r="AX129" i="6" s="1"/>
  <c r="AO129" i="6" s="1"/>
  <c r="BO129" i="6" a="1"/>
  <c r="BO129" i="6" s="1"/>
  <c r="BB129" i="6" s="1"/>
  <c r="AS129" i="6" s="1"/>
  <c r="AL131" i="6"/>
  <c r="BJ131" i="6" a="1"/>
  <c r="BJ131" i="6" s="1"/>
  <c r="AW131" i="6" s="1"/>
  <c r="AN131" i="6" s="1"/>
  <c r="BN131" i="6" a="1"/>
  <c r="BN131" i="6" s="1"/>
  <c r="BA131" i="6" s="1"/>
  <c r="AR131" i="6" s="1"/>
  <c r="BR131" i="6" a="1"/>
  <c r="BR131" i="6" s="1"/>
  <c r="BE131" i="6" s="1"/>
  <c r="AV131" i="6" s="1"/>
  <c r="AK132" i="6"/>
  <c r="AJ133" i="6"/>
  <c r="BM133" i="6" a="1"/>
  <c r="BM133" i="6" s="1"/>
  <c r="AZ133" i="6" s="1"/>
  <c r="AQ133" i="6" s="1"/>
  <c r="BQ133" i="6" a="1"/>
  <c r="BQ133" i="6" s="1"/>
  <c r="BD133" i="6" s="1"/>
  <c r="AU133" i="6" s="1"/>
  <c r="AI134" i="6"/>
  <c r="AF137" i="6"/>
  <c r="BO138" i="6" a="1"/>
  <c r="BO138" i="6" s="1"/>
  <c r="BB138" i="6" s="1"/>
  <c r="AS138" i="6" s="1"/>
  <c r="BJ140" i="6" a="1"/>
  <c r="BJ140" i="6" s="1"/>
  <c r="AW140" i="6" s="1"/>
  <c r="AN140" i="6" s="1"/>
  <c r="AF143" i="6"/>
  <c r="AE149" i="6"/>
  <c r="AK151" i="6"/>
  <c r="BV127" i="6"/>
  <c r="BL128" i="6" a="1"/>
  <c r="BL128" i="6" s="1"/>
  <c r="AY128" i="6" s="1"/>
  <c r="AP128" i="6" s="1"/>
  <c r="BP128" i="6" a="1"/>
  <c r="BP128" i="6" s="1"/>
  <c r="BC128" i="6" s="1"/>
  <c r="AT128" i="6" s="1"/>
  <c r="BJ132" i="6" a="1"/>
  <c r="BJ132" i="6" s="1"/>
  <c r="AW132" i="6" s="1"/>
  <c r="AN132" i="6" s="1"/>
  <c r="BN132" i="6" a="1"/>
  <c r="BN132" i="6" s="1"/>
  <c r="BA132" i="6" s="1"/>
  <c r="AR132" i="6" s="1"/>
  <c r="BR132" i="6" a="1"/>
  <c r="BR132" i="6" s="1"/>
  <c r="BE132" i="6" s="1"/>
  <c r="AV132" i="6" s="1"/>
  <c r="BM134" i="6" a="1"/>
  <c r="BM134" i="6" s="1"/>
  <c r="AZ134" i="6" s="1"/>
  <c r="AQ134" i="6" s="1"/>
  <c r="BQ134" i="6" a="1"/>
  <c r="BQ134" i="6" s="1"/>
  <c r="BD134" i="6" s="1"/>
  <c r="AU134" i="6" s="1"/>
  <c r="BO136" i="6" a="1"/>
  <c r="BO136" i="6" s="1"/>
  <c r="BB136" i="6" s="1"/>
  <c r="AS136" i="6" s="1"/>
  <c r="BK136" i="6" a="1"/>
  <c r="BK136" i="6" s="1"/>
  <c r="AX136" i="6" s="1"/>
  <c r="AO136" i="6" s="1"/>
  <c r="BR136" i="6" a="1"/>
  <c r="BR136" i="6" s="1"/>
  <c r="BE136" i="6" s="1"/>
  <c r="AV136" i="6" s="1"/>
  <c r="BN136" i="6" a="1"/>
  <c r="BN136" i="6" s="1"/>
  <c r="BA136" i="6" s="1"/>
  <c r="AR136" i="6" s="1"/>
  <c r="BJ136" i="6" a="1"/>
  <c r="BJ136" i="6" s="1"/>
  <c r="AW136" i="6" s="1"/>
  <c r="AN136" i="6" s="1"/>
  <c r="BQ136" i="6" a="1"/>
  <c r="BQ136" i="6" s="1"/>
  <c r="BD136" i="6" s="1"/>
  <c r="AU136" i="6" s="1"/>
  <c r="BV137" i="6"/>
  <c r="AH139" i="6"/>
  <c r="BV139" i="6"/>
  <c r="AI140" i="6"/>
  <c r="BK140" i="6" a="1"/>
  <c r="BK140" i="6" s="1"/>
  <c r="AX140" i="6" s="1"/>
  <c r="AO140" i="6" s="1"/>
  <c r="AL141" i="6"/>
  <c r="AG147" i="6"/>
  <c r="BL129" i="6" a="1"/>
  <c r="BL129" i="6" s="1"/>
  <c r="AY129" i="6" s="1"/>
  <c r="AP129" i="6" s="1"/>
  <c r="BP129" i="6" a="1"/>
  <c r="BP129" i="6" s="1"/>
  <c r="BC129" i="6" s="1"/>
  <c r="AT129" i="6" s="1"/>
  <c r="AT135" i="6"/>
  <c r="AT136" i="6"/>
  <c r="AH137" i="6"/>
  <c r="BI138" i="6"/>
  <c r="BV138" i="6"/>
  <c r="BN140" i="6" a="1"/>
  <c r="BN140" i="6" s="1"/>
  <c r="BA140" i="6" s="1"/>
  <c r="AR140" i="6" s="1"/>
  <c r="AK142" i="6"/>
  <c r="AH147" i="6"/>
  <c r="BM128" i="6" a="1"/>
  <c r="BM128" i="6" s="1"/>
  <c r="AZ128" i="6" s="1"/>
  <c r="AQ128" i="6" s="1"/>
  <c r="AI129" i="6"/>
  <c r="AH130" i="6"/>
  <c r="BL130" i="6" a="1"/>
  <c r="BL130" i="6" s="1"/>
  <c r="AY130" i="6" s="1"/>
  <c r="AP130" i="6" s="1"/>
  <c r="AG131" i="6"/>
  <c r="AF132" i="6"/>
  <c r="BK132" i="6" a="1"/>
  <c r="BK132" i="6" s="1"/>
  <c r="AX132" i="6" s="1"/>
  <c r="AO132" i="6" s="1"/>
  <c r="BO132" i="6" a="1"/>
  <c r="BO132" i="6" s="1"/>
  <c r="BB132" i="6" s="1"/>
  <c r="AS132" i="6" s="1"/>
  <c r="AE133" i="6"/>
  <c r="AM133" i="6"/>
  <c r="AL134" i="6"/>
  <c r="BJ134" i="6" a="1"/>
  <c r="BJ134" i="6" s="1"/>
  <c r="AW134" i="6" s="1"/>
  <c r="AN134" i="6" s="1"/>
  <c r="BN134" i="6" a="1"/>
  <c r="BN134" i="6" s="1"/>
  <c r="BA134" i="6" s="1"/>
  <c r="AR134" i="6" s="1"/>
  <c r="BR134" i="6" a="1"/>
  <c r="BR134" i="6" s="1"/>
  <c r="BE134" i="6" s="1"/>
  <c r="AV134" i="6" s="1"/>
  <c r="AL136" i="6"/>
  <c r="AE138" i="6"/>
  <c r="AM138" i="6"/>
  <c r="BR138" i="6" a="1"/>
  <c r="BR138" i="6" s="1"/>
  <c r="BE138" i="6" s="1"/>
  <c r="AV138" i="6" s="1"/>
  <c r="BN138" i="6" a="1"/>
  <c r="BN138" i="6" s="1"/>
  <c r="BA138" i="6" s="1"/>
  <c r="AR138" i="6" s="1"/>
  <c r="BJ138" i="6" a="1"/>
  <c r="BJ138" i="6" s="1"/>
  <c r="AW138" i="6" s="1"/>
  <c r="AN138" i="6" s="1"/>
  <c r="BQ138" i="6" a="1"/>
  <c r="BQ138" i="6" s="1"/>
  <c r="BD138" i="6" s="1"/>
  <c r="AU138" i="6" s="1"/>
  <c r="BM138" i="6" a="1"/>
  <c r="BM138" i="6" s="1"/>
  <c r="AZ138" i="6" s="1"/>
  <c r="AQ138" i="6" s="1"/>
  <c r="AJ139" i="6"/>
  <c r="AK140" i="6"/>
  <c r="BO140" i="6" a="1"/>
  <c r="BO140" i="6" s="1"/>
  <c r="BB140" i="6" s="1"/>
  <c r="AS140" i="6" s="1"/>
  <c r="AF141" i="6"/>
  <c r="AK145" i="6"/>
  <c r="AH146" i="6"/>
  <c r="BJ127" i="6" a="1"/>
  <c r="BJ127" i="6" s="1"/>
  <c r="AW127" i="6" s="1"/>
  <c r="AN127" i="6" s="1"/>
  <c r="BN127" i="6" a="1"/>
  <c r="BN127" i="6" s="1"/>
  <c r="BA127" i="6" s="1"/>
  <c r="AR127" i="6" s="1"/>
  <c r="BM129" i="6" a="1"/>
  <c r="BM129" i="6" s="1"/>
  <c r="AZ129" i="6" s="1"/>
  <c r="AQ129" i="6" s="1"/>
  <c r="BL131" i="6" a="1"/>
  <c r="BL131" i="6" s="1"/>
  <c r="AY131" i="6" s="1"/>
  <c r="AP131" i="6" s="1"/>
  <c r="BK133" i="6" a="1"/>
  <c r="BK133" i="6" s="1"/>
  <c r="AX133" i="6" s="1"/>
  <c r="AO133" i="6" s="1"/>
  <c r="AE136" i="6"/>
  <c r="AM136" i="6"/>
  <c r="BL136" i="6" a="1"/>
  <c r="BL136" i="6" s="1"/>
  <c r="AY136" i="6" s="1"/>
  <c r="AP136" i="6" s="1"/>
  <c r="BI136" i="6"/>
  <c r="BV136" i="6"/>
  <c r="AS137" i="6"/>
  <c r="AJ137" i="6"/>
  <c r="AE142" i="6"/>
  <c r="AM142" i="6"/>
  <c r="BV146" i="6"/>
  <c r="BI148" i="6"/>
  <c r="BV148" i="6"/>
  <c r="BO148" i="6" a="1"/>
  <c r="BO148" i="6" s="1"/>
  <c r="BB148" i="6" s="1"/>
  <c r="AS148" i="6" s="1"/>
  <c r="BK148" i="6" a="1"/>
  <c r="BK148" i="6" s="1"/>
  <c r="AX148" i="6" s="1"/>
  <c r="AO148" i="6" s="1"/>
  <c r="AE150" i="6"/>
  <c r="AM150" i="6"/>
  <c r="BL132" i="6" a="1"/>
  <c r="BL132" i="6" s="1"/>
  <c r="AY132" i="6" s="1"/>
  <c r="AP132" i="6" s="1"/>
  <c r="BK134" i="6" a="1"/>
  <c r="BK134" i="6" s="1"/>
  <c r="AX134" i="6" s="1"/>
  <c r="AO134" i="6" s="1"/>
  <c r="AG138" i="6"/>
  <c r="AL139" i="6"/>
  <c r="AE140" i="6"/>
  <c r="AM140" i="6"/>
  <c r="BI140" i="6"/>
  <c r="BQ140" i="6" a="1"/>
  <c r="BQ140" i="6" s="1"/>
  <c r="BD140" i="6" s="1"/>
  <c r="AU140" i="6" s="1"/>
  <c r="BM140" i="6" a="1"/>
  <c r="BM140" i="6" s="1"/>
  <c r="AZ140" i="6" s="1"/>
  <c r="AQ140" i="6" s="1"/>
  <c r="BV140" i="6"/>
  <c r="AK143" i="6"/>
  <c r="AT143" i="6"/>
  <c r="AJ146" i="6"/>
  <c r="AL148" i="6"/>
  <c r="BQ151" i="6" a="1"/>
  <c r="BQ151" i="6" s="1"/>
  <c r="BD151" i="6" s="1"/>
  <c r="AU151" i="6" s="1"/>
  <c r="BK151" i="6" a="1"/>
  <c r="BK151" i="6" s="1"/>
  <c r="AX151" i="6" s="1"/>
  <c r="AO151" i="6" s="1"/>
  <c r="BV151" i="6"/>
  <c r="BJ151" i="6" a="1"/>
  <c r="BJ151" i="6" s="1"/>
  <c r="AW151" i="6" s="1"/>
  <c r="AN151" i="6" s="1"/>
  <c r="BO151" i="6" a="1"/>
  <c r="BO151" i="6" s="1"/>
  <c r="BB151" i="6" s="1"/>
  <c r="AS151" i="6" s="1"/>
  <c r="BI151" i="6"/>
  <c r="AL172" i="6"/>
  <c r="BL137" i="6" a="1"/>
  <c r="BL137" i="6" s="1"/>
  <c r="AY137" i="6" s="1"/>
  <c r="AP137" i="6" s="1"/>
  <c r="BP137" i="6" a="1"/>
  <c r="BP137" i="6" s="1"/>
  <c r="BC137" i="6" s="1"/>
  <c r="AT137" i="6" s="1"/>
  <c r="BO145" i="6" a="1"/>
  <c r="BO145" i="6" s="1"/>
  <c r="BB145" i="6" s="1"/>
  <c r="AS145" i="6" s="1"/>
  <c r="BK145" i="6" a="1"/>
  <c r="BK145" i="6" s="1"/>
  <c r="AX145" i="6" s="1"/>
  <c r="AO145" i="6" s="1"/>
  <c r="BR145" i="6" a="1"/>
  <c r="BR145" i="6" s="1"/>
  <c r="BE145" i="6" s="1"/>
  <c r="AV145" i="6" s="1"/>
  <c r="BN145" i="6" a="1"/>
  <c r="BN145" i="6" s="1"/>
  <c r="BA145" i="6" s="1"/>
  <c r="AR145" i="6" s="1"/>
  <c r="BJ145" i="6" a="1"/>
  <c r="BJ145" i="6" s="1"/>
  <c r="AW145" i="6" s="1"/>
  <c r="AN145" i="6" s="1"/>
  <c r="BP145" i="6" a="1"/>
  <c r="BP145" i="6" s="1"/>
  <c r="BC145" i="6" s="1"/>
  <c r="AT145" i="6" s="1"/>
  <c r="AK146" i="6"/>
  <c r="BO146" i="6" a="1"/>
  <c r="BO146" i="6" s="1"/>
  <c r="BB146" i="6" s="1"/>
  <c r="AS146" i="6" s="1"/>
  <c r="BK146" i="6" a="1"/>
  <c r="BK146" i="6" s="1"/>
  <c r="AX146" i="6" s="1"/>
  <c r="AO146" i="6" s="1"/>
  <c r="BR146" i="6" a="1"/>
  <c r="BR146" i="6" s="1"/>
  <c r="BE146" i="6" s="1"/>
  <c r="AV146" i="6" s="1"/>
  <c r="BN146" i="6" a="1"/>
  <c r="BN146" i="6" s="1"/>
  <c r="BA146" i="6" s="1"/>
  <c r="AR146" i="6" s="1"/>
  <c r="BJ146" i="6" a="1"/>
  <c r="BJ146" i="6" s="1"/>
  <c r="AW146" i="6" s="1"/>
  <c r="AN146" i="6" s="1"/>
  <c r="BP146" i="6" a="1"/>
  <c r="BP146" i="6" s="1"/>
  <c r="BC146" i="6" s="1"/>
  <c r="AT146" i="6" s="1"/>
  <c r="BR147" i="6" a="1"/>
  <c r="BR147" i="6" s="1"/>
  <c r="BE147" i="6" s="1"/>
  <c r="AV147" i="6" s="1"/>
  <c r="BN147" i="6" a="1"/>
  <c r="BN147" i="6" s="1"/>
  <c r="BA147" i="6" s="1"/>
  <c r="AR147" i="6" s="1"/>
  <c r="BJ147" i="6" a="1"/>
  <c r="BJ147" i="6" s="1"/>
  <c r="AW147" i="6" s="1"/>
  <c r="AN147" i="6" s="1"/>
  <c r="BQ147" i="6" a="1"/>
  <c r="BQ147" i="6" s="1"/>
  <c r="BD147" i="6" s="1"/>
  <c r="AU147" i="6" s="1"/>
  <c r="BM147" i="6" a="1"/>
  <c r="BM147" i="6" s="1"/>
  <c r="AZ147" i="6" s="1"/>
  <c r="AQ147" i="6" s="1"/>
  <c r="AF150" i="6"/>
  <c r="BP151" i="6" a="1"/>
  <c r="BP151" i="6" s="1"/>
  <c r="BC151" i="6" s="1"/>
  <c r="AT151" i="6" s="1"/>
  <c r="AJ152" i="6"/>
  <c r="AK149" i="6"/>
  <c r="AH159" i="6"/>
  <c r="BM137" i="6" a="1"/>
  <c r="BM137" i="6" s="1"/>
  <c r="AZ137" i="6" s="1"/>
  <c r="AQ137" i="6" s="1"/>
  <c r="BQ137" i="6" a="1"/>
  <c r="BQ137" i="6" s="1"/>
  <c r="BD137" i="6" s="1"/>
  <c r="AU137" i="6" s="1"/>
  <c r="BL139" i="6" a="1"/>
  <c r="BL139" i="6" s="1"/>
  <c r="AY139" i="6" s="1"/>
  <c r="AP139" i="6" s="1"/>
  <c r="BP139" i="6" a="1"/>
  <c r="BP139" i="6" s="1"/>
  <c r="BC139" i="6" s="1"/>
  <c r="AT139" i="6" s="1"/>
  <c r="BQ142" i="6" a="1"/>
  <c r="BQ142" i="6" s="1"/>
  <c r="BD142" i="6" s="1"/>
  <c r="AU142" i="6" s="1"/>
  <c r="BM142" i="6" a="1"/>
  <c r="BM142" i="6" s="1"/>
  <c r="AZ142" i="6" s="1"/>
  <c r="AQ142" i="6" s="1"/>
  <c r="BL142" i="6" a="1"/>
  <c r="BL142" i="6" s="1"/>
  <c r="AY142" i="6" s="1"/>
  <c r="AP142" i="6" s="1"/>
  <c r="BR142" i="6" a="1"/>
  <c r="BR142" i="6" s="1"/>
  <c r="BE142" i="6" s="1"/>
  <c r="AV142" i="6" s="1"/>
  <c r="AL145" i="6"/>
  <c r="BQ145" i="6" a="1"/>
  <c r="BQ145" i="6" s="1"/>
  <c r="BD145" i="6" s="1"/>
  <c r="AU145" i="6" s="1"/>
  <c r="BI149" i="6"/>
  <c r="BV149" i="6"/>
  <c r="AK156" i="6"/>
  <c r="AG161" i="6"/>
  <c r="AG169" i="6"/>
  <c r="AK137" i="6"/>
  <c r="AI139" i="6"/>
  <c r="AH140" i="6"/>
  <c r="BL140" i="6" a="1"/>
  <c r="BL140" i="6" s="1"/>
  <c r="AY140" i="6" s="1"/>
  <c r="AP140" i="6" s="1"/>
  <c r="AG141" i="6"/>
  <c r="AF142" i="6"/>
  <c r="BI145" i="6"/>
  <c r="AF146" i="6"/>
  <c r="BI147" i="6"/>
  <c r="AH148" i="6"/>
  <c r="AG148" i="6"/>
  <c r="BM151" i="6" a="1"/>
  <c r="BM151" i="6" s="1"/>
  <c r="AZ151" i="6" s="1"/>
  <c r="AQ151" i="6" s="1"/>
  <c r="AG157" i="6"/>
  <c r="BK135" i="6" a="1"/>
  <c r="BK135" i="6" s="1"/>
  <c r="AX135" i="6" s="1"/>
  <c r="AO135" i="6" s="1"/>
  <c r="BO135" i="6" a="1"/>
  <c r="BO135" i="6" s="1"/>
  <c r="BB135" i="6" s="1"/>
  <c r="AS135" i="6" s="1"/>
  <c r="AL137" i="6"/>
  <c r="BJ137" i="6" a="1"/>
  <c r="BJ137" i="6" s="1"/>
  <c r="AW137" i="6" s="1"/>
  <c r="AN137" i="6" s="1"/>
  <c r="BN137" i="6" a="1"/>
  <c r="BN137" i="6" s="1"/>
  <c r="BA137" i="6" s="1"/>
  <c r="AR137" i="6" s="1"/>
  <c r="BR137" i="6" a="1"/>
  <c r="BR137" i="6" s="1"/>
  <c r="BE137" i="6" s="1"/>
  <c r="AV137" i="6" s="1"/>
  <c r="AK138" i="6"/>
  <c r="BM139" i="6" a="1"/>
  <c r="BM139" i="6" s="1"/>
  <c r="AZ139" i="6" s="1"/>
  <c r="AQ139" i="6" s="1"/>
  <c r="BQ139" i="6" a="1"/>
  <c r="BQ139" i="6" s="1"/>
  <c r="BD139" i="6" s="1"/>
  <c r="AU139" i="6" s="1"/>
  <c r="AH141" i="6"/>
  <c r="BL141" i="6" a="1"/>
  <c r="BL141" i="6" s="1"/>
  <c r="AY141" i="6" s="1"/>
  <c r="AP141" i="6" s="1"/>
  <c r="BP141" i="6" a="1"/>
  <c r="BP141" i="6" s="1"/>
  <c r="BC141" i="6" s="1"/>
  <c r="AT141" i="6" s="1"/>
  <c r="AG142" i="6"/>
  <c r="BN142" i="6" a="1"/>
  <c r="BN142" i="6" s="1"/>
  <c r="BA142" i="6" s="1"/>
  <c r="AR142" i="6" s="1"/>
  <c r="BV142" i="6"/>
  <c r="AH143" i="6"/>
  <c r="AG143" i="6"/>
  <c r="AE144" i="6"/>
  <c r="AM144" i="6"/>
  <c r="BL145" i="6" a="1"/>
  <c r="BL145" i="6" s="1"/>
  <c r="AY145" i="6" s="1"/>
  <c r="AP145" i="6" s="1"/>
  <c r="BL146" i="6" a="1"/>
  <c r="BL146" i="6" s="1"/>
  <c r="AY146" i="6" s="1"/>
  <c r="AP146" i="6" s="1"/>
  <c r="BI146" i="6"/>
  <c r="AI148" i="6"/>
  <c r="BK149" i="6" a="1"/>
  <c r="BK149" i="6" s="1"/>
  <c r="AX149" i="6" s="1"/>
  <c r="AO149" i="6" s="1"/>
  <c r="AF152" i="6"/>
  <c r="AI153" i="6"/>
  <c r="AI154" i="6"/>
  <c r="BI160" i="6"/>
  <c r="BM160" i="6" a="1"/>
  <c r="BM160" i="6" s="1"/>
  <c r="AZ160" i="6" s="1"/>
  <c r="AQ160" i="6" s="1"/>
  <c r="BJ160" i="6" a="1"/>
  <c r="BJ160" i="6" s="1"/>
  <c r="AW160" i="6" s="1"/>
  <c r="AN160" i="6" s="1"/>
  <c r="BV160" i="6"/>
  <c r="BO160" i="6" a="1"/>
  <c r="BO160" i="6" s="1"/>
  <c r="BB160" i="6" s="1"/>
  <c r="AS160" i="6" s="1"/>
  <c r="BR160" i="6" a="1"/>
  <c r="BR160" i="6" s="1"/>
  <c r="BE160" i="6" s="1"/>
  <c r="AV160" i="6" s="1"/>
  <c r="BK160" i="6" a="1"/>
  <c r="BK160" i="6" s="1"/>
  <c r="AX160" i="6" s="1"/>
  <c r="AO160" i="6" s="1"/>
  <c r="BN160" i="6" a="1"/>
  <c r="BN160" i="6" s="1"/>
  <c r="BA160" i="6" s="1"/>
  <c r="AR160" i="6" s="1"/>
  <c r="BI142" i="6"/>
  <c r="AI143" i="6"/>
  <c r="AG145" i="6"/>
  <c r="AI147" i="6"/>
  <c r="BR148" i="6" a="1"/>
  <c r="BR148" i="6" s="1"/>
  <c r="BE148" i="6" s="1"/>
  <c r="AV148" i="6" s="1"/>
  <c r="AG149" i="6"/>
  <c r="BN151" i="6" a="1"/>
  <c r="BN151" i="6" s="1"/>
  <c r="BA151" i="6" s="1"/>
  <c r="AR151" i="6" s="1"/>
  <c r="AG152" i="6"/>
  <c r="BV152" i="6"/>
  <c r="AJ153" i="6"/>
  <c r="AJ154" i="6"/>
  <c r="BI156" i="6"/>
  <c r="BQ156" i="6" a="1"/>
  <c r="BQ156" i="6" s="1"/>
  <c r="BD156" i="6" s="1"/>
  <c r="AU156" i="6" s="1"/>
  <c r="BM156" i="6" a="1"/>
  <c r="BM156" i="6" s="1"/>
  <c r="AZ156" i="6" s="1"/>
  <c r="AQ156" i="6" s="1"/>
  <c r="BV156" i="6"/>
  <c r="BR156" i="6" a="1"/>
  <c r="BR156" i="6" s="1"/>
  <c r="BE156" i="6" s="1"/>
  <c r="AV156" i="6" s="1"/>
  <c r="BN156" i="6" a="1"/>
  <c r="BN156" i="6" s="1"/>
  <c r="BA156" i="6" s="1"/>
  <c r="AR156" i="6" s="1"/>
  <c r="BJ156" i="6" a="1"/>
  <c r="BJ156" i="6" s="1"/>
  <c r="AW156" i="6" s="1"/>
  <c r="AN156" i="6" s="1"/>
  <c r="BK156" i="6" a="1"/>
  <c r="BK156" i="6" s="1"/>
  <c r="AX156" i="6" s="1"/>
  <c r="AO156" i="6" s="1"/>
  <c r="BL135" i="6" a="1"/>
  <c r="BL135" i="6" s="1"/>
  <c r="AY135" i="6" s="1"/>
  <c r="AP135" i="6" s="1"/>
  <c r="BK137" i="6" a="1"/>
  <c r="BK137" i="6" s="1"/>
  <c r="AX137" i="6" s="1"/>
  <c r="AO137" i="6" s="1"/>
  <c r="BJ139" i="6" a="1"/>
  <c r="BJ139" i="6" s="1"/>
  <c r="AW139" i="6" s="1"/>
  <c r="AN139" i="6" s="1"/>
  <c r="BN139" i="6" a="1"/>
  <c r="BN139" i="6" s="1"/>
  <c r="BA139" i="6" s="1"/>
  <c r="AR139" i="6" s="1"/>
  <c r="BM141" i="6" a="1"/>
  <c r="BM141" i="6" s="1"/>
  <c r="AZ141" i="6" s="1"/>
  <c r="AQ141" i="6" s="1"/>
  <c r="AI142" i="6"/>
  <c r="BJ142" i="6" a="1"/>
  <c r="BJ142" i="6" s="1"/>
  <c r="AW142" i="6" s="1"/>
  <c r="AN142" i="6" s="1"/>
  <c r="BO142" i="6" a="1"/>
  <c r="BO142" i="6" s="1"/>
  <c r="BB142" i="6" s="1"/>
  <c r="AS142" i="6" s="1"/>
  <c r="BV143" i="6"/>
  <c r="AG144" i="6"/>
  <c r="BM145" i="6" a="1"/>
  <c r="BM145" i="6" s="1"/>
  <c r="AZ145" i="6" s="1"/>
  <c r="AQ145" i="6" s="1"/>
  <c r="BM146" i="6" a="1"/>
  <c r="BM146" i="6" s="1"/>
  <c r="AZ146" i="6" s="1"/>
  <c r="AQ146" i="6" s="1"/>
  <c r="AJ147" i="6"/>
  <c r="BV147" i="6"/>
  <c r="AJ151" i="6"/>
  <c r="BR151" i="6" a="1"/>
  <c r="BR151" i="6" s="1"/>
  <c r="BE151" i="6" s="1"/>
  <c r="AV151" i="6" s="1"/>
  <c r="AK153" i="6"/>
  <c r="BV161" i="6"/>
  <c r="BI161" i="6"/>
  <c r="AI162" i="6"/>
  <c r="BL148" i="6" a="1"/>
  <c r="BL148" i="6" s="1"/>
  <c r="AY148" i="6" s="1"/>
  <c r="AP148" i="6" s="1"/>
  <c r="BP148" i="6" a="1"/>
  <c r="BP148" i="6" s="1"/>
  <c r="BC148" i="6" s="1"/>
  <c r="AT148" i="6" s="1"/>
  <c r="BO150" i="6" a="1"/>
  <c r="BO150" i="6" s="1"/>
  <c r="BB150" i="6" s="1"/>
  <c r="AS150" i="6" s="1"/>
  <c r="BK150" i="6" a="1"/>
  <c r="BK150" i="6" s="1"/>
  <c r="AX150" i="6" s="1"/>
  <c r="AO150" i="6" s="1"/>
  <c r="BM150" i="6" a="1"/>
  <c r="BM150" i="6" s="1"/>
  <c r="AZ150" i="6" s="1"/>
  <c r="AQ150" i="6" s="1"/>
  <c r="BR150" i="6" a="1"/>
  <c r="BR150" i="6" s="1"/>
  <c r="BE150" i="6" s="1"/>
  <c r="AV150" i="6" s="1"/>
  <c r="AE151" i="6"/>
  <c r="AM151" i="6"/>
  <c r="BR154" i="6" a="1"/>
  <c r="BR154" i="6" s="1"/>
  <c r="BE154" i="6" s="1"/>
  <c r="AV154" i="6" s="1"/>
  <c r="BN154" i="6" a="1"/>
  <c r="BN154" i="6" s="1"/>
  <c r="BA154" i="6" s="1"/>
  <c r="AR154" i="6" s="1"/>
  <c r="BJ154" i="6" a="1"/>
  <c r="BJ154" i="6" s="1"/>
  <c r="AW154" i="6" s="1"/>
  <c r="AN154" i="6" s="1"/>
  <c r="BQ154" i="6" a="1"/>
  <c r="BQ154" i="6" s="1"/>
  <c r="BD154" i="6" s="1"/>
  <c r="AU154" i="6" s="1"/>
  <c r="BM154" i="6" a="1"/>
  <c r="BM154" i="6" s="1"/>
  <c r="AZ154" i="6" s="1"/>
  <c r="AQ154" i="6" s="1"/>
  <c r="BO154" i="6" a="1"/>
  <c r="BO154" i="6" s="1"/>
  <c r="BB154" i="6" s="1"/>
  <c r="AS154" i="6" s="1"/>
  <c r="BK154" i="6" a="1"/>
  <c r="BK154" i="6" s="1"/>
  <c r="AX154" i="6" s="1"/>
  <c r="AO154" i="6" s="1"/>
  <c r="AI155" i="6"/>
  <c r="BP156" i="6" a="1"/>
  <c r="BP156" i="6" s="1"/>
  <c r="BC156" i="6" s="1"/>
  <c r="AT156" i="6" s="1"/>
  <c r="AJ157" i="6"/>
  <c r="BQ161" i="6" a="1"/>
  <c r="BQ161" i="6" s="1"/>
  <c r="BD161" i="6" s="1"/>
  <c r="AU161" i="6" s="1"/>
  <c r="BM161" i="6" a="1"/>
  <c r="BM161" i="6" s="1"/>
  <c r="AZ161" i="6" s="1"/>
  <c r="AQ161" i="6" s="1"/>
  <c r="BP161" i="6" a="1"/>
  <c r="BP161" i="6" s="1"/>
  <c r="BC161" i="6" s="1"/>
  <c r="AT161" i="6" s="1"/>
  <c r="BJ161" i="6" a="1"/>
  <c r="BJ161" i="6" s="1"/>
  <c r="AW161" i="6" s="1"/>
  <c r="AN161" i="6" s="1"/>
  <c r="BO161" i="6" a="1"/>
  <c r="BO161" i="6" s="1"/>
  <c r="BB161" i="6" s="1"/>
  <c r="AS161" i="6" s="1"/>
  <c r="BL161" i="6" a="1"/>
  <c r="BL161" i="6" s="1"/>
  <c r="AY161" i="6" s="1"/>
  <c r="AP161" i="6" s="1"/>
  <c r="BR161" i="6" a="1"/>
  <c r="BR161" i="6" s="1"/>
  <c r="BE161" i="6" s="1"/>
  <c r="AV161" i="6" s="1"/>
  <c r="BK161" i="6" a="1"/>
  <c r="BK161" i="6" s="1"/>
  <c r="AX161" i="6" s="1"/>
  <c r="AO161" i="6" s="1"/>
  <c r="AH149" i="6"/>
  <c r="BL149" i="6" a="1"/>
  <c r="BL149" i="6" s="1"/>
  <c r="AY149" i="6" s="1"/>
  <c r="AP149" i="6" s="1"/>
  <c r="BP149" i="6" a="1"/>
  <c r="BP149" i="6" s="1"/>
  <c r="BC149" i="6" s="1"/>
  <c r="AT149" i="6" s="1"/>
  <c r="AG150" i="6"/>
  <c r="AE153" i="6"/>
  <c r="AM153" i="6"/>
  <c r="AE154" i="6"/>
  <c r="AM154" i="6"/>
  <c r="BI154" i="6"/>
  <c r="AG156" i="6"/>
  <c r="AF158" i="6"/>
  <c r="AE158" i="6"/>
  <c r="AM162" i="6"/>
  <c r="AH163" i="6"/>
  <c r="AK164" i="6"/>
  <c r="BM148" i="6" a="1"/>
  <c r="BM148" i="6" s="1"/>
  <c r="AZ148" i="6" s="1"/>
  <c r="AQ148" i="6" s="1"/>
  <c r="BQ148" i="6" a="1"/>
  <c r="BQ148" i="6" s="1"/>
  <c r="BD148" i="6" s="1"/>
  <c r="AU148" i="6" s="1"/>
  <c r="BN150" i="6" a="1"/>
  <c r="BN150" i="6" s="1"/>
  <c r="BA150" i="6" s="1"/>
  <c r="AR150" i="6" s="1"/>
  <c r="AG151" i="6"/>
  <c r="AF153" i="6"/>
  <c r="BV154" i="6"/>
  <c r="AH156" i="6"/>
  <c r="AK160" i="6"/>
  <c r="BQ160" i="6" a="1"/>
  <c r="BQ160" i="6" s="1"/>
  <c r="BD160" i="6" s="1"/>
  <c r="AU160" i="6" s="1"/>
  <c r="AL164" i="6"/>
  <c r="AJ166" i="6"/>
  <c r="BR169" i="6" a="1"/>
  <c r="BR169" i="6" s="1"/>
  <c r="BE169" i="6" s="1"/>
  <c r="AV169" i="6" s="1"/>
  <c r="BN169" i="6" a="1"/>
  <c r="BN169" i="6" s="1"/>
  <c r="BA169" i="6" s="1"/>
  <c r="AR169" i="6" s="1"/>
  <c r="BJ169" i="6" a="1"/>
  <c r="BJ169" i="6" s="1"/>
  <c r="AW169" i="6" s="1"/>
  <c r="AN169" i="6" s="1"/>
  <c r="BI169" i="6"/>
  <c r="BV169" i="6"/>
  <c r="BO169" i="6" a="1"/>
  <c r="BO169" i="6" s="1"/>
  <c r="BB169" i="6" s="1"/>
  <c r="AS169" i="6" s="1"/>
  <c r="BK169" i="6" a="1"/>
  <c r="BK169" i="6" s="1"/>
  <c r="AX169" i="6" s="1"/>
  <c r="AO169" i="6" s="1"/>
  <c r="AI170" i="6"/>
  <c r="BL143" i="6" a="1"/>
  <c r="BL143" i="6" s="1"/>
  <c r="AY143" i="6" s="1"/>
  <c r="AP143" i="6" s="1"/>
  <c r="AF145" i="6"/>
  <c r="AE146" i="6"/>
  <c r="AM146" i="6"/>
  <c r="AL147" i="6"/>
  <c r="AK148" i="6"/>
  <c r="AJ149" i="6"/>
  <c r="BM149" i="6" a="1"/>
  <c r="BM149" i="6" s="1"/>
  <c r="AZ149" i="6" s="1"/>
  <c r="AQ149" i="6" s="1"/>
  <c r="AI150" i="6"/>
  <c r="BV150" i="6"/>
  <c r="AH151" i="6"/>
  <c r="BL154" i="6" a="1"/>
  <c r="BL154" i="6" s="1"/>
  <c r="AY154" i="6" s="1"/>
  <c r="AP154" i="6" s="1"/>
  <c r="AL155" i="6"/>
  <c r="BI155" i="6"/>
  <c r="AM158" i="6"/>
  <c r="AN159" i="6"/>
  <c r="AE159" i="6"/>
  <c r="AM159" i="6"/>
  <c r="BL144" i="6" a="1"/>
  <c r="BL144" i="6" s="1"/>
  <c r="AY144" i="6" s="1"/>
  <c r="AP144" i="6" s="1"/>
  <c r="BJ148" i="6" a="1"/>
  <c r="BJ148" i="6" s="1"/>
  <c r="AW148" i="6" s="1"/>
  <c r="AN148" i="6" s="1"/>
  <c r="BN148" i="6" a="1"/>
  <c r="BN148" i="6" s="1"/>
  <c r="BA148" i="6" s="1"/>
  <c r="AR148" i="6" s="1"/>
  <c r="BJ150" i="6" a="1"/>
  <c r="BJ150" i="6" s="1"/>
  <c r="AW150" i="6" s="1"/>
  <c r="AN150" i="6" s="1"/>
  <c r="AL152" i="6"/>
  <c r="BI153" i="6"/>
  <c r="BR155" i="6" a="1"/>
  <c r="BR155" i="6" s="1"/>
  <c r="BE155" i="6" s="1"/>
  <c r="AV155" i="6" s="1"/>
  <c r="BN155" i="6" a="1"/>
  <c r="BN155" i="6" s="1"/>
  <c r="BA155" i="6" s="1"/>
  <c r="AR155" i="6" s="1"/>
  <c r="BJ155" i="6" a="1"/>
  <c r="BJ155" i="6" s="1"/>
  <c r="AW155" i="6" s="1"/>
  <c r="AN155" i="6" s="1"/>
  <c r="BQ155" i="6" a="1"/>
  <c r="BQ155" i="6" s="1"/>
  <c r="BD155" i="6" s="1"/>
  <c r="AU155" i="6" s="1"/>
  <c r="BM155" i="6" a="1"/>
  <c r="BM155" i="6" s="1"/>
  <c r="AZ155" i="6" s="1"/>
  <c r="AQ155" i="6" s="1"/>
  <c r="BO155" i="6" a="1"/>
  <c r="BO155" i="6" s="1"/>
  <c r="BB155" i="6" s="1"/>
  <c r="AS155" i="6" s="1"/>
  <c r="BK155" i="6" a="1"/>
  <c r="BK155" i="6" s="1"/>
  <c r="AX155" i="6" s="1"/>
  <c r="AO155" i="6" s="1"/>
  <c r="AS156" i="6"/>
  <c r="BV157" i="6"/>
  <c r="BR157" i="6" a="1"/>
  <c r="BR157" i="6" s="1"/>
  <c r="BE157" i="6" s="1"/>
  <c r="AV157" i="6" s="1"/>
  <c r="BN157" i="6" a="1"/>
  <c r="BN157" i="6" s="1"/>
  <c r="BA157" i="6" s="1"/>
  <c r="AR157" i="6" s="1"/>
  <c r="BJ157" i="6" a="1"/>
  <c r="BJ157" i="6" s="1"/>
  <c r="AW157" i="6" s="1"/>
  <c r="AN157" i="6" s="1"/>
  <c r="BI157" i="6"/>
  <c r="AI158" i="6"/>
  <c r="AM160" i="6"/>
  <c r="BN161" i="6" a="1"/>
  <c r="BN161" i="6" s="1"/>
  <c r="BA161" i="6" s="1"/>
  <c r="AR161" i="6" s="1"/>
  <c r="AH162" i="6"/>
  <c r="AT163" i="6"/>
  <c r="BL152" i="6" a="1"/>
  <c r="BL152" i="6" s="1"/>
  <c r="AY152" i="6" s="1"/>
  <c r="AP152" i="6" s="1"/>
  <c r="BP152" i="6" a="1"/>
  <c r="BP152" i="6" s="1"/>
  <c r="BC152" i="6" s="1"/>
  <c r="AT152" i="6" s="1"/>
  <c r="AF162" i="6"/>
  <c r="AN163" i="6"/>
  <c r="AE163" i="6"/>
  <c r="AM163" i="6"/>
  <c r="BL153" i="6" a="1"/>
  <c r="BL153" i="6" s="1"/>
  <c r="AY153" i="6" s="1"/>
  <c r="AP153" i="6" s="1"/>
  <c r="BP153" i="6" a="1"/>
  <c r="BP153" i="6" s="1"/>
  <c r="BC153" i="6" s="1"/>
  <c r="AT153" i="6" s="1"/>
  <c r="AI171" i="6"/>
  <c r="AK173" i="6"/>
  <c r="AH168" i="6"/>
  <c r="BJ152" i="6" a="1"/>
  <c r="BJ152" i="6" s="1"/>
  <c r="AW152" i="6" s="1"/>
  <c r="AN152" i="6" s="1"/>
  <c r="BN152" i="6" a="1"/>
  <c r="BN152" i="6" s="1"/>
  <c r="BA152" i="6" s="1"/>
  <c r="AR152" i="6" s="1"/>
  <c r="BR152" i="6" a="1"/>
  <c r="BR152" i="6" s="1"/>
  <c r="BE152" i="6" s="1"/>
  <c r="AV152" i="6" s="1"/>
  <c r="BV155" i="6"/>
  <c r="BL156" i="6" a="1"/>
  <c r="BL156" i="6" s="1"/>
  <c r="AY156" i="6" s="1"/>
  <c r="AP156" i="6" s="1"/>
  <c r="BK158" i="6" a="1"/>
  <c r="BK158" i="6" s="1"/>
  <c r="AX158" i="6" s="1"/>
  <c r="AO158" i="6" s="1"/>
  <c r="BO158" i="6" a="1"/>
  <c r="BO158" i="6" s="1"/>
  <c r="BB158" i="6" s="1"/>
  <c r="AS158" i="6" s="1"/>
  <c r="AI161" i="6"/>
  <c r="BV162" i="6"/>
  <c r="BV164" i="6"/>
  <c r="BV165" i="6"/>
  <c r="BI167" i="6"/>
  <c r="BJ153" i="6" a="1"/>
  <c r="BJ153" i="6" s="1"/>
  <c r="AW153" i="6" s="1"/>
  <c r="AN153" i="6" s="1"/>
  <c r="BN153" i="6" a="1"/>
  <c r="BN153" i="6" s="1"/>
  <c r="BA153" i="6" s="1"/>
  <c r="AR153" i="6" s="1"/>
  <c r="BR153" i="6" a="1"/>
  <c r="BR153" i="6" s="1"/>
  <c r="BE153" i="6" s="1"/>
  <c r="AV153" i="6" s="1"/>
  <c r="BL157" i="6" a="1"/>
  <c r="BL157" i="6" s="1"/>
  <c r="AY157" i="6" s="1"/>
  <c r="AP157" i="6" s="1"/>
  <c r="BP157" i="6" a="1"/>
  <c r="BP157" i="6" s="1"/>
  <c r="BC157" i="6" s="1"/>
  <c r="AT157" i="6" s="1"/>
  <c r="AJ161" i="6"/>
  <c r="AK165" i="6"/>
  <c r="AE166" i="6"/>
  <c r="BQ169" i="6" a="1"/>
  <c r="BQ169" i="6" s="1"/>
  <c r="BD169" i="6" s="1"/>
  <c r="AU169" i="6" s="1"/>
  <c r="AN171" i="6"/>
  <c r="AE171" i="6"/>
  <c r="AM171" i="6"/>
  <c r="BI173" i="6"/>
  <c r="BK152" i="6" a="1"/>
  <c r="BK152" i="6" s="1"/>
  <c r="AX152" i="6" s="1"/>
  <c r="AO152" i="6" s="1"/>
  <c r="AL154" i="6"/>
  <c r="AK155" i="6"/>
  <c r="AJ156" i="6"/>
  <c r="AI157" i="6"/>
  <c r="AH158" i="6"/>
  <c r="BL158" i="6" a="1"/>
  <c r="BL158" i="6" s="1"/>
  <c r="AY158" i="6" s="1"/>
  <c r="AP158" i="6" s="1"/>
  <c r="AG159" i="6"/>
  <c r="AF160" i="6"/>
  <c r="AG164" i="6"/>
  <c r="AH172" i="6"/>
  <c r="AH173" i="6"/>
  <c r="BL151" i="6" a="1"/>
  <c r="BL151" i="6" s="1"/>
  <c r="AY151" i="6" s="1"/>
  <c r="AP151" i="6" s="1"/>
  <c r="BK153" i="6" a="1"/>
  <c r="BK153" i="6" s="1"/>
  <c r="AX153" i="6" s="1"/>
  <c r="AO153" i="6" s="1"/>
  <c r="BM157" i="6" a="1"/>
  <c r="BM157" i="6" s="1"/>
  <c r="AZ157" i="6" s="1"/>
  <c r="AQ157" i="6" s="1"/>
  <c r="BL159" i="6" a="1"/>
  <c r="BL159" i="6" s="1"/>
  <c r="AY159" i="6" s="1"/>
  <c r="AP159" i="6" s="1"/>
  <c r="AG160" i="6"/>
  <c r="AN162" i="6"/>
  <c r="BI166" i="6"/>
  <c r="AI167" i="6"/>
  <c r="BO167" i="6" a="1"/>
  <c r="BO167" i="6" s="1"/>
  <c r="BB167" i="6" s="1"/>
  <c r="AS167" i="6" s="1"/>
  <c r="BK167" i="6" a="1"/>
  <c r="BK167" i="6" s="1"/>
  <c r="AX167" i="6" s="1"/>
  <c r="AO167" i="6" s="1"/>
  <c r="BR167" i="6" a="1"/>
  <c r="BR167" i="6" s="1"/>
  <c r="BE167" i="6" s="1"/>
  <c r="AV167" i="6" s="1"/>
  <c r="BN167" i="6" a="1"/>
  <c r="BN167" i="6" s="1"/>
  <c r="BA167" i="6" s="1"/>
  <c r="AR167" i="6" s="1"/>
  <c r="BJ167" i="6" a="1"/>
  <c r="BJ167" i="6" s="1"/>
  <c r="AW167" i="6" s="1"/>
  <c r="AN167" i="6" s="1"/>
  <c r="BQ167" i="6" a="1"/>
  <c r="BQ167" i="6" s="1"/>
  <c r="BD167" i="6" s="1"/>
  <c r="AU167" i="6" s="1"/>
  <c r="BM167" i="6" a="1"/>
  <c r="BM167" i="6" s="1"/>
  <c r="AZ167" i="6" s="1"/>
  <c r="AQ167" i="6" s="1"/>
  <c r="AF170" i="6"/>
  <c r="BL160" i="6" a="1"/>
  <c r="BL160" i="6" s="1"/>
  <c r="AY160" i="6" s="1"/>
  <c r="AP160" i="6" s="1"/>
  <c r="BP160" i="6" a="1"/>
  <c r="BP160" i="6" s="1"/>
  <c r="BC160" i="6" s="1"/>
  <c r="AT160" i="6" s="1"/>
  <c r="BK162" i="6" a="1"/>
  <c r="BK162" i="6" s="1"/>
  <c r="AX162" i="6" s="1"/>
  <c r="AO162" i="6" s="1"/>
  <c r="BO162" i="6" a="1"/>
  <c r="BO162" i="6" s="1"/>
  <c r="BB162" i="6" s="1"/>
  <c r="AS162" i="6" s="1"/>
  <c r="BJ164" i="6" a="1"/>
  <c r="BJ164" i="6" s="1"/>
  <c r="AW164" i="6" s="1"/>
  <c r="AN164" i="6" s="1"/>
  <c r="BN164" i="6" a="1"/>
  <c r="BN164" i="6" s="1"/>
  <c r="BA164" i="6" s="1"/>
  <c r="AR164" i="6" s="1"/>
  <c r="BR164" i="6" a="1"/>
  <c r="BR164" i="6" s="1"/>
  <c r="BE164" i="6" s="1"/>
  <c r="AV164" i="6" s="1"/>
  <c r="BM166" i="6" a="1"/>
  <c r="BM166" i="6" s="1"/>
  <c r="AZ166" i="6" s="1"/>
  <c r="AQ166" i="6" s="1"/>
  <c r="BQ166" i="6" a="1"/>
  <c r="BQ166" i="6" s="1"/>
  <c r="BD166" i="6" s="1"/>
  <c r="AU166" i="6" s="1"/>
  <c r="BV167" i="6"/>
  <c r="BL168" i="6" a="1"/>
  <c r="BL168" i="6" s="1"/>
  <c r="AY168" i="6" s="1"/>
  <c r="AP168" i="6" s="1"/>
  <c r="BK170" i="6" a="1"/>
  <c r="BK170" i="6" s="1"/>
  <c r="AX170" i="6" s="1"/>
  <c r="AO170" i="6" s="1"/>
  <c r="BO170" i="6" a="1"/>
  <c r="BO170" i="6" s="1"/>
  <c r="BB170" i="6" s="1"/>
  <c r="AS170" i="6" s="1"/>
  <c r="BJ172" i="6" a="1"/>
  <c r="BJ172" i="6" s="1"/>
  <c r="AW172" i="6" s="1"/>
  <c r="AN172" i="6" s="1"/>
  <c r="BN172" i="6" a="1"/>
  <c r="BN172" i="6" s="1"/>
  <c r="BA172" i="6" s="1"/>
  <c r="AR172" i="6" s="1"/>
  <c r="BR172" i="6" a="1"/>
  <c r="BR172" i="6" s="1"/>
  <c r="BE172" i="6" s="1"/>
  <c r="AV172" i="6" s="1"/>
  <c r="BJ165" i="6" a="1"/>
  <c r="BJ165" i="6" s="1"/>
  <c r="AW165" i="6" s="1"/>
  <c r="AN165" i="6" s="1"/>
  <c r="BN165" i="6" a="1"/>
  <c r="BN165" i="6" s="1"/>
  <c r="BA165" i="6" s="1"/>
  <c r="AR165" i="6" s="1"/>
  <c r="BR165" i="6" a="1"/>
  <c r="BR165" i="6" s="1"/>
  <c r="BE165" i="6" s="1"/>
  <c r="AV165" i="6" s="1"/>
  <c r="BV168" i="6"/>
  <c r="BL169" i="6" a="1"/>
  <c r="BL169" i="6" s="1"/>
  <c r="AY169" i="6" s="1"/>
  <c r="AP169" i="6" s="1"/>
  <c r="BP169" i="6" a="1"/>
  <c r="BP169" i="6" s="1"/>
  <c r="BC169" i="6" s="1"/>
  <c r="AT169" i="6" s="1"/>
  <c r="BN173" i="6" a="1"/>
  <c r="BN173" i="6" s="1"/>
  <c r="BA173" i="6" s="1"/>
  <c r="AR173" i="6" s="1"/>
  <c r="BR173" i="6" a="1"/>
  <c r="BR173" i="6" s="1"/>
  <c r="BE173" i="6" s="1"/>
  <c r="AV173" i="6" s="1"/>
  <c r="BL162" i="6" a="1"/>
  <c r="BL162" i="6" s="1"/>
  <c r="AY162" i="6" s="1"/>
  <c r="AP162" i="6" s="1"/>
  <c r="AG163" i="6"/>
  <c r="AF164" i="6"/>
  <c r="BK164" i="6" a="1"/>
  <c r="BK164" i="6" s="1"/>
  <c r="AX164" i="6" s="1"/>
  <c r="AO164" i="6" s="1"/>
  <c r="BO164" i="6" a="1"/>
  <c r="BO164" i="6" s="1"/>
  <c r="BB164" i="6" s="1"/>
  <c r="AS164" i="6" s="1"/>
  <c r="AE165" i="6"/>
  <c r="AM165" i="6"/>
  <c r="AL166" i="6"/>
  <c r="BJ166" i="6" a="1"/>
  <c r="BJ166" i="6" s="1"/>
  <c r="AW166" i="6" s="1"/>
  <c r="AN166" i="6" s="1"/>
  <c r="BN166" i="6" a="1"/>
  <c r="BN166" i="6" s="1"/>
  <c r="BA166" i="6" s="1"/>
  <c r="AR166" i="6" s="1"/>
  <c r="BR166" i="6" a="1"/>
  <c r="BR166" i="6" s="1"/>
  <c r="BE166" i="6" s="1"/>
  <c r="AV166" i="6" s="1"/>
  <c r="AK167" i="6"/>
  <c r="AJ168" i="6"/>
  <c r="BM168" i="6" a="1"/>
  <c r="BM168" i="6" s="1"/>
  <c r="AZ168" i="6" s="1"/>
  <c r="AQ168" i="6" s="1"/>
  <c r="BQ168" i="6" a="1"/>
  <c r="BQ168" i="6" s="1"/>
  <c r="BD168" i="6" s="1"/>
  <c r="AU168" i="6" s="1"/>
  <c r="AI169" i="6"/>
  <c r="AH170" i="6"/>
  <c r="BL170" i="6" a="1"/>
  <c r="BL170" i="6" s="1"/>
  <c r="AY170" i="6" s="1"/>
  <c r="AP170" i="6" s="1"/>
  <c r="AG171" i="6"/>
  <c r="AF172" i="6"/>
  <c r="BK172" i="6" a="1"/>
  <c r="BK172" i="6" s="1"/>
  <c r="AX172" i="6" s="1"/>
  <c r="AO172" i="6" s="1"/>
  <c r="BO172" i="6" a="1"/>
  <c r="BO172" i="6" s="1"/>
  <c r="BB172" i="6" s="1"/>
  <c r="AS172" i="6" s="1"/>
  <c r="AE173" i="6"/>
  <c r="AM173" i="6"/>
  <c r="BL163" i="6" a="1"/>
  <c r="BL163" i="6" s="1"/>
  <c r="AY163" i="6" s="1"/>
  <c r="AP163" i="6" s="1"/>
  <c r="BK165" i="6" a="1"/>
  <c r="BK165" i="6" s="1"/>
  <c r="AX165" i="6" s="1"/>
  <c r="AO165" i="6" s="1"/>
  <c r="BO165" i="6" a="1"/>
  <c r="BO165" i="6" s="1"/>
  <c r="BB165" i="6" s="1"/>
  <c r="AS165" i="6" s="1"/>
  <c r="BI168" i="6"/>
  <c r="BM169" i="6" a="1"/>
  <c r="BM169" i="6" s="1"/>
  <c r="AZ169" i="6" s="1"/>
  <c r="AQ169" i="6" s="1"/>
  <c r="AH171" i="6"/>
  <c r="BL171" i="6" a="1"/>
  <c r="BL171" i="6" s="1"/>
  <c r="AY171" i="6" s="1"/>
  <c r="AP171" i="6" s="1"/>
  <c r="AG172" i="6"/>
  <c r="AF173" i="6"/>
  <c r="BK173" i="6" a="1"/>
  <c r="BK173" i="6" s="1"/>
  <c r="AX173" i="6" s="1"/>
  <c r="AO173" i="6" s="1"/>
  <c r="BO173" i="6" a="1"/>
  <c r="BO173" i="6" s="1"/>
  <c r="BB173" i="6" s="1"/>
  <c r="AS173" i="6" s="1"/>
  <c r="BL164" i="6" a="1"/>
  <c r="BL164" i="6" s="1"/>
  <c r="AY164" i="6" s="1"/>
  <c r="AP164" i="6" s="1"/>
  <c r="BK166" i="6" a="1"/>
  <c r="BK166" i="6" s="1"/>
  <c r="AX166" i="6" s="1"/>
  <c r="AO166" i="6" s="1"/>
  <c r="BO166" i="6" a="1"/>
  <c r="BO166" i="6" s="1"/>
  <c r="BB166" i="6" s="1"/>
  <c r="AS166" i="6" s="1"/>
  <c r="BJ168" i="6" a="1"/>
  <c r="BJ168" i="6" s="1"/>
  <c r="AW168" i="6" s="1"/>
  <c r="AN168" i="6" s="1"/>
  <c r="BN168" i="6" a="1"/>
  <c r="BN168" i="6" s="1"/>
  <c r="BA168" i="6" s="1"/>
  <c r="AR168" i="6" s="1"/>
  <c r="BL172" i="6" a="1"/>
  <c r="BL172" i="6" s="1"/>
  <c r="AY172" i="6" s="1"/>
  <c r="AP172" i="6" s="1"/>
  <c r="AG173" i="6"/>
  <c r="BL165" i="6" a="1"/>
  <c r="BL165" i="6" s="1"/>
  <c r="AY165" i="6" s="1"/>
  <c r="AP165" i="6" s="1"/>
  <c r="BL173" i="6" a="1"/>
  <c r="BL173" i="6" s="1"/>
  <c r="AY173" i="6" s="1"/>
  <c r="AP173" i="6" s="1"/>
  <c r="BL166" i="6" a="1"/>
  <c r="BL166" i="6" s="1"/>
  <c r="AY166" i="6" s="1"/>
  <c r="AP166" i="6" s="1"/>
  <c r="BI147" i="3"/>
  <c r="BI139" i="3"/>
  <c r="BI83" i="3"/>
  <c r="BI75" i="3"/>
  <c r="BI19" i="3"/>
  <c r="BI131" i="3"/>
  <c r="BI67" i="3"/>
  <c r="BV119" i="3"/>
  <c r="BV95" i="3"/>
  <c r="BV47" i="3"/>
  <c r="BI141" i="3"/>
  <c r="BI125" i="3"/>
  <c r="BI109" i="3"/>
  <c r="BI93" i="3"/>
  <c r="BI69" i="3"/>
  <c r="BI53" i="3"/>
  <c r="BI37" i="3"/>
  <c r="BI21" i="3"/>
  <c r="BV145" i="3"/>
  <c r="BV129" i="3"/>
  <c r="BV121" i="3"/>
  <c r="BV105" i="3"/>
  <c r="BV97" i="3"/>
  <c r="BV89" i="3"/>
  <c r="BV81" i="3"/>
  <c r="BV73" i="3"/>
  <c r="BV65" i="3"/>
  <c r="BV49" i="3"/>
  <c r="BV33" i="3"/>
  <c r="BI156" i="3"/>
  <c r="BI148" i="3"/>
  <c r="BI140" i="3"/>
  <c r="BI132" i="3"/>
  <c r="BI124" i="3"/>
  <c r="BI116" i="3"/>
  <c r="BI108" i="3"/>
  <c r="BI100" i="3"/>
  <c r="BI92" i="3"/>
  <c r="BI84" i="3"/>
  <c r="BI76" i="3"/>
  <c r="BI68" i="3"/>
  <c r="BI60" i="3"/>
  <c r="BI52" i="3"/>
  <c r="BI44" i="3"/>
  <c r="BI36" i="3"/>
  <c r="BI28" i="3"/>
  <c r="BI20" i="3"/>
  <c r="BI154" i="3"/>
  <c r="BI146" i="3"/>
  <c r="BI138" i="3"/>
  <c r="BI130" i="3"/>
  <c r="BI122" i="3"/>
  <c r="BI114" i="3"/>
  <c r="BI106" i="3"/>
  <c r="BI98" i="3"/>
  <c r="BI90" i="3"/>
  <c r="BI82" i="3"/>
  <c r="BI74" i="3"/>
  <c r="BI66" i="3"/>
  <c r="BI58" i="3"/>
  <c r="BI50" i="3"/>
  <c r="BI42" i="3"/>
  <c r="BI34" i="3"/>
  <c r="BI26" i="3"/>
  <c r="BV152" i="3"/>
  <c r="BV144" i="3"/>
  <c r="BV136" i="3"/>
  <c r="BV128" i="3"/>
  <c r="BV120" i="3"/>
  <c r="BV112" i="3"/>
  <c r="BV104" i="3"/>
  <c r="BV96" i="3"/>
  <c r="BV88" i="3"/>
  <c r="BV80" i="3"/>
  <c r="BV72" i="3"/>
  <c r="BV64" i="3"/>
  <c r="BV56" i="3"/>
  <c r="BV48" i="3"/>
  <c r="BV40" i="3"/>
  <c r="BV32" i="3"/>
  <c r="BV24" i="3"/>
  <c r="BI151" i="3"/>
  <c r="BV63" i="3"/>
  <c r="BI149" i="3"/>
  <c r="BI133" i="3"/>
  <c r="BI117" i="3"/>
  <c r="BI101" i="3"/>
  <c r="BI77" i="3"/>
  <c r="BI61" i="3"/>
  <c r="BI45" i="3"/>
  <c r="BI29" i="3"/>
  <c r="BV155" i="3"/>
  <c r="BV147" i="3"/>
  <c r="BV139" i="3"/>
  <c r="BV131" i="3"/>
  <c r="BV123" i="3"/>
  <c r="BV115" i="3"/>
  <c r="BV107" i="3"/>
  <c r="BV99" i="3"/>
  <c r="BV91" i="3"/>
  <c r="BV83" i="3"/>
  <c r="BV75" i="3"/>
  <c r="BV67" i="3"/>
  <c r="BV59" i="3"/>
  <c r="BV51" i="3"/>
  <c r="BV43" i="3"/>
  <c r="BV35" i="3"/>
  <c r="BV27" i="3"/>
  <c r="BV19" i="3"/>
  <c r="BI17" i="3"/>
  <c r="BI119" i="3"/>
  <c r="BI111" i="3"/>
  <c r="BI103" i="3"/>
  <c r="BI95" i="3"/>
  <c r="BI87" i="3"/>
  <c r="BI79" i="3"/>
  <c r="BI71" i="3"/>
  <c r="BI63" i="3"/>
  <c r="BI55" i="3"/>
  <c r="BI47" i="3"/>
  <c r="BI39" i="3"/>
  <c r="BI31" i="3"/>
  <c r="BI23" i="3"/>
  <c r="BI123" i="3"/>
  <c r="BI59" i="3"/>
  <c r="BI127" i="3"/>
  <c r="BV79" i="3"/>
  <c r="BV31" i="3"/>
  <c r="BI157" i="3"/>
  <c r="BJ119" i="3" a="1"/>
  <c r="BJ119" i="3" s="1"/>
  <c r="AZ95" i="3"/>
  <c r="AQ95" i="3" s="1"/>
  <c r="BB87" i="3"/>
  <c r="AS87" i="3" s="1"/>
  <c r="AY79" i="3"/>
  <c r="AP79" i="3" s="1"/>
  <c r="BJ39" i="3" a="1"/>
  <c r="BJ39" i="3" s="1"/>
  <c r="BA23" i="3"/>
  <c r="AR23" i="3" s="1"/>
  <c r="BV154" i="3"/>
  <c r="BV146" i="3"/>
  <c r="BV138" i="3"/>
  <c r="BV130" i="3"/>
  <c r="BV122" i="3"/>
  <c r="BV114" i="3"/>
  <c r="BV106" i="3"/>
  <c r="BV98" i="3"/>
  <c r="BV90" i="3"/>
  <c r="BV82" i="3"/>
  <c r="BV74" i="3"/>
  <c r="BV66" i="3"/>
  <c r="BV58" i="3"/>
  <c r="BV50" i="3"/>
  <c r="BV42" i="3"/>
  <c r="BV34" i="3"/>
  <c r="BV26" i="3"/>
  <c r="BI115" i="3"/>
  <c r="BI51" i="3"/>
  <c r="BI143" i="3"/>
  <c r="BV103" i="3"/>
  <c r="BV39" i="3"/>
  <c r="BI85" i="3"/>
  <c r="BI153" i="3"/>
  <c r="BI145" i="3"/>
  <c r="BI137" i="3"/>
  <c r="BI129" i="3"/>
  <c r="BI121" i="3"/>
  <c r="BI113" i="3"/>
  <c r="BI105" i="3"/>
  <c r="BI97" i="3"/>
  <c r="BI89" i="3"/>
  <c r="BI81" i="3"/>
  <c r="BI73" i="3"/>
  <c r="BI65" i="3"/>
  <c r="BI57" i="3"/>
  <c r="BI49" i="3"/>
  <c r="BI41" i="3"/>
  <c r="BI33" i="3"/>
  <c r="BI25" i="3"/>
  <c r="BI107" i="3"/>
  <c r="BI43" i="3"/>
  <c r="BI135" i="3"/>
  <c r="BV87" i="3"/>
  <c r="BV23" i="3"/>
  <c r="BJ149" i="3" a="1"/>
  <c r="BJ149" i="3" s="1"/>
  <c r="AW149" i="3" s="1"/>
  <c r="AN149" i="3" s="1"/>
  <c r="BJ141" i="3" a="1"/>
  <c r="BJ141" i="3" s="1"/>
  <c r="BA133" i="3"/>
  <c r="AR133" i="3" s="1"/>
  <c r="BJ125" i="3" a="1"/>
  <c r="BJ125" i="3" s="1"/>
  <c r="BJ109" i="3" a="1"/>
  <c r="BJ109" i="3" s="1"/>
  <c r="BJ93" i="3" a="1"/>
  <c r="BJ93" i="3" s="1"/>
  <c r="AZ85" i="3"/>
  <c r="AQ85" i="3" s="1"/>
  <c r="BJ77" i="3" a="1"/>
  <c r="BJ77" i="3" s="1"/>
  <c r="AW77" i="3" s="1"/>
  <c r="AN77" i="3" s="1"/>
  <c r="BA69" i="3"/>
  <c r="AR69" i="3" s="1"/>
  <c r="BJ61" i="3" a="1"/>
  <c r="BJ61" i="3" s="1"/>
  <c r="BJ53" i="3" a="1"/>
  <c r="BJ53" i="3" s="1"/>
  <c r="BJ45" i="3" a="1"/>
  <c r="BJ45" i="3" s="1"/>
  <c r="BJ29" i="3" a="1"/>
  <c r="BJ29" i="3" s="1"/>
  <c r="BD21" i="3"/>
  <c r="AU21" i="3" s="1"/>
  <c r="BI152" i="3"/>
  <c r="BI144" i="3"/>
  <c r="BI136" i="3"/>
  <c r="BI128" i="3"/>
  <c r="BI120" i="3"/>
  <c r="BI112" i="3"/>
  <c r="BI104" i="3"/>
  <c r="BI96" i="3"/>
  <c r="BI88" i="3"/>
  <c r="BI80" i="3"/>
  <c r="BI72" i="3"/>
  <c r="BI64" i="3"/>
  <c r="BI56" i="3"/>
  <c r="BI48" i="3"/>
  <c r="BI40" i="3"/>
  <c r="BI32" i="3"/>
  <c r="BI24" i="3"/>
  <c r="BI99" i="3"/>
  <c r="BI35" i="3"/>
  <c r="BI159" i="3"/>
  <c r="BV111" i="3"/>
  <c r="BV71" i="3"/>
  <c r="BV55" i="3"/>
  <c r="BI158" i="3"/>
  <c r="BI150" i="3"/>
  <c r="BI142" i="3"/>
  <c r="BI134" i="3"/>
  <c r="BI126" i="3"/>
  <c r="BI110" i="3"/>
  <c r="BI102" i="3"/>
  <c r="BI86" i="3"/>
  <c r="BI78" i="3"/>
  <c r="BI70" i="3"/>
  <c r="BI62" i="3"/>
  <c r="BI54" i="3"/>
  <c r="BI46" i="3"/>
  <c r="BI38" i="3"/>
  <c r="BI30" i="3"/>
  <c r="BI22" i="3"/>
  <c r="X32" i="1"/>
  <c r="Y110" i="1"/>
  <c r="Y94" i="1"/>
  <c r="Y78" i="1"/>
  <c r="Y62" i="1"/>
  <c r="Y46" i="1"/>
  <c r="Y141" i="1"/>
  <c r="Y158" i="1"/>
  <c r="V113" i="1"/>
  <c r="Y105" i="1"/>
  <c r="Y73" i="1"/>
  <c r="Y109" i="1"/>
  <c r="T37" i="1"/>
  <c r="Y112" i="1"/>
  <c r="Y153" i="1"/>
  <c r="Y126" i="1"/>
  <c r="Z43" i="1"/>
  <c r="W156" i="1"/>
  <c r="W148" i="1"/>
  <c r="W140" i="1"/>
  <c r="W132" i="1"/>
  <c r="W124" i="1"/>
  <c r="W116" i="1"/>
  <c r="W108" i="1"/>
  <c r="W100" i="1"/>
  <c r="W92" i="1"/>
  <c r="W84" i="1"/>
  <c r="W76" i="1"/>
  <c r="W68" i="1"/>
  <c r="W60" i="1"/>
  <c r="W52" i="1"/>
  <c r="W44" i="1"/>
  <c r="W36" i="1"/>
  <c r="W28" i="1"/>
  <c r="W20" i="1"/>
  <c r="W12" i="1"/>
  <c r="S154" i="1"/>
  <c r="S146" i="1"/>
  <c r="S138" i="1"/>
  <c r="S130" i="1"/>
  <c r="S122" i="1"/>
  <c r="S114" i="1"/>
  <c r="S106" i="1"/>
  <c r="S98" i="1"/>
  <c r="S90" i="1"/>
  <c r="S82" i="1"/>
  <c r="S74" i="1"/>
  <c r="S66" i="1"/>
  <c r="S58" i="1"/>
  <c r="S50" i="1"/>
  <c r="S42" i="1"/>
  <c r="S34" i="1"/>
  <c r="S26" i="1"/>
  <c r="S18" i="1"/>
  <c r="S10" i="1"/>
  <c r="T152" i="1"/>
  <c r="T144" i="1"/>
  <c r="T136" i="1"/>
  <c r="T128" i="1"/>
  <c r="T120" i="1"/>
  <c r="T112" i="1"/>
  <c r="T104" i="1"/>
  <c r="T96" i="1"/>
  <c r="T88" i="1"/>
  <c r="T80" i="1"/>
  <c r="T72" i="1"/>
  <c r="T64" i="1"/>
  <c r="T56" i="1"/>
  <c r="T48" i="1"/>
  <c r="T40" i="1"/>
  <c r="T32" i="1"/>
  <c r="T24" i="1"/>
  <c r="T16" i="1"/>
  <c r="U158" i="1"/>
  <c r="U150" i="1"/>
  <c r="U142" i="1"/>
  <c r="U134" i="1"/>
  <c r="U126" i="1"/>
  <c r="U118" i="1"/>
  <c r="U110" i="1"/>
  <c r="V156" i="1"/>
  <c r="V148" i="1"/>
  <c r="BV137" i="3"/>
  <c r="BV113" i="3"/>
  <c r="BV25" i="3"/>
  <c r="BA135" i="3"/>
  <c r="AR135" i="3" s="1"/>
  <c r="AY127" i="3"/>
  <c r="AP127" i="3" s="1"/>
  <c r="BV18" i="3"/>
  <c r="BI16" i="3"/>
  <c r="BV159" i="3"/>
  <c r="BV151" i="3"/>
  <c r="BV143" i="3"/>
  <c r="BV135" i="3"/>
  <c r="BV127" i="3"/>
  <c r="BV57" i="3"/>
  <c r="BA150" i="3"/>
  <c r="AR150" i="3" s="1"/>
  <c r="BV17" i="3"/>
  <c r="BV158" i="3"/>
  <c r="BV150" i="3"/>
  <c r="BV142" i="3"/>
  <c r="BV134" i="3"/>
  <c r="BV126" i="3"/>
  <c r="BV118" i="3"/>
  <c r="BV110" i="3"/>
  <c r="BV102" i="3"/>
  <c r="BV94" i="3"/>
  <c r="BV86" i="3"/>
  <c r="BV78" i="3"/>
  <c r="BV70" i="3"/>
  <c r="BV62" i="3"/>
  <c r="BV54" i="3"/>
  <c r="BV46" i="3"/>
  <c r="BV38" i="3"/>
  <c r="BV30" i="3"/>
  <c r="BV22" i="3"/>
  <c r="BV153" i="3"/>
  <c r="BV41" i="3"/>
  <c r="BV157" i="3"/>
  <c r="BV149" i="3"/>
  <c r="BV141" i="3"/>
  <c r="BV133" i="3"/>
  <c r="BV125" i="3"/>
  <c r="BV117" i="3"/>
  <c r="BV109" i="3"/>
  <c r="BV101" i="3"/>
  <c r="BV93" i="3"/>
  <c r="BV85" i="3"/>
  <c r="BV77" i="3"/>
  <c r="BV69" i="3"/>
  <c r="BV61" i="3"/>
  <c r="BV53" i="3"/>
  <c r="BV45" i="3"/>
  <c r="BV37" i="3"/>
  <c r="BV29" i="3"/>
  <c r="BV21" i="3"/>
  <c r="AZ156" i="3"/>
  <c r="AQ156" i="3" s="1"/>
  <c r="AX148" i="3"/>
  <c r="AO148" i="3" s="1"/>
  <c r="BJ140" i="3" a="1"/>
  <c r="BJ140" i="3" s="1"/>
  <c r="AW140" i="3" s="1"/>
  <c r="AN140" i="3" s="1"/>
  <c r="AY132" i="3"/>
  <c r="AP132" i="3" s="1"/>
  <c r="BJ108" i="3" a="1"/>
  <c r="BJ108" i="3" s="1"/>
  <c r="BJ92" i="3" a="1"/>
  <c r="BJ92" i="3" s="1"/>
  <c r="AW92" i="3" s="1"/>
  <c r="AN92" i="3" s="1"/>
  <c r="AX84" i="3"/>
  <c r="AO84" i="3" s="1"/>
  <c r="BJ76" i="3" a="1"/>
  <c r="BJ76" i="3" s="1"/>
  <c r="AW76" i="3" s="1"/>
  <c r="AN76" i="3" s="1"/>
  <c r="AY68" i="3"/>
  <c r="AP68" i="3" s="1"/>
  <c r="BJ60" i="3" a="1"/>
  <c r="BJ60" i="3" s="1"/>
  <c r="BJ44" i="3" a="1"/>
  <c r="BJ44" i="3" s="1"/>
  <c r="AX20" i="3"/>
  <c r="AO20" i="3" s="1"/>
  <c r="BB76" i="3"/>
  <c r="AS76" i="3" s="1"/>
  <c r="BI118" i="3"/>
  <c r="BI94" i="3"/>
  <c r="BV156" i="3"/>
  <c r="BV148" i="3"/>
  <c r="BV140" i="3"/>
  <c r="BV132" i="3"/>
  <c r="BV124" i="3"/>
  <c r="BV116" i="3"/>
  <c r="BV108" i="3"/>
  <c r="BV100" i="3"/>
  <c r="BV92" i="3"/>
  <c r="BV84" i="3"/>
  <c r="BV76" i="3"/>
  <c r="BV68" i="3"/>
  <c r="BV60" i="3"/>
  <c r="BV52" i="3"/>
  <c r="BV44" i="3"/>
  <c r="BV36" i="3"/>
  <c r="BV28" i="3"/>
  <c r="BV20" i="3"/>
  <c r="BJ52" i="3" a="1"/>
  <c r="BJ52" i="3" s="1"/>
  <c r="BD155" i="3"/>
  <c r="AU155" i="3" s="1"/>
  <c r="AZ147" i="3"/>
  <c r="AQ147" i="3" s="1"/>
  <c r="AX139" i="3"/>
  <c r="AO139" i="3" s="1"/>
  <c r="AY83" i="3"/>
  <c r="AP83" i="3" s="1"/>
  <c r="AX75" i="3"/>
  <c r="AO75" i="3" s="1"/>
  <c r="BD67" i="3"/>
  <c r="AU67" i="3" s="1"/>
  <c r="AX132" i="3"/>
  <c r="AO132" i="3" s="1"/>
  <c r="BI14" i="3"/>
  <c r="BV16" i="3"/>
  <c r="BV15" i="3"/>
  <c r="BV13" i="3"/>
  <c r="BV14" i="3"/>
  <c r="BI18" i="3"/>
  <c r="BI13" i="3"/>
  <c r="BV10" i="3"/>
  <c r="BA10" i="3" s="1"/>
  <c r="AR10" i="3" s="1"/>
  <c r="BI10" i="3"/>
  <c r="BV11" i="3"/>
  <c r="BI15" i="3"/>
  <c r="BV12" i="3"/>
  <c r="BI12" i="3"/>
  <c r="BI11" i="3"/>
  <c r="BJ13" i="3" a="1"/>
  <c r="BJ13" i="3" s="1"/>
  <c r="AW13" i="3" s="1"/>
  <c r="AN13" i="3" s="1"/>
  <c r="BJ12" i="3" a="1"/>
  <c r="BJ12" i="3" s="1"/>
  <c r="AW12" i="3" s="1"/>
  <c r="AN12" i="3" s="1"/>
  <c r="BJ103" i="3" a="1"/>
  <c r="BJ103" i="3" s="1"/>
  <c r="BJ23" i="3" a="1"/>
  <c r="BJ23" i="3" s="1"/>
  <c r="AW23" i="3" s="1"/>
  <c r="AN23" i="3" s="1"/>
  <c r="AX158" i="3"/>
  <c r="AO158" i="3" s="1"/>
  <c r="AX133" i="3"/>
  <c r="AO133" i="3" s="1"/>
  <c r="AX117" i="3"/>
  <c r="AO117" i="3" s="1"/>
  <c r="BC101" i="3"/>
  <c r="AT101" i="3" s="1"/>
  <c r="BE93" i="3"/>
  <c r="AV93" i="3" s="1"/>
  <c r="AX69" i="3"/>
  <c r="AO69" i="3" s="1"/>
  <c r="AX37" i="3"/>
  <c r="AO37" i="3" s="1"/>
  <c r="BA21" i="3"/>
  <c r="AR21" i="3" s="1"/>
  <c r="BJ135" i="3" a="1"/>
  <c r="BJ135" i="3" s="1"/>
  <c r="AW135" i="3" s="1"/>
  <c r="AN135" i="3" s="1"/>
  <c r="BJ47" i="3" a="1"/>
  <c r="BJ47" i="3" s="1"/>
  <c r="AW47" i="3" s="1"/>
  <c r="AN47" i="3" s="1"/>
  <c r="BJ20" i="3" a="1"/>
  <c r="BJ20" i="3" s="1"/>
  <c r="AW20" i="3" s="1"/>
  <c r="AN20" i="3" s="1"/>
  <c r="AX43" i="3"/>
  <c r="AO43" i="3" s="1"/>
  <c r="AY101" i="3"/>
  <c r="AP101" i="3" s="1"/>
  <c r="AY67" i="3"/>
  <c r="AP67" i="3" s="1"/>
  <c r="AZ140" i="3"/>
  <c r="AQ140" i="3" s="1"/>
  <c r="AZ76" i="3"/>
  <c r="AQ76" i="3" s="1"/>
  <c r="AZ20" i="3"/>
  <c r="AQ20" i="3" s="1"/>
  <c r="BB158" i="3"/>
  <c r="AS158" i="3" s="1"/>
  <c r="BD79" i="3"/>
  <c r="AU79" i="3" s="1"/>
  <c r="BJ79" i="3" a="1"/>
  <c r="BJ79" i="3" s="1"/>
  <c r="AW79" i="3" s="1"/>
  <c r="AN79" i="3" s="1"/>
  <c r="AX55" i="3"/>
  <c r="AO55" i="3" s="1"/>
  <c r="BJ100" i="3" a="1"/>
  <c r="BJ100" i="3" s="1"/>
  <c r="AW100" i="3" s="1"/>
  <c r="AN100" i="3" s="1"/>
  <c r="BJ71" i="3" a="1"/>
  <c r="BJ71" i="3" s="1"/>
  <c r="AW71" i="3" s="1"/>
  <c r="AN71" i="3" s="1"/>
  <c r="BJ15" i="3" a="1"/>
  <c r="BJ15" i="3" s="1"/>
  <c r="AW15" i="3" s="1"/>
  <c r="AN15" i="3" s="1"/>
  <c r="AX87" i="3"/>
  <c r="AO87" i="3" s="1"/>
  <c r="AY133" i="3"/>
  <c r="AP133" i="3" s="1"/>
  <c r="AY99" i="3"/>
  <c r="AP99" i="3" s="1"/>
  <c r="AY59" i="3"/>
  <c r="AP59" i="3" s="1"/>
  <c r="AY27" i="3"/>
  <c r="AP27" i="3" s="1"/>
  <c r="AZ135" i="3"/>
  <c r="AQ135" i="3" s="1"/>
  <c r="AZ19" i="3"/>
  <c r="AQ19" i="3" s="1"/>
  <c r="BB156" i="3"/>
  <c r="AS156" i="3" s="1"/>
  <c r="BB43" i="3"/>
  <c r="AS43" i="3" s="1"/>
  <c r="BJ159" i="3" a="1"/>
  <c r="BJ159" i="3" s="1"/>
  <c r="AW159" i="3" s="1"/>
  <c r="AN159" i="3" s="1"/>
  <c r="BJ132" i="3" a="1"/>
  <c r="BJ132" i="3" s="1"/>
  <c r="AW132" i="3" s="1"/>
  <c r="AN132" i="3" s="1"/>
  <c r="AX123" i="3"/>
  <c r="AO123" i="3" s="1"/>
  <c r="AY19" i="3"/>
  <c r="AP19" i="3" s="1"/>
  <c r="AZ63" i="3"/>
  <c r="AQ63" i="3" s="1"/>
  <c r="AZ15" i="3"/>
  <c r="AQ15" i="3" s="1"/>
  <c r="BA87" i="3"/>
  <c r="AR87" i="3" s="1"/>
  <c r="BB143" i="3"/>
  <c r="AS143" i="3" s="1"/>
  <c r="BC140" i="3"/>
  <c r="AT140" i="3" s="1"/>
  <c r="BJ127" i="3" a="1"/>
  <c r="BJ127" i="3" s="1"/>
  <c r="AW127" i="3" s="1"/>
  <c r="AN127" i="3" s="1"/>
  <c r="BJ95" i="3" a="1"/>
  <c r="BJ95" i="3" s="1"/>
  <c r="BJ68" i="3" a="1"/>
  <c r="BJ68" i="3" s="1"/>
  <c r="AW68" i="3" s="1"/>
  <c r="AN68" i="3" s="1"/>
  <c r="BJ36" i="3" a="1"/>
  <c r="BJ36" i="3" s="1"/>
  <c r="AW36" i="3" s="1"/>
  <c r="AN36" i="3" s="1"/>
  <c r="AX155" i="3"/>
  <c r="AO155" i="3" s="1"/>
  <c r="AX119" i="3"/>
  <c r="AO119" i="3" s="1"/>
  <c r="AX23" i="3"/>
  <c r="AO23" i="3" s="1"/>
  <c r="AZ45" i="3"/>
  <c r="AQ45" i="3" s="1"/>
  <c r="AZ12" i="3"/>
  <c r="AQ12" i="3" s="1"/>
  <c r="BA68" i="3"/>
  <c r="AR68" i="3" s="1"/>
  <c r="BB139" i="3"/>
  <c r="AS139" i="3" s="1"/>
  <c r="BC107" i="3"/>
  <c r="AT107" i="3" s="1"/>
  <c r="BE132" i="3"/>
  <c r="AV132" i="3" s="1"/>
  <c r="BJ151" i="3" a="1"/>
  <c r="BJ151" i="3" s="1"/>
  <c r="AW151" i="3" s="1"/>
  <c r="AN151" i="3" s="1"/>
  <c r="BJ63" i="3" a="1"/>
  <c r="BJ63" i="3" s="1"/>
  <c r="AX151" i="3"/>
  <c r="AO151" i="3" s="1"/>
  <c r="AX68" i="3"/>
  <c r="AO68" i="3" s="1"/>
  <c r="AY85" i="3"/>
  <c r="AP85" i="3" s="1"/>
  <c r="AZ159" i="3"/>
  <c r="AQ159" i="3" s="1"/>
  <c r="AZ109" i="3"/>
  <c r="AQ109" i="3" s="1"/>
  <c r="AZ37" i="3"/>
  <c r="AQ37" i="3" s="1"/>
  <c r="BA59" i="3"/>
  <c r="AR59" i="3" s="1"/>
  <c r="AY10" i="3"/>
  <c r="AP10" i="3" s="1"/>
  <c r="BB152" i="3"/>
  <c r="AS152" i="3" s="1"/>
  <c r="AY144" i="3"/>
  <c r="AP144" i="3" s="1"/>
  <c r="BA136" i="3"/>
  <c r="AR136" i="3" s="1"/>
  <c r="AY128" i="3"/>
  <c r="AP128" i="3" s="1"/>
  <c r="BB88" i="3"/>
  <c r="AS88" i="3" s="1"/>
  <c r="AY80" i="3"/>
  <c r="AP80" i="3" s="1"/>
  <c r="BA72" i="3"/>
  <c r="AR72" i="3" s="1"/>
  <c r="BC64" i="3"/>
  <c r="AT64" i="3" s="1"/>
  <c r="BC56" i="3"/>
  <c r="AT56" i="3" s="1"/>
  <c r="AY40" i="3"/>
  <c r="AP40" i="3" s="1"/>
  <c r="AY24" i="3"/>
  <c r="AP24" i="3" s="1"/>
  <c r="BD16" i="3"/>
  <c r="AU16" i="3" s="1"/>
  <c r="BJ148" i="3" a="1"/>
  <c r="BJ148" i="3" s="1"/>
  <c r="AW148" i="3" s="1"/>
  <c r="AN148" i="3" s="1"/>
  <c r="BJ116" i="3" a="1"/>
  <c r="BJ116" i="3" s="1"/>
  <c r="AW116" i="3" s="1"/>
  <c r="AN116" i="3" s="1"/>
  <c r="BJ87" i="3" a="1"/>
  <c r="BJ87" i="3" s="1"/>
  <c r="AW87" i="3" s="1"/>
  <c r="AN87" i="3" s="1"/>
  <c r="BJ55" i="3" a="1"/>
  <c r="BJ55" i="3" s="1"/>
  <c r="BJ31" i="3" a="1"/>
  <c r="BJ31" i="3" s="1"/>
  <c r="AW31" i="3" s="1"/>
  <c r="AN31" i="3" s="1"/>
  <c r="AX101" i="3"/>
  <c r="AO101" i="3" s="1"/>
  <c r="AX62" i="3"/>
  <c r="AO62" i="3" s="1"/>
  <c r="AY155" i="3"/>
  <c r="AP155" i="3" s="1"/>
  <c r="AY117" i="3"/>
  <c r="AP117" i="3" s="1"/>
  <c r="AZ92" i="3"/>
  <c r="AQ92" i="3" s="1"/>
  <c r="BC19" i="3"/>
  <c r="AT19" i="3" s="1"/>
  <c r="BJ143" i="3" a="1"/>
  <c r="BJ143" i="3" s="1"/>
  <c r="BJ111" i="3" a="1"/>
  <c r="BJ111" i="3" s="1"/>
  <c r="AW111" i="3" s="1"/>
  <c r="AN111" i="3" s="1"/>
  <c r="BJ84" i="3" a="1"/>
  <c r="BJ84" i="3" s="1"/>
  <c r="AW84" i="3" s="1"/>
  <c r="AN84" i="3" s="1"/>
  <c r="AX100" i="3"/>
  <c r="AO100" i="3" s="1"/>
  <c r="AY147" i="3"/>
  <c r="AP147" i="3" s="1"/>
  <c r="AY37" i="3"/>
  <c r="AP37" i="3" s="1"/>
  <c r="AZ28" i="3"/>
  <c r="AQ28" i="3" s="1"/>
  <c r="BA36" i="3"/>
  <c r="AR36" i="3" s="1"/>
  <c r="AW154" i="3"/>
  <c r="AN154" i="3" s="1"/>
  <c r="BC154" i="3"/>
  <c r="AT154" i="3" s="1"/>
  <c r="BE154" i="3"/>
  <c r="AV154" i="3" s="1"/>
  <c r="BD154" i="3"/>
  <c r="AU154" i="3" s="1"/>
  <c r="AX154" i="3"/>
  <c r="AO154" i="3" s="1"/>
  <c r="BA154" i="3"/>
  <c r="AR154" i="3" s="1"/>
  <c r="AZ154" i="3"/>
  <c r="AQ154" i="3" s="1"/>
  <c r="BE146" i="3"/>
  <c r="AV146" i="3" s="1"/>
  <c r="BD146" i="3"/>
  <c r="AU146" i="3" s="1"/>
  <c r="BC146" i="3"/>
  <c r="AT146" i="3" s="1"/>
  <c r="BA146" i="3"/>
  <c r="AR146" i="3" s="1"/>
  <c r="AZ146" i="3"/>
  <c r="AQ146" i="3" s="1"/>
  <c r="BD138" i="3"/>
  <c r="AU138" i="3" s="1"/>
  <c r="BC138" i="3"/>
  <c r="AT138" i="3" s="1"/>
  <c r="BE138" i="3"/>
  <c r="AV138" i="3" s="1"/>
  <c r="BB138" i="3"/>
  <c r="AS138" i="3" s="1"/>
  <c r="AZ138" i="3"/>
  <c r="AQ138" i="3" s="1"/>
  <c r="AX138" i="3"/>
  <c r="AO138" i="3" s="1"/>
  <c r="BC130" i="3"/>
  <c r="AT130" i="3" s="1"/>
  <c r="BA130" i="3"/>
  <c r="AR130" i="3" s="1"/>
  <c r="BD130" i="3"/>
  <c r="AU130" i="3" s="1"/>
  <c r="AY130" i="3"/>
  <c r="AP130" i="3" s="1"/>
  <c r="BB130" i="3"/>
  <c r="AS130" i="3" s="1"/>
  <c r="BC122" i="3"/>
  <c r="AT122" i="3" s="1"/>
  <c r="BE122" i="3"/>
  <c r="AV122" i="3" s="1"/>
  <c r="BD122" i="3"/>
  <c r="AU122" i="3" s="1"/>
  <c r="AX122" i="3"/>
  <c r="AO122" i="3" s="1"/>
  <c r="BA122" i="3"/>
  <c r="AR122" i="3" s="1"/>
  <c r="BE114" i="3"/>
  <c r="AV114" i="3" s="1"/>
  <c r="BD114" i="3"/>
  <c r="AU114" i="3" s="1"/>
  <c r="BA114" i="3"/>
  <c r="AR114" i="3" s="1"/>
  <c r="BC114" i="3"/>
  <c r="AT114" i="3" s="1"/>
  <c r="AY114" i="3"/>
  <c r="AP114" i="3" s="1"/>
  <c r="BD106" i="3"/>
  <c r="AU106" i="3" s="1"/>
  <c r="BC106" i="3"/>
  <c r="AT106" i="3" s="1"/>
  <c r="BB106" i="3"/>
  <c r="AS106" i="3" s="1"/>
  <c r="AZ106" i="3"/>
  <c r="AQ106" i="3" s="1"/>
  <c r="BE106" i="3"/>
  <c r="AV106" i="3" s="1"/>
  <c r="AX106" i="3"/>
  <c r="AO106" i="3" s="1"/>
  <c r="BC98" i="3"/>
  <c r="AT98" i="3" s="1"/>
  <c r="BD98" i="3"/>
  <c r="AU98" i="3" s="1"/>
  <c r="BA98" i="3"/>
  <c r="AR98" i="3" s="1"/>
  <c r="AZ98" i="3"/>
  <c r="AQ98" i="3" s="1"/>
  <c r="BB98" i="3"/>
  <c r="AS98" i="3" s="1"/>
  <c r="AY98" i="3"/>
  <c r="AP98" i="3" s="1"/>
  <c r="AW90" i="3"/>
  <c r="AN90" i="3" s="1"/>
  <c r="BC90" i="3"/>
  <c r="AT90" i="3" s="1"/>
  <c r="BE90" i="3"/>
  <c r="AV90" i="3" s="1"/>
  <c r="BD90" i="3"/>
  <c r="AU90" i="3" s="1"/>
  <c r="BA90" i="3"/>
  <c r="AR90" i="3" s="1"/>
  <c r="AZ90" i="3"/>
  <c r="AQ90" i="3" s="1"/>
  <c r="AX90" i="3"/>
  <c r="AO90" i="3" s="1"/>
  <c r="BE82" i="3"/>
  <c r="AV82" i="3" s="1"/>
  <c r="BD82" i="3"/>
  <c r="AU82" i="3" s="1"/>
  <c r="BA82" i="3"/>
  <c r="AR82" i="3" s="1"/>
  <c r="AZ82" i="3"/>
  <c r="AQ82" i="3" s="1"/>
  <c r="BC82" i="3"/>
  <c r="AT82" i="3" s="1"/>
  <c r="AY82" i="3"/>
  <c r="AP82" i="3" s="1"/>
  <c r="BD74" i="3"/>
  <c r="AU74" i="3" s="1"/>
  <c r="BC74" i="3"/>
  <c r="AT74" i="3" s="1"/>
  <c r="BB74" i="3"/>
  <c r="AS74" i="3" s="1"/>
  <c r="BE74" i="3"/>
  <c r="AV74" i="3" s="1"/>
  <c r="AX74" i="3"/>
  <c r="AO74" i="3" s="1"/>
  <c r="BC66" i="3"/>
  <c r="AT66" i="3" s="1"/>
  <c r="BB66" i="3"/>
  <c r="AS66" i="3" s="1"/>
  <c r="BE66" i="3"/>
  <c r="AV66" i="3" s="1"/>
  <c r="BD66" i="3"/>
  <c r="AU66" i="3" s="1"/>
  <c r="BC58" i="3"/>
  <c r="AT58" i="3" s="1"/>
  <c r="BE58" i="3"/>
  <c r="AV58" i="3" s="1"/>
  <c r="BB58" i="3"/>
  <c r="AS58" i="3" s="1"/>
  <c r="BD58" i="3"/>
  <c r="AU58" i="3" s="1"/>
  <c r="AX58" i="3"/>
  <c r="AO58" i="3" s="1"/>
  <c r="BA58" i="3"/>
  <c r="AR58" i="3" s="1"/>
  <c r="BD50" i="3"/>
  <c r="AU50" i="3" s="1"/>
  <c r="BA50" i="3"/>
  <c r="AR50" i="3" s="1"/>
  <c r="AY50" i="3"/>
  <c r="AP50" i="3" s="1"/>
  <c r="BE50" i="3"/>
  <c r="AV50" i="3" s="1"/>
  <c r="BB50" i="3"/>
  <c r="AS50" i="3" s="1"/>
  <c r="BD42" i="3"/>
  <c r="AU42" i="3" s="1"/>
  <c r="BE42" i="3"/>
  <c r="AV42" i="3" s="1"/>
  <c r="BC42" i="3"/>
  <c r="AT42" i="3" s="1"/>
  <c r="AZ42" i="3"/>
  <c r="AQ42" i="3" s="1"/>
  <c r="AX42" i="3"/>
  <c r="AO42" i="3" s="1"/>
  <c r="BC34" i="3"/>
  <c r="AT34" i="3" s="1"/>
  <c r="BB34" i="3"/>
  <c r="AS34" i="3" s="1"/>
  <c r="BE34" i="3"/>
  <c r="AV34" i="3" s="1"/>
  <c r="AY34" i="3"/>
  <c r="AP34" i="3" s="1"/>
  <c r="AZ34" i="3"/>
  <c r="AQ34" i="3" s="1"/>
  <c r="AW26" i="3"/>
  <c r="AN26" i="3" s="1"/>
  <c r="BE26" i="3"/>
  <c r="AV26" i="3" s="1"/>
  <c r="BC26" i="3"/>
  <c r="AT26" i="3" s="1"/>
  <c r="BA26" i="3"/>
  <c r="AR26" i="3" s="1"/>
  <c r="AZ26" i="3"/>
  <c r="AQ26" i="3" s="1"/>
  <c r="BB18" i="3"/>
  <c r="AS18" i="3" s="1"/>
  <c r="BD18" i="3"/>
  <c r="AU18" i="3" s="1"/>
  <c r="BE18" i="3"/>
  <c r="AV18" i="3" s="1"/>
  <c r="BC18" i="3"/>
  <c r="AT18" i="3" s="1"/>
  <c r="AY18" i="3"/>
  <c r="AP18" i="3" s="1"/>
  <c r="AZ18" i="3"/>
  <c r="AQ18" i="3" s="1"/>
  <c r="BD11" i="3"/>
  <c r="AU11" i="3" s="1"/>
  <c r="BE11" i="3"/>
  <c r="AV11" i="3" s="1"/>
  <c r="BC11" i="3"/>
  <c r="AT11" i="3" s="1"/>
  <c r="BB11" i="3"/>
  <c r="AS11" i="3" s="1"/>
  <c r="BA11" i="3"/>
  <c r="AR11" i="3" s="1"/>
  <c r="BJ11" i="3" a="1"/>
  <c r="BJ11" i="3" s="1"/>
  <c r="AW11" i="3" s="1"/>
  <c r="AN11" i="3" s="1"/>
  <c r="BJ114" i="3" a="1"/>
  <c r="BJ114" i="3" s="1"/>
  <c r="AW114" i="3" s="1"/>
  <c r="AN114" i="3" s="1"/>
  <c r="BJ42" i="3" a="1"/>
  <c r="BJ42" i="3" s="1"/>
  <c r="AX146" i="3"/>
  <c r="AO146" i="3" s="1"/>
  <c r="AX130" i="3"/>
  <c r="AO130" i="3" s="1"/>
  <c r="AY88" i="3"/>
  <c r="AP88" i="3" s="1"/>
  <c r="AY74" i="3"/>
  <c r="AP74" i="3" s="1"/>
  <c r="AY16" i="3"/>
  <c r="AP16" i="3" s="1"/>
  <c r="BA42" i="3"/>
  <c r="AR42" i="3" s="1"/>
  <c r="BD145" i="3"/>
  <c r="AU145" i="3" s="1"/>
  <c r="BC145" i="3"/>
  <c r="AT145" i="3" s="1"/>
  <c r="AZ145" i="3"/>
  <c r="AQ145" i="3" s="1"/>
  <c r="BE145" i="3"/>
  <c r="AV145" i="3" s="1"/>
  <c r="BB145" i="3"/>
  <c r="AS145" i="3" s="1"/>
  <c r="BJ145" i="3" a="1"/>
  <c r="BJ145" i="3" s="1"/>
  <c r="AW145" i="3" s="1"/>
  <c r="AN145" i="3" s="1"/>
  <c r="BC129" i="3"/>
  <c r="AT129" i="3" s="1"/>
  <c r="BE129" i="3"/>
  <c r="AV129" i="3" s="1"/>
  <c r="BD129" i="3"/>
  <c r="AU129" i="3" s="1"/>
  <c r="BB129" i="3"/>
  <c r="AS129" i="3" s="1"/>
  <c r="BA129" i="3"/>
  <c r="AR129" i="3" s="1"/>
  <c r="AX129" i="3"/>
  <c r="AO129" i="3" s="1"/>
  <c r="BJ129" i="3" a="1"/>
  <c r="BJ129" i="3" s="1"/>
  <c r="AY129" i="3"/>
  <c r="AP129" i="3" s="1"/>
  <c r="BD113" i="3"/>
  <c r="AU113" i="3" s="1"/>
  <c r="BC113" i="3"/>
  <c r="AT113" i="3" s="1"/>
  <c r="AZ113" i="3"/>
  <c r="AQ113" i="3" s="1"/>
  <c r="BE113" i="3"/>
  <c r="AV113" i="3" s="1"/>
  <c r="BB113" i="3"/>
  <c r="AS113" i="3" s="1"/>
  <c r="BJ113" i="3" a="1"/>
  <c r="BJ113" i="3" s="1"/>
  <c r="BC97" i="3"/>
  <c r="AT97" i="3" s="1"/>
  <c r="BE97" i="3"/>
  <c r="AV97" i="3" s="1"/>
  <c r="BD97" i="3"/>
  <c r="AU97" i="3" s="1"/>
  <c r="BB97" i="3"/>
  <c r="AS97" i="3" s="1"/>
  <c r="AX97" i="3"/>
  <c r="AO97" i="3" s="1"/>
  <c r="BJ97" i="3" a="1"/>
  <c r="BJ97" i="3" s="1"/>
  <c r="AW97" i="3" s="1"/>
  <c r="AN97" i="3" s="1"/>
  <c r="BA97" i="3"/>
  <c r="AR97" i="3" s="1"/>
  <c r="AY97" i="3"/>
  <c r="AP97" i="3" s="1"/>
  <c r="BD81" i="3"/>
  <c r="AU81" i="3" s="1"/>
  <c r="BC81" i="3"/>
  <c r="AT81" i="3" s="1"/>
  <c r="AZ81" i="3"/>
  <c r="AQ81" i="3" s="1"/>
  <c r="BJ81" i="3" a="1"/>
  <c r="BJ81" i="3" s="1"/>
  <c r="AW81" i="3" s="1"/>
  <c r="AN81" i="3" s="1"/>
  <c r="BE81" i="3"/>
  <c r="AV81" i="3" s="1"/>
  <c r="BB81" i="3"/>
  <c r="AS81" i="3" s="1"/>
  <c r="BC65" i="3"/>
  <c r="AT65" i="3" s="1"/>
  <c r="BB65" i="3"/>
  <c r="AS65" i="3" s="1"/>
  <c r="BE65" i="3"/>
  <c r="AV65" i="3" s="1"/>
  <c r="BD65" i="3"/>
  <c r="AU65" i="3" s="1"/>
  <c r="BA65" i="3"/>
  <c r="AR65" i="3" s="1"/>
  <c r="AZ65" i="3"/>
  <c r="AQ65" i="3" s="1"/>
  <c r="AX65" i="3"/>
  <c r="AO65" i="3" s="1"/>
  <c r="BJ65" i="3" a="1"/>
  <c r="BJ65" i="3" s="1"/>
  <c r="AY65" i="3"/>
  <c r="AP65" i="3" s="1"/>
  <c r="BD49" i="3"/>
  <c r="AU49" i="3" s="1"/>
  <c r="BE49" i="3"/>
  <c r="AV49" i="3" s="1"/>
  <c r="BC49" i="3"/>
  <c r="AT49" i="3" s="1"/>
  <c r="AZ49" i="3"/>
  <c r="AQ49" i="3" s="1"/>
  <c r="BB49" i="3"/>
  <c r="AS49" i="3" s="1"/>
  <c r="BJ49" i="3" a="1"/>
  <c r="BJ49" i="3" s="1"/>
  <c r="AW49" i="3" s="1"/>
  <c r="AN49" i="3" s="1"/>
  <c r="BC33" i="3"/>
  <c r="AT33" i="3" s="1"/>
  <c r="BB33" i="3"/>
  <c r="AS33" i="3" s="1"/>
  <c r="BE33" i="3"/>
  <c r="AV33" i="3" s="1"/>
  <c r="BD33" i="3"/>
  <c r="AU33" i="3" s="1"/>
  <c r="AX33" i="3"/>
  <c r="AO33" i="3" s="1"/>
  <c r="BJ33" i="3" a="1"/>
  <c r="BJ33" i="3" s="1"/>
  <c r="AW33" i="3" s="1"/>
  <c r="AN33" i="3" s="1"/>
  <c r="AZ33" i="3"/>
  <c r="AQ33" i="3" s="1"/>
  <c r="BD17" i="3"/>
  <c r="AU17" i="3" s="1"/>
  <c r="BE17" i="3"/>
  <c r="AV17" i="3" s="1"/>
  <c r="BC17" i="3"/>
  <c r="AT17" i="3" s="1"/>
  <c r="AZ17" i="3"/>
  <c r="AQ17" i="3" s="1"/>
  <c r="BJ17" i="3" a="1"/>
  <c r="BJ17" i="3" s="1"/>
  <c r="AW17" i="3" s="1"/>
  <c r="AN17" i="3" s="1"/>
  <c r="AX145" i="3"/>
  <c r="AO145" i="3" s="1"/>
  <c r="AX24" i="3"/>
  <c r="AO24" i="3" s="1"/>
  <c r="AY72" i="3"/>
  <c r="AP72" i="3" s="1"/>
  <c r="BA81" i="3"/>
  <c r="AR81" i="3" s="1"/>
  <c r="BJ144" i="3" a="1"/>
  <c r="BJ144" i="3" s="1"/>
  <c r="AW144" i="3" s="1"/>
  <c r="AN144" i="3" s="1"/>
  <c r="BJ128" i="3" a="1"/>
  <c r="BJ128" i="3" s="1"/>
  <c r="AW128" i="3" s="1"/>
  <c r="AN128" i="3" s="1"/>
  <c r="BJ112" i="3" a="1"/>
  <c r="BJ112" i="3" s="1"/>
  <c r="AW112" i="3" s="1"/>
  <c r="AN112" i="3" s="1"/>
  <c r="BJ96" i="3" a="1"/>
  <c r="BJ96" i="3" s="1"/>
  <c r="BA88" i="3"/>
  <c r="AR88" i="3" s="1"/>
  <c r="AZ80" i="3"/>
  <c r="AQ80" i="3" s="1"/>
  <c r="AZ72" i="3"/>
  <c r="AQ72" i="3" s="1"/>
  <c r="AZ64" i="3"/>
  <c r="AQ64" i="3" s="1"/>
  <c r="BJ48" i="3" a="1"/>
  <c r="BJ48" i="3" s="1"/>
  <c r="AW48" i="3" s="1"/>
  <c r="AN48" i="3" s="1"/>
  <c r="BJ32" i="3" a="1"/>
  <c r="BJ32" i="3" s="1"/>
  <c r="AW32" i="3" s="1"/>
  <c r="AN32" i="3" s="1"/>
  <c r="BA24" i="3"/>
  <c r="AR24" i="3" s="1"/>
  <c r="BJ16" i="3" a="1"/>
  <c r="BJ16" i="3" s="1"/>
  <c r="BJ138" i="3" a="1"/>
  <c r="BJ138" i="3" s="1"/>
  <c r="AW138" i="3" s="1"/>
  <c r="AN138" i="3" s="1"/>
  <c r="BJ82" i="3" a="1"/>
  <c r="BJ82" i="3" s="1"/>
  <c r="AW82" i="3" s="1"/>
  <c r="AN82" i="3" s="1"/>
  <c r="AX56" i="3"/>
  <c r="AO56" i="3" s="1"/>
  <c r="AX40" i="3"/>
  <c r="AO40" i="3" s="1"/>
  <c r="AY56" i="3"/>
  <c r="AP56" i="3" s="1"/>
  <c r="AY42" i="3"/>
  <c r="AP42" i="3" s="1"/>
  <c r="BA74" i="3"/>
  <c r="AR74" i="3" s="1"/>
  <c r="BJ122" i="3" a="1"/>
  <c r="BJ122" i="3" s="1"/>
  <c r="BJ66" i="3" a="1"/>
  <c r="BJ66" i="3" s="1"/>
  <c r="AW66" i="3" s="1"/>
  <c r="AN66" i="3" s="1"/>
  <c r="AX88" i="3"/>
  <c r="AO88" i="3" s="1"/>
  <c r="AX72" i="3"/>
  <c r="AO72" i="3" s="1"/>
  <c r="AX21" i="3"/>
  <c r="AO21" i="3" s="1"/>
  <c r="AY154" i="3"/>
  <c r="AP154" i="3" s="1"/>
  <c r="AY96" i="3"/>
  <c r="AP96" i="3" s="1"/>
  <c r="AY69" i="3"/>
  <c r="AP69" i="3" s="1"/>
  <c r="AY11" i="3"/>
  <c r="AP11" i="3" s="1"/>
  <c r="AZ101" i="3"/>
  <c r="AQ101" i="3" s="1"/>
  <c r="AZ66" i="3"/>
  <c r="AQ66" i="3" s="1"/>
  <c r="BB133" i="3"/>
  <c r="AS133" i="3" s="1"/>
  <c r="BE153" i="3"/>
  <c r="AV153" i="3" s="1"/>
  <c r="BD153" i="3"/>
  <c r="AU153" i="3" s="1"/>
  <c r="BC153" i="3"/>
  <c r="AT153" i="3" s="1"/>
  <c r="BB153" i="3"/>
  <c r="AS153" i="3" s="1"/>
  <c r="AY153" i="3"/>
  <c r="AP153" i="3" s="1"/>
  <c r="AX153" i="3"/>
  <c r="AO153" i="3" s="1"/>
  <c r="BC137" i="3"/>
  <c r="AT137" i="3" s="1"/>
  <c r="BE137" i="3"/>
  <c r="AV137" i="3" s="1"/>
  <c r="BA137" i="3"/>
  <c r="AR137" i="3" s="1"/>
  <c r="BB137" i="3"/>
  <c r="AS137" i="3" s="1"/>
  <c r="AY137" i="3"/>
  <c r="AP137" i="3" s="1"/>
  <c r="AX137" i="3"/>
  <c r="AO137" i="3" s="1"/>
  <c r="AZ137" i="3"/>
  <c r="AQ137" i="3" s="1"/>
  <c r="BE121" i="3"/>
  <c r="AV121" i="3" s="1"/>
  <c r="BD121" i="3"/>
  <c r="AU121" i="3" s="1"/>
  <c r="BC121" i="3"/>
  <c r="AT121" i="3" s="1"/>
  <c r="BA121" i="3"/>
  <c r="AR121" i="3" s="1"/>
  <c r="AZ121" i="3"/>
  <c r="AQ121" i="3" s="1"/>
  <c r="BB121" i="3"/>
  <c r="AS121" i="3" s="1"/>
  <c r="AX121" i="3"/>
  <c r="AO121" i="3" s="1"/>
  <c r="BC105" i="3"/>
  <c r="AT105" i="3" s="1"/>
  <c r="BE105" i="3"/>
  <c r="AV105" i="3" s="1"/>
  <c r="BA105" i="3"/>
  <c r="AR105" i="3" s="1"/>
  <c r="BD105" i="3"/>
  <c r="AU105" i="3" s="1"/>
  <c r="AX105" i="3"/>
  <c r="AO105" i="3" s="1"/>
  <c r="BB105" i="3"/>
  <c r="AS105" i="3" s="1"/>
  <c r="AZ105" i="3"/>
  <c r="AQ105" i="3" s="1"/>
  <c r="BE89" i="3"/>
  <c r="AV89" i="3" s="1"/>
  <c r="BD89" i="3"/>
  <c r="AU89" i="3" s="1"/>
  <c r="BB89" i="3"/>
  <c r="AS89" i="3" s="1"/>
  <c r="BA89" i="3"/>
  <c r="AR89" i="3" s="1"/>
  <c r="AY89" i="3"/>
  <c r="AP89" i="3" s="1"/>
  <c r="AZ89" i="3"/>
  <c r="AQ89" i="3" s="1"/>
  <c r="AX89" i="3"/>
  <c r="AO89" i="3" s="1"/>
  <c r="BC73" i="3"/>
  <c r="AT73" i="3" s="1"/>
  <c r="BB73" i="3"/>
  <c r="AS73" i="3" s="1"/>
  <c r="BE73" i="3"/>
  <c r="AV73" i="3" s="1"/>
  <c r="BA73" i="3"/>
  <c r="AR73" i="3" s="1"/>
  <c r="AZ73" i="3"/>
  <c r="AQ73" i="3" s="1"/>
  <c r="AY73" i="3"/>
  <c r="AP73" i="3" s="1"/>
  <c r="AX73" i="3"/>
  <c r="AO73" i="3" s="1"/>
  <c r="BD57" i="3"/>
  <c r="AU57" i="3" s="1"/>
  <c r="BB57" i="3"/>
  <c r="AS57" i="3" s="1"/>
  <c r="BA57" i="3"/>
  <c r="AR57" i="3" s="1"/>
  <c r="AY57" i="3"/>
  <c r="AP57" i="3" s="1"/>
  <c r="BE57" i="3"/>
  <c r="AV57" i="3" s="1"/>
  <c r="AX57" i="3"/>
  <c r="AO57" i="3" s="1"/>
  <c r="BC41" i="3"/>
  <c r="AT41" i="3" s="1"/>
  <c r="BB41" i="3"/>
  <c r="AS41" i="3" s="1"/>
  <c r="BD41" i="3"/>
  <c r="AU41" i="3" s="1"/>
  <c r="BA41" i="3"/>
  <c r="AR41" i="3" s="1"/>
  <c r="AZ41" i="3"/>
  <c r="AQ41" i="3" s="1"/>
  <c r="AY41" i="3"/>
  <c r="AP41" i="3" s="1"/>
  <c r="AX41" i="3"/>
  <c r="AO41" i="3" s="1"/>
  <c r="BD25" i="3"/>
  <c r="AU25" i="3" s="1"/>
  <c r="BE25" i="3"/>
  <c r="AV25" i="3" s="1"/>
  <c r="BC25" i="3"/>
  <c r="AT25" i="3" s="1"/>
  <c r="BA25" i="3"/>
  <c r="AR25" i="3" s="1"/>
  <c r="AY25" i="3"/>
  <c r="AP25" i="3" s="1"/>
  <c r="AX25" i="3"/>
  <c r="AO25" i="3" s="1"/>
  <c r="AZ112" i="3"/>
  <c r="AQ112" i="3" s="1"/>
  <c r="BD112" i="3"/>
  <c r="AU112" i="3" s="1"/>
  <c r="BD104" i="3"/>
  <c r="AU104" i="3" s="1"/>
  <c r="AZ104" i="3"/>
  <c r="AQ104" i="3" s="1"/>
  <c r="AZ158" i="3"/>
  <c r="AQ158" i="3" s="1"/>
  <c r="BJ158" i="3" a="1"/>
  <c r="BJ158" i="3" s="1"/>
  <c r="AW158" i="3" s="1"/>
  <c r="AN158" i="3" s="1"/>
  <c r="BE158" i="3"/>
  <c r="AV158" i="3" s="1"/>
  <c r="BA158" i="3"/>
  <c r="AR158" i="3" s="1"/>
  <c r="BC150" i="3"/>
  <c r="AT150" i="3" s="1"/>
  <c r="BB150" i="3"/>
  <c r="AS150" i="3" s="1"/>
  <c r="BJ150" i="3" a="1"/>
  <c r="BJ150" i="3" s="1"/>
  <c r="BE150" i="3"/>
  <c r="AV150" i="3" s="1"/>
  <c r="AX150" i="3"/>
  <c r="AO150" i="3" s="1"/>
  <c r="AY150" i="3"/>
  <c r="AP150" i="3" s="1"/>
  <c r="BC142" i="3"/>
  <c r="AT142" i="3" s="1"/>
  <c r="BE142" i="3"/>
  <c r="AV142" i="3" s="1"/>
  <c r="BD142" i="3"/>
  <c r="AU142" i="3" s="1"/>
  <c r="AZ142" i="3"/>
  <c r="AQ142" i="3" s="1"/>
  <c r="AX142" i="3"/>
  <c r="AO142" i="3" s="1"/>
  <c r="AY142" i="3"/>
  <c r="AP142" i="3" s="1"/>
  <c r="BB142" i="3"/>
  <c r="AS142" i="3" s="1"/>
  <c r="BJ142" i="3" a="1"/>
  <c r="BJ142" i="3" s="1"/>
  <c r="AW142" i="3" s="1"/>
  <c r="AN142" i="3" s="1"/>
  <c r="BE134" i="3"/>
  <c r="AV134" i="3" s="1"/>
  <c r="BD134" i="3"/>
  <c r="AU134" i="3" s="1"/>
  <c r="BC134" i="3"/>
  <c r="AT134" i="3" s="1"/>
  <c r="BB134" i="3"/>
  <c r="AS134" i="3" s="1"/>
  <c r="BJ134" i="3" a="1"/>
  <c r="BJ134" i="3" s="1"/>
  <c r="AW134" i="3" s="1"/>
  <c r="AN134" i="3" s="1"/>
  <c r="AZ134" i="3"/>
  <c r="AQ134" i="3" s="1"/>
  <c r="AY134" i="3"/>
  <c r="AP134" i="3" s="1"/>
  <c r="AX134" i="3"/>
  <c r="AO134" i="3" s="1"/>
  <c r="BD126" i="3"/>
  <c r="AU126" i="3" s="1"/>
  <c r="BE126" i="3"/>
  <c r="AV126" i="3" s="1"/>
  <c r="BC126" i="3"/>
  <c r="AT126" i="3" s="1"/>
  <c r="AY126" i="3"/>
  <c r="AP126" i="3" s="1"/>
  <c r="BJ126" i="3" a="1"/>
  <c r="BJ126" i="3" s="1"/>
  <c r="AW126" i="3" s="1"/>
  <c r="AN126" i="3" s="1"/>
  <c r="BA126" i="3"/>
  <c r="AR126" i="3" s="1"/>
  <c r="BC118" i="3"/>
  <c r="AT118" i="3" s="1"/>
  <c r="BB118" i="3"/>
  <c r="AS118" i="3" s="1"/>
  <c r="BJ118" i="3" a="1"/>
  <c r="BJ118" i="3" s="1"/>
  <c r="AW118" i="3" s="1"/>
  <c r="AN118" i="3" s="1"/>
  <c r="BE118" i="3"/>
  <c r="AV118" i="3" s="1"/>
  <c r="AZ118" i="3"/>
  <c r="AQ118" i="3" s="1"/>
  <c r="AX118" i="3"/>
  <c r="AO118" i="3" s="1"/>
  <c r="AY118" i="3"/>
  <c r="AP118" i="3" s="1"/>
  <c r="BC110" i="3"/>
  <c r="AT110" i="3" s="1"/>
  <c r="BE110" i="3"/>
  <c r="AV110" i="3" s="1"/>
  <c r="BB110" i="3"/>
  <c r="AS110" i="3" s="1"/>
  <c r="AX110" i="3"/>
  <c r="AO110" i="3" s="1"/>
  <c r="AZ110" i="3"/>
  <c r="AQ110" i="3" s="1"/>
  <c r="AY110" i="3"/>
  <c r="AP110" i="3" s="1"/>
  <c r="BJ110" i="3" a="1"/>
  <c r="BJ110" i="3" s="1"/>
  <c r="AW110" i="3" s="1"/>
  <c r="AN110" i="3" s="1"/>
  <c r="BA110" i="3"/>
  <c r="AR110" i="3" s="1"/>
  <c r="BE102" i="3"/>
  <c r="AV102" i="3" s="1"/>
  <c r="BA102" i="3"/>
  <c r="AR102" i="3" s="1"/>
  <c r="BC102" i="3"/>
  <c r="AT102" i="3" s="1"/>
  <c r="BB102" i="3"/>
  <c r="AS102" i="3" s="1"/>
  <c r="BJ102" i="3" a="1"/>
  <c r="BJ102" i="3" s="1"/>
  <c r="AW102" i="3" s="1"/>
  <c r="AN102" i="3" s="1"/>
  <c r="AZ102" i="3"/>
  <c r="AQ102" i="3" s="1"/>
  <c r="AY102" i="3"/>
  <c r="AP102" i="3" s="1"/>
  <c r="AX102" i="3"/>
  <c r="AO102" i="3" s="1"/>
  <c r="AZ94" i="3"/>
  <c r="AQ94" i="3" s="1"/>
  <c r="BE94" i="3"/>
  <c r="AV94" i="3" s="1"/>
  <c r="BC94" i="3"/>
  <c r="AT94" i="3" s="1"/>
  <c r="BA94" i="3"/>
  <c r="AR94" i="3" s="1"/>
  <c r="AY94" i="3"/>
  <c r="AP94" i="3" s="1"/>
  <c r="BJ94" i="3" a="1"/>
  <c r="BJ94" i="3" s="1"/>
  <c r="AW94" i="3" s="1"/>
  <c r="AN94" i="3" s="1"/>
  <c r="BC86" i="3"/>
  <c r="AT86" i="3" s="1"/>
  <c r="BA86" i="3"/>
  <c r="AR86" i="3" s="1"/>
  <c r="BE86" i="3"/>
  <c r="AV86" i="3" s="1"/>
  <c r="BJ86" i="3" a="1"/>
  <c r="BJ86" i="3" s="1"/>
  <c r="AW86" i="3" s="1"/>
  <c r="AN86" i="3" s="1"/>
  <c r="AX86" i="3"/>
  <c r="AO86" i="3" s="1"/>
  <c r="AZ86" i="3"/>
  <c r="AQ86" i="3" s="1"/>
  <c r="BD86" i="3"/>
  <c r="AU86" i="3" s="1"/>
  <c r="AY86" i="3"/>
  <c r="AP86" i="3" s="1"/>
  <c r="BB78" i="3"/>
  <c r="AS78" i="3" s="1"/>
  <c r="BE78" i="3"/>
  <c r="AV78" i="3" s="1"/>
  <c r="BA78" i="3"/>
  <c r="AR78" i="3" s="1"/>
  <c r="AX78" i="3"/>
  <c r="AO78" i="3" s="1"/>
  <c r="AY78" i="3"/>
  <c r="AP78" i="3" s="1"/>
  <c r="BD78" i="3"/>
  <c r="AU78" i="3" s="1"/>
  <c r="BJ78" i="3" a="1"/>
  <c r="BJ78" i="3" s="1"/>
  <c r="AW78" i="3" s="1"/>
  <c r="AN78" i="3" s="1"/>
  <c r="BB70" i="3"/>
  <c r="AS70" i="3" s="1"/>
  <c r="BD70" i="3"/>
  <c r="AU70" i="3" s="1"/>
  <c r="BA70" i="3"/>
  <c r="AR70" i="3" s="1"/>
  <c r="BJ70" i="3" a="1"/>
  <c r="BJ70" i="3" s="1"/>
  <c r="AW70" i="3" s="1"/>
  <c r="AN70" i="3" s="1"/>
  <c r="AZ70" i="3"/>
  <c r="AQ70" i="3" s="1"/>
  <c r="AY70" i="3"/>
  <c r="AP70" i="3" s="1"/>
  <c r="BD62" i="3"/>
  <c r="AU62" i="3" s="1"/>
  <c r="BC62" i="3"/>
  <c r="AT62" i="3" s="1"/>
  <c r="AZ62" i="3"/>
  <c r="AQ62" i="3" s="1"/>
  <c r="AY62" i="3"/>
  <c r="AP62" i="3" s="1"/>
  <c r="BJ62" i="3" a="1"/>
  <c r="BJ62" i="3" s="1"/>
  <c r="AW62" i="3" s="1"/>
  <c r="AN62" i="3" s="1"/>
  <c r="BB62" i="3"/>
  <c r="AS62" i="3" s="1"/>
  <c r="BA62" i="3"/>
  <c r="AR62" i="3" s="1"/>
  <c r="BC54" i="3"/>
  <c r="AT54" i="3" s="1"/>
  <c r="BB54" i="3"/>
  <c r="AS54" i="3" s="1"/>
  <c r="BA54" i="3"/>
  <c r="AR54" i="3" s="1"/>
  <c r="BD54" i="3"/>
  <c r="AU54" i="3" s="1"/>
  <c r="BJ54" i="3" a="1"/>
  <c r="BJ54" i="3" s="1"/>
  <c r="AW54" i="3" s="1"/>
  <c r="AN54" i="3" s="1"/>
  <c r="AX54" i="3"/>
  <c r="AO54" i="3" s="1"/>
  <c r="AZ54" i="3"/>
  <c r="AQ54" i="3" s="1"/>
  <c r="BB46" i="3"/>
  <c r="AS46" i="3" s="1"/>
  <c r="BE46" i="3"/>
  <c r="AV46" i="3" s="1"/>
  <c r="AX46" i="3"/>
  <c r="AO46" i="3" s="1"/>
  <c r="AY46" i="3"/>
  <c r="AP46" i="3" s="1"/>
  <c r="BJ46" i="3" a="1"/>
  <c r="BJ46" i="3" s="1"/>
  <c r="AW46" i="3" s="1"/>
  <c r="AN46" i="3" s="1"/>
  <c r="BD46" i="3"/>
  <c r="AU46" i="3" s="1"/>
  <c r="AZ46" i="3"/>
  <c r="AQ46" i="3" s="1"/>
  <c r="BB38" i="3"/>
  <c r="AS38" i="3" s="1"/>
  <c r="BE38" i="3"/>
  <c r="AV38" i="3" s="1"/>
  <c r="BD38" i="3"/>
  <c r="AU38" i="3" s="1"/>
  <c r="BA38" i="3"/>
  <c r="AR38" i="3" s="1"/>
  <c r="BJ38" i="3" a="1"/>
  <c r="BJ38" i="3" s="1"/>
  <c r="AW38" i="3" s="1"/>
  <c r="AN38" i="3" s="1"/>
  <c r="BC38" i="3"/>
  <c r="AT38" i="3" s="1"/>
  <c r="AY38" i="3"/>
  <c r="AP38" i="3" s="1"/>
  <c r="AX38" i="3"/>
  <c r="AO38" i="3" s="1"/>
  <c r="BD30" i="3"/>
  <c r="AU30" i="3" s="1"/>
  <c r="AZ30" i="3"/>
  <c r="AQ30" i="3" s="1"/>
  <c r="BE30" i="3"/>
  <c r="AV30" i="3" s="1"/>
  <c r="BB30" i="3"/>
  <c r="AS30" i="3" s="1"/>
  <c r="BA30" i="3"/>
  <c r="AR30" i="3" s="1"/>
  <c r="BJ30" i="3" a="1"/>
  <c r="BJ30" i="3" s="1"/>
  <c r="AW30" i="3" s="1"/>
  <c r="AN30" i="3" s="1"/>
  <c r="BC30" i="3"/>
  <c r="AT30" i="3" s="1"/>
  <c r="BE22" i="3"/>
  <c r="AV22" i="3" s="1"/>
  <c r="BC22" i="3"/>
  <c r="AT22" i="3" s="1"/>
  <c r="BB22" i="3"/>
  <c r="AS22" i="3" s="1"/>
  <c r="BD22" i="3"/>
  <c r="AU22" i="3" s="1"/>
  <c r="BJ22" i="3" a="1"/>
  <c r="BJ22" i="3" s="1"/>
  <c r="AZ22" i="3"/>
  <c r="AQ22" i="3" s="1"/>
  <c r="AX22" i="3"/>
  <c r="AO22" i="3" s="1"/>
  <c r="AY22" i="3"/>
  <c r="AP22" i="3" s="1"/>
  <c r="BC14" i="3"/>
  <c r="AT14" i="3" s="1"/>
  <c r="BB14" i="3"/>
  <c r="AS14" i="3" s="1"/>
  <c r="BD14" i="3"/>
  <c r="AU14" i="3" s="1"/>
  <c r="BE14" i="3"/>
  <c r="AV14" i="3" s="1"/>
  <c r="AZ14" i="3"/>
  <c r="AQ14" i="3" s="1"/>
  <c r="AX14" i="3"/>
  <c r="AO14" i="3" s="1"/>
  <c r="AY14" i="3"/>
  <c r="AP14" i="3" s="1"/>
  <c r="BJ14" i="3" a="1"/>
  <c r="BJ14" i="3" s="1"/>
  <c r="AW14" i="3" s="1"/>
  <c r="AN14" i="3" s="1"/>
  <c r="BD149" i="3"/>
  <c r="AU149" i="3" s="1"/>
  <c r="BA149" i="3"/>
  <c r="AR149" i="3" s="1"/>
  <c r="BJ121" i="3" a="1"/>
  <c r="BJ121" i="3" s="1"/>
  <c r="AW121" i="3" s="1"/>
  <c r="AN121" i="3" s="1"/>
  <c r="BJ106" i="3" a="1"/>
  <c r="BJ106" i="3" s="1"/>
  <c r="BJ50" i="3" a="1"/>
  <c r="BJ50" i="3" s="1"/>
  <c r="AW50" i="3" s="1"/>
  <c r="AN50" i="3" s="1"/>
  <c r="AX120" i="3"/>
  <c r="AO120" i="3" s="1"/>
  <c r="AX104" i="3"/>
  <c r="AO104" i="3" s="1"/>
  <c r="AX53" i="3"/>
  <c r="AO53" i="3" s="1"/>
  <c r="AX18" i="3"/>
  <c r="AO18" i="3" s="1"/>
  <c r="AY152" i="3"/>
  <c r="AP152" i="3" s="1"/>
  <c r="AY138" i="3"/>
  <c r="AP138" i="3" s="1"/>
  <c r="AZ130" i="3"/>
  <c r="AQ130" i="3" s="1"/>
  <c r="BA113" i="3"/>
  <c r="AR113" i="3" s="1"/>
  <c r="BA17" i="3"/>
  <c r="AR17" i="3" s="1"/>
  <c r="BB126" i="3"/>
  <c r="AS126" i="3" s="1"/>
  <c r="BJ105" i="3" a="1"/>
  <c r="BJ105" i="3" s="1"/>
  <c r="AW105" i="3" s="1"/>
  <c r="AN105" i="3" s="1"/>
  <c r="AX152" i="3"/>
  <c r="AO152" i="3" s="1"/>
  <c r="AX136" i="3"/>
  <c r="AO136" i="3" s="1"/>
  <c r="AX34" i="3"/>
  <c r="AO34" i="3" s="1"/>
  <c r="AX17" i="3"/>
  <c r="AO17" i="3" s="1"/>
  <c r="AY136" i="3"/>
  <c r="AP136" i="3" s="1"/>
  <c r="AY122" i="3"/>
  <c r="AP122" i="3" s="1"/>
  <c r="AY64" i="3"/>
  <c r="AP64" i="3" s="1"/>
  <c r="AZ58" i="3"/>
  <c r="AQ58" i="3" s="1"/>
  <c r="BA106" i="3"/>
  <c r="AR106" i="3" s="1"/>
  <c r="BJ146" i="3" a="1"/>
  <c r="BJ146" i="3" s="1"/>
  <c r="AW146" i="3" s="1"/>
  <c r="AN146" i="3" s="1"/>
  <c r="BJ89" i="3" a="1"/>
  <c r="BJ89" i="3" s="1"/>
  <c r="AW89" i="3" s="1"/>
  <c r="AN89" i="3" s="1"/>
  <c r="BJ74" i="3" a="1"/>
  <c r="BJ74" i="3" s="1"/>
  <c r="AW74" i="3" s="1"/>
  <c r="AN74" i="3" s="1"/>
  <c r="BJ18" i="3" a="1"/>
  <c r="BJ18" i="3" s="1"/>
  <c r="AW18" i="3" s="1"/>
  <c r="AN18" i="3" s="1"/>
  <c r="AX82" i="3"/>
  <c r="AO82" i="3" s="1"/>
  <c r="AX66" i="3"/>
  <c r="AO66" i="3" s="1"/>
  <c r="AY149" i="3"/>
  <c r="AP149" i="3" s="1"/>
  <c r="AY106" i="3"/>
  <c r="AP106" i="3" s="1"/>
  <c r="AY21" i="3"/>
  <c r="AP21" i="3" s="1"/>
  <c r="AZ153" i="3"/>
  <c r="AQ153" i="3" s="1"/>
  <c r="AZ122" i="3"/>
  <c r="AQ122" i="3" s="1"/>
  <c r="BA145" i="3"/>
  <c r="AR145" i="3" s="1"/>
  <c r="BB25" i="3"/>
  <c r="AS25" i="3" s="1"/>
  <c r="BJ130" i="3" a="1"/>
  <c r="BJ130" i="3" s="1"/>
  <c r="BJ73" i="3" a="1"/>
  <c r="BJ73" i="3" s="1"/>
  <c r="AW73" i="3" s="1"/>
  <c r="AN73" i="3" s="1"/>
  <c r="BJ58" i="3" a="1"/>
  <c r="BJ58" i="3" s="1"/>
  <c r="AW58" i="3" s="1"/>
  <c r="AN58" i="3" s="1"/>
  <c r="AX114" i="3"/>
  <c r="AO114" i="3" s="1"/>
  <c r="AX98" i="3"/>
  <c r="AO98" i="3" s="1"/>
  <c r="AX81" i="3"/>
  <c r="AO81" i="3" s="1"/>
  <c r="AX30" i="3"/>
  <c r="AO30" i="3" s="1"/>
  <c r="AX11" i="3"/>
  <c r="AO11" i="3" s="1"/>
  <c r="AY90" i="3"/>
  <c r="AP90" i="3" s="1"/>
  <c r="AZ150" i="3"/>
  <c r="AQ150" i="3" s="1"/>
  <c r="AZ50" i="3"/>
  <c r="AQ50" i="3" s="1"/>
  <c r="BA138" i="3"/>
  <c r="AR138" i="3" s="1"/>
  <c r="BA49" i="3"/>
  <c r="AR49" i="3" s="1"/>
  <c r="BC155" i="3"/>
  <c r="AT155" i="3" s="1"/>
  <c r="BE155" i="3"/>
  <c r="AV155" i="3" s="1"/>
  <c r="BD147" i="3"/>
  <c r="AU147" i="3" s="1"/>
  <c r="BA147" i="3"/>
  <c r="AR147" i="3" s="1"/>
  <c r="BB147" i="3"/>
  <c r="AS147" i="3" s="1"/>
  <c r="BD139" i="3"/>
  <c r="AU139" i="3" s="1"/>
  <c r="AZ139" i="3"/>
  <c r="AQ139" i="3" s="1"/>
  <c r="BC139" i="3"/>
  <c r="AT139" i="3" s="1"/>
  <c r="BC131" i="3"/>
  <c r="AT131" i="3" s="1"/>
  <c r="BB131" i="3"/>
  <c r="AS131" i="3" s="1"/>
  <c r="BE131" i="3"/>
  <c r="AV131" i="3" s="1"/>
  <c r="BA131" i="3"/>
  <c r="AR131" i="3" s="1"/>
  <c r="BC123" i="3"/>
  <c r="AT123" i="3" s="1"/>
  <c r="BE123" i="3"/>
  <c r="AV123" i="3" s="1"/>
  <c r="BE115" i="3"/>
  <c r="AV115" i="3" s="1"/>
  <c r="BD115" i="3"/>
  <c r="AU115" i="3" s="1"/>
  <c r="BB115" i="3"/>
  <c r="AS115" i="3" s="1"/>
  <c r="BD107" i="3"/>
  <c r="AU107" i="3" s="1"/>
  <c r="AZ107" i="3"/>
  <c r="AQ107" i="3" s="1"/>
  <c r="BC99" i="3"/>
  <c r="AT99" i="3" s="1"/>
  <c r="BB99" i="3"/>
  <c r="AS99" i="3" s="1"/>
  <c r="BD99" i="3"/>
  <c r="AU99" i="3" s="1"/>
  <c r="BA99" i="3"/>
  <c r="AR99" i="3" s="1"/>
  <c r="BB91" i="3"/>
  <c r="AS91" i="3" s="1"/>
  <c r="BE91" i="3"/>
  <c r="AV91" i="3" s="1"/>
  <c r="BD91" i="3"/>
  <c r="AU91" i="3" s="1"/>
  <c r="BB83" i="3"/>
  <c r="AS83" i="3" s="1"/>
  <c r="BE83" i="3"/>
  <c r="AV83" i="3" s="1"/>
  <c r="BD83" i="3"/>
  <c r="AU83" i="3" s="1"/>
  <c r="BA83" i="3"/>
  <c r="AR83" i="3" s="1"/>
  <c r="BD75" i="3"/>
  <c r="AU75" i="3" s="1"/>
  <c r="AZ75" i="3"/>
  <c r="AQ75" i="3" s="1"/>
  <c r="BE75" i="3"/>
  <c r="AV75" i="3" s="1"/>
  <c r="BB75" i="3"/>
  <c r="AS75" i="3" s="1"/>
  <c r="BC67" i="3"/>
  <c r="AT67" i="3" s="1"/>
  <c r="BB67" i="3"/>
  <c r="AS67" i="3" s="1"/>
  <c r="BA67" i="3"/>
  <c r="AR67" i="3" s="1"/>
  <c r="BB59" i="3"/>
  <c r="AS59" i="3" s="1"/>
  <c r="BD59" i="3"/>
  <c r="AU59" i="3" s="1"/>
  <c r="BB51" i="3"/>
  <c r="AS51" i="3" s="1"/>
  <c r="BD51" i="3"/>
  <c r="AU51" i="3" s="1"/>
  <c r="BA51" i="3"/>
  <c r="AR51" i="3" s="1"/>
  <c r="BC51" i="3"/>
  <c r="AT51" i="3" s="1"/>
  <c r="BD43" i="3"/>
  <c r="AU43" i="3" s="1"/>
  <c r="BE43" i="3"/>
  <c r="AV43" i="3" s="1"/>
  <c r="AZ43" i="3"/>
  <c r="AQ43" i="3" s="1"/>
  <c r="BC43" i="3"/>
  <c r="AT43" i="3" s="1"/>
  <c r="BC35" i="3"/>
  <c r="AT35" i="3" s="1"/>
  <c r="BB35" i="3"/>
  <c r="AS35" i="3" s="1"/>
  <c r="BA35" i="3"/>
  <c r="AR35" i="3" s="1"/>
  <c r="BB27" i="3"/>
  <c r="AS27" i="3" s="1"/>
  <c r="BE27" i="3"/>
  <c r="AV27" i="3" s="1"/>
  <c r="BB19" i="3"/>
  <c r="AS19" i="3" s="1"/>
  <c r="BD19" i="3"/>
  <c r="AU19" i="3" s="1"/>
  <c r="BA19" i="3"/>
  <c r="AR19" i="3" s="1"/>
  <c r="BJ133" i="3" a="1"/>
  <c r="BJ133" i="3" s="1"/>
  <c r="AW133" i="3" s="1"/>
  <c r="AN133" i="3" s="1"/>
  <c r="BJ117" i="3" a="1"/>
  <c r="BJ117" i="3" s="1"/>
  <c r="AW117" i="3" s="1"/>
  <c r="AN117" i="3" s="1"/>
  <c r="BJ101" i="3" a="1"/>
  <c r="BJ101" i="3" s="1"/>
  <c r="BJ85" i="3" a="1"/>
  <c r="BJ85" i="3" s="1"/>
  <c r="AW85" i="3" s="1"/>
  <c r="AN85" i="3" s="1"/>
  <c r="BJ80" i="3" a="1"/>
  <c r="BJ80" i="3" s="1"/>
  <c r="AW80" i="3" s="1"/>
  <c r="AN80" i="3" s="1"/>
  <c r="BJ69" i="3" a="1"/>
  <c r="BJ69" i="3" s="1"/>
  <c r="AW69" i="3" s="1"/>
  <c r="AN69" i="3" s="1"/>
  <c r="BJ64" i="3" a="1"/>
  <c r="BJ64" i="3" s="1"/>
  <c r="AW64" i="3" s="1"/>
  <c r="AN64" i="3" s="1"/>
  <c r="BJ37" i="3" a="1"/>
  <c r="BJ37" i="3" s="1"/>
  <c r="AW37" i="3" s="1"/>
  <c r="AN37" i="3" s="1"/>
  <c r="BJ21" i="3" a="1"/>
  <c r="BJ21" i="3" s="1"/>
  <c r="AW21" i="3" s="1"/>
  <c r="AN21" i="3" s="1"/>
  <c r="AX159" i="3"/>
  <c r="AO159" i="3" s="1"/>
  <c r="AX127" i="3"/>
  <c r="AO127" i="3" s="1"/>
  <c r="AX108" i="3"/>
  <c r="AO108" i="3" s="1"/>
  <c r="AX95" i="3"/>
  <c r="AO95" i="3" s="1"/>
  <c r="AX76" i="3"/>
  <c r="AO76" i="3" s="1"/>
  <c r="AX63" i="3"/>
  <c r="AO63" i="3" s="1"/>
  <c r="AX44" i="3"/>
  <c r="AO44" i="3" s="1"/>
  <c r="AX31" i="3"/>
  <c r="AO31" i="3" s="1"/>
  <c r="AX12" i="3"/>
  <c r="AO12" i="3" s="1"/>
  <c r="AZ148" i="3"/>
  <c r="AQ148" i="3" s="1"/>
  <c r="AZ131" i="3"/>
  <c r="AQ131" i="3" s="1"/>
  <c r="AZ123" i="3"/>
  <c r="AQ123" i="3" s="1"/>
  <c r="AZ115" i="3"/>
  <c r="AQ115" i="3" s="1"/>
  <c r="BA139" i="3"/>
  <c r="AR139" i="3" s="1"/>
  <c r="BA75" i="3"/>
  <c r="AR75" i="3" s="1"/>
  <c r="BB159" i="3"/>
  <c r="AS159" i="3" s="1"/>
  <c r="BC141" i="3"/>
  <c r="AT141" i="3" s="1"/>
  <c r="BC108" i="3"/>
  <c r="AT108" i="3" s="1"/>
  <c r="BC75" i="3"/>
  <c r="AT75" i="3" s="1"/>
  <c r="BD156" i="3"/>
  <c r="AU156" i="3" s="1"/>
  <c r="BD123" i="3"/>
  <c r="AU123" i="3" s="1"/>
  <c r="BE133" i="3"/>
  <c r="AV133" i="3" s="1"/>
  <c r="BE67" i="3"/>
  <c r="AV67" i="3" s="1"/>
  <c r="BE35" i="3"/>
  <c r="AV35" i="3" s="1"/>
  <c r="BD152" i="3"/>
  <c r="AU152" i="3" s="1"/>
  <c r="BE152" i="3"/>
  <c r="AV152" i="3" s="1"/>
  <c r="BC144" i="3"/>
  <c r="AT144" i="3" s="1"/>
  <c r="BB144" i="3"/>
  <c r="AS144" i="3" s="1"/>
  <c r="BA144" i="3"/>
  <c r="AR144" i="3" s="1"/>
  <c r="BE136" i="3"/>
  <c r="AV136" i="3" s="1"/>
  <c r="BD136" i="3"/>
  <c r="AU136" i="3" s="1"/>
  <c r="BE128" i="3"/>
  <c r="AV128" i="3" s="1"/>
  <c r="BD128" i="3"/>
  <c r="AU128" i="3" s="1"/>
  <c r="BC128" i="3"/>
  <c r="AT128" i="3" s="1"/>
  <c r="BA128" i="3"/>
  <c r="AR128" i="3" s="1"/>
  <c r="BB128" i="3"/>
  <c r="AS128" i="3" s="1"/>
  <c r="BE120" i="3"/>
  <c r="AV120" i="3" s="1"/>
  <c r="AZ120" i="3"/>
  <c r="AQ120" i="3" s="1"/>
  <c r="BC120" i="3"/>
  <c r="AT120" i="3" s="1"/>
  <c r="BC112" i="3"/>
  <c r="AT112" i="3" s="1"/>
  <c r="BE112" i="3"/>
  <c r="AV112" i="3" s="1"/>
  <c r="BB112" i="3"/>
  <c r="AS112" i="3" s="1"/>
  <c r="BA112" i="3"/>
  <c r="AR112" i="3" s="1"/>
  <c r="BE104" i="3"/>
  <c r="AV104" i="3" s="1"/>
  <c r="BE96" i="3"/>
  <c r="AV96" i="3" s="1"/>
  <c r="BD96" i="3"/>
  <c r="AU96" i="3" s="1"/>
  <c r="BA96" i="3"/>
  <c r="AR96" i="3" s="1"/>
  <c r="BB96" i="3"/>
  <c r="AS96" i="3" s="1"/>
  <c r="BD88" i="3"/>
  <c r="AU88" i="3" s="1"/>
  <c r="AZ88" i="3"/>
  <c r="AQ88" i="3" s="1"/>
  <c r="BC80" i="3"/>
  <c r="AT80" i="3" s="1"/>
  <c r="BB80" i="3"/>
  <c r="AS80" i="3" s="1"/>
  <c r="BD80" i="3"/>
  <c r="AU80" i="3" s="1"/>
  <c r="BE80" i="3"/>
  <c r="AV80" i="3" s="1"/>
  <c r="BA80" i="3"/>
  <c r="AR80" i="3" s="1"/>
  <c r="BC72" i="3"/>
  <c r="AT72" i="3" s="1"/>
  <c r="BB72" i="3"/>
  <c r="AS72" i="3" s="1"/>
  <c r="BB64" i="3"/>
  <c r="AS64" i="3" s="1"/>
  <c r="BE64" i="3"/>
  <c r="AV64" i="3" s="1"/>
  <c r="BD64" i="3"/>
  <c r="AU64" i="3" s="1"/>
  <c r="BA64" i="3"/>
  <c r="AR64" i="3" s="1"/>
  <c r="BD56" i="3"/>
  <c r="AU56" i="3" s="1"/>
  <c r="AZ56" i="3"/>
  <c r="AQ56" i="3" s="1"/>
  <c r="BB56" i="3"/>
  <c r="AS56" i="3" s="1"/>
  <c r="BC48" i="3"/>
  <c r="AT48" i="3" s="1"/>
  <c r="BB48" i="3"/>
  <c r="AS48" i="3" s="1"/>
  <c r="BD48" i="3"/>
  <c r="AU48" i="3" s="1"/>
  <c r="BA48" i="3"/>
  <c r="AR48" i="3" s="1"/>
  <c r="BC40" i="3"/>
  <c r="AT40" i="3" s="1"/>
  <c r="BB40" i="3"/>
  <c r="AS40" i="3" s="1"/>
  <c r="BE40" i="3"/>
  <c r="AV40" i="3" s="1"/>
  <c r="BC32" i="3"/>
  <c r="AT32" i="3" s="1"/>
  <c r="BB32" i="3"/>
  <c r="AS32" i="3" s="1"/>
  <c r="BE32" i="3"/>
  <c r="AV32" i="3" s="1"/>
  <c r="BD32" i="3"/>
  <c r="AU32" i="3" s="1"/>
  <c r="BA32" i="3"/>
  <c r="AR32" i="3" s="1"/>
  <c r="BD24" i="3"/>
  <c r="AU24" i="3" s="1"/>
  <c r="AZ24" i="3"/>
  <c r="AQ24" i="3" s="1"/>
  <c r="BE24" i="3"/>
  <c r="AV24" i="3" s="1"/>
  <c r="BC24" i="3"/>
  <c r="AT24" i="3" s="1"/>
  <c r="BE16" i="3"/>
  <c r="AV16" i="3" s="1"/>
  <c r="BC16" i="3"/>
  <c r="AT16" i="3" s="1"/>
  <c r="BB16" i="3"/>
  <c r="AS16" i="3" s="1"/>
  <c r="BA16" i="3"/>
  <c r="AR16" i="3" s="1"/>
  <c r="BJ147" i="3" a="1"/>
  <c r="BJ147" i="3" s="1"/>
  <c r="AW147" i="3" s="1"/>
  <c r="AN147" i="3" s="1"/>
  <c r="BJ131" i="3" a="1"/>
  <c r="BJ131" i="3" s="1"/>
  <c r="BJ115" i="3" a="1"/>
  <c r="BJ115" i="3" s="1"/>
  <c r="AW115" i="3" s="1"/>
  <c r="AN115" i="3" s="1"/>
  <c r="BJ99" i="3" a="1"/>
  <c r="BJ99" i="3" s="1"/>
  <c r="AW99" i="3" s="1"/>
  <c r="AN99" i="3" s="1"/>
  <c r="BJ83" i="3" a="1"/>
  <c r="BJ83" i="3" s="1"/>
  <c r="AW83" i="3" s="1"/>
  <c r="AN83" i="3" s="1"/>
  <c r="BJ67" i="3" a="1"/>
  <c r="BJ67" i="3" s="1"/>
  <c r="AW67" i="3" s="1"/>
  <c r="AN67" i="3" s="1"/>
  <c r="BJ51" i="3" a="1"/>
  <c r="BJ51" i="3" s="1"/>
  <c r="AW51" i="3" s="1"/>
  <c r="AN51" i="3" s="1"/>
  <c r="BJ35" i="3" a="1"/>
  <c r="BJ35" i="3" s="1"/>
  <c r="AW35" i="3" s="1"/>
  <c r="AN35" i="3" s="1"/>
  <c r="BJ19" i="3" a="1"/>
  <c r="BJ19" i="3" s="1"/>
  <c r="AW19" i="3" s="1"/>
  <c r="AN19" i="3" s="1"/>
  <c r="AX144" i="3"/>
  <c r="AO144" i="3" s="1"/>
  <c r="AX131" i="3"/>
  <c r="AO131" i="3" s="1"/>
  <c r="AX125" i="3"/>
  <c r="AO125" i="3" s="1"/>
  <c r="AX112" i="3"/>
  <c r="AO112" i="3" s="1"/>
  <c r="AX99" i="3"/>
  <c r="AO99" i="3" s="1"/>
  <c r="AX93" i="3"/>
  <c r="AO93" i="3" s="1"/>
  <c r="AX80" i="3"/>
  <c r="AO80" i="3" s="1"/>
  <c r="AX61" i="3"/>
  <c r="AO61" i="3" s="1"/>
  <c r="AX48" i="3"/>
  <c r="AO48" i="3" s="1"/>
  <c r="AX35" i="3"/>
  <c r="AO35" i="3" s="1"/>
  <c r="AX29" i="3"/>
  <c r="AO29" i="3" s="1"/>
  <c r="AX16" i="3"/>
  <c r="AO16" i="3" s="1"/>
  <c r="AY148" i="3"/>
  <c r="AP148" i="3" s="1"/>
  <c r="AY116" i="3"/>
  <c r="AP116" i="3" s="1"/>
  <c r="AY95" i="3"/>
  <c r="AP95" i="3" s="1"/>
  <c r="AY84" i="3"/>
  <c r="AP84" i="3" s="1"/>
  <c r="AY63" i="3"/>
  <c r="AP63" i="3" s="1"/>
  <c r="AY52" i="3"/>
  <c r="AP52" i="3" s="1"/>
  <c r="AY20" i="3"/>
  <c r="AP20" i="3" s="1"/>
  <c r="AZ152" i="3"/>
  <c r="AQ152" i="3" s="1"/>
  <c r="AZ111" i="3"/>
  <c r="AQ111" i="3" s="1"/>
  <c r="AZ69" i="3"/>
  <c r="AQ69" i="3" s="1"/>
  <c r="AZ60" i="3"/>
  <c r="AQ60" i="3" s="1"/>
  <c r="AZ52" i="3"/>
  <c r="AQ52" i="3" s="1"/>
  <c r="AZ44" i="3"/>
  <c r="AQ44" i="3" s="1"/>
  <c r="BA148" i="3"/>
  <c r="AR148" i="3" s="1"/>
  <c r="BA84" i="3"/>
  <c r="AR84" i="3" s="1"/>
  <c r="BA20" i="3"/>
  <c r="AR20" i="3" s="1"/>
  <c r="BB104" i="3"/>
  <c r="AS104" i="3" s="1"/>
  <c r="BC133" i="3"/>
  <c r="AT133" i="3" s="1"/>
  <c r="BC96" i="3"/>
  <c r="AT96" i="3" s="1"/>
  <c r="BD144" i="3"/>
  <c r="AU144" i="3" s="1"/>
  <c r="BE125" i="3"/>
  <c r="AV125" i="3" s="1"/>
  <c r="BE88" i="3"/>
  <c r="AV88" i="3" s="1"/>
  <c r="BE56" i="3"/>
  <c r="AV56" i="3" s="1"/>
  <c r="BE159" i="3"/>
  <c r="AV159" i="3" s="1"/>
  <c r="BD159" i="3"/>
  <c r="AU159" i="3" s="1"/>
  <c r="BA159" i="3"/>
  <c r="AR159" i="3" s="1"/>
  <c r="BD151" i="3"/>
  <c r="AU151" i="3" s="1"/>
  <c r="BC151" i="3"/>
  <c r="AT151" i="3" s="1"/>
  <c r="BB151" i="3"/>
  <c r="AS151" i="3" s="1"/>
  <c r="BC143" i="3"/>
  <c r="AT143" i="3" s="1"/>
  <c r="BD143" i="3"/>
  <c r="AU143" i="3" s="1"/>
  <c r="BA143" i="3"/>
  <c r="AR143" i="3" s="1"/>
  <c r="BC135" i="3"/>
  <c r="AT135" i="3" s="1"/>
  <c r="BE135" i="3"/>
  <c r="AV135" i="3" s="1"/>
  <c r="BD135" i="3"/>
  <c r="AU135" i="3" s="1"/>
  <c r="BB135" i="3"/>
  <c r="AS135" i="3" s="1"/>
  <c r="BE127" i="3"/>
  <c r="AV127" i="3" s="1"/>
  <c r="BC127" i="3"/>
  <c r="AT127" i="3" s="1"/>
  <c r="BA127" i="3"/>
  <c r="AR127" i="3" s="1"/>
  <c r="BD119" i="3"/>
  <c r="AU119" i="3" s="1"/>
  <c r="BC119" i="3"/>
  <c r="AT119" i="3" s="1"/>
  <c r="BB119" i="3"/>
  <c r="AS119" i="3" s="1"/>
  <c r="BE119" i="3"/>
  <c r="AV119" i="3" s="1"/>
  <c r="AZ119" i="3"/>
  <c r="AQ119" i="3" s="1"/>
  <c r="BE111" i="3"/>
  <c r="AV111" i="3" s="1"/>
  <c r="BA111" i="3"/>
  <c r="AR111" i="3" s="1"/>
  <c r="BC103" i="3"/>
  <c r="AT103" i="3" s="1"/>
  <c r="BE103" i="3"/>
  <c r="AV103" i="3" s="1"/>
  <c r="BD103" i="3"/>
  <c r="AU103" i="3" s="1"/>
  <c r="BB103" i="3"/>
  <c r="AS103" i="3" s="1"/>
  <c r="BE95" i="3"/>
  <c r="AV95" i="3" s="1"/>
  <c r="BC95" i="3"/>
  <c r="AT95" i="3" s="1"/>
  <c r="BA95" i="3"/>
  <c r="AR95" i="3" s="1"/>
  <c r="BD87" i="3"/>
  <c r="AU87" i="3" s="1"/>
  <c r="BC87" i="3"/>
  <c r="AT87" i="3" s="1"/>
  <c r="BE87" i="3"/>
  <c r="AV87" i="3" s="1"/>
  <c r="AZ87" i="3"/>
  <c r="AQ87" i="3" s="1"/>
  <c r="BC79" i="3"/>
  <c r="AT79" i="3" s="1"/>
  <c r="BE79" i="3"/>
  <c r="AV79" i="3" s="1"/>
  <c r="BA79" i="3"/>
  <c r="AR79" i="3" s="1"/>
  <c r="BC71" i="3"/>
  <c r="AT71" i="3" s="1"/>
  <c r="BB71" i="3"/>
  <c r="AS71" i="3" s="1"/>
  <c r="BE71" i="3"/>
  <c r="AV71" i="3" s="1"/>
  <c r="BD71" i="3"/>
  <c r="AU71" i="3" s="1"/>
  <c r="BE63" i="3"/>
  <c r="AV63" i="3" s="1"/>
  <c r="BB63" i="3"/>
  <c r="AS63" i="3" s="1"/>
  <c r="BA63" i="3"/>
  <c r="AR63" i="3" s="1"/>
  <c r="BD55" i="3"/>
  <c r="AU55" i="3" s="1"/>
  <c r="BC55" i="3"/>
  <c r="AT55" i="3" s="1"/>
  <c r="BE55" i="3"/>
  <c r="AV55" i="3" s="1"/>
  <c r="AZ55" i="3"/>
  <c r="AQ55" i="3" s="1"/>
  <c r="BE47" i="3"/>
  <c r="AV47" i="3" s="1"/>
  <c r="BB47" i="3"/>
  <c r="AS47" i="3" s="1"/>
  <c r="BD47" i="3"/>
  <c r="AU47" i="3" s="1"/>
  <c r="BA47" i="3"/>
  <c r="AR47" i="3" s="1"/>
  <c r="BC39" i="3"/>
  <c r="AT39" i="3" s="1"/>
  <c r="BB39" i="3"/>
  <c r="AS39" i="3" s="1"/>
  <c r="BD39" i="3"/>
  <c r="AU39" i="3" s="1"/>
  <c r="BE39" i="3"/>
  <c r="AV39" i="3" s="1"/>
  <c r="BD31" i="3"/>
  <c r="AU31" i="3" s="1"/>
  <c r="BB31" i="3"/>
  <c r="AS31" i="3" s="1"/>
  <c r="BC31" i="3"/>
  <c r="AT31" i="3" s="1"/>
  <c r="BA31" i="3"/>
  <c r="AR31" i="3" s="1"/>
  <c r="BD23" i="3"/>
  <c r="AU23" i="3" s="1"/>
  <c r="BB23" i="3"/>
  <c r="AS23" i="3" s="1"/>
  <c r="AZ23" i="3"/>
  <c r="AQ23" i="3" s="1"/>
  <c r="BC15" i="3"/>
  <c r="AT15" i="3" s="1"/>
  <c r="BB15" i="3"/>
  <c r="AS15" i="3" s="1"/>
  <c r="BA15" i="3"/>
  <c r="AR15" i="3" s="1"/>
  <c r="BD15" i="3"/>
  <c r="AU15" i="3" s="1"/>
  <c r="BJ157" i="3" a="1"/>
  <c r="BJ157" i="3" s="1"/>
  <c r="AW157" i="3" s="1"/>
  <c r="AN157" i="3" s="1"/>
  <c r="BJ152" i="3" a="1"/>
  <c r="BJ152" i="3" s="1"/>
  <c r="AW152" i="3" s="1"/>
  <c r="AN152" i="3" s="1"/>
  <c r="BJ136" i="3" a="1"/>
  <c r="BJ136" i="3" s="1"/>
  <c r="AW136" i="3" s="1"/>
  <c r="AN136" i="3" s="1"/>
  <c r="BJ120" i="3" a="1"/>
  <c r="BJ120" i="3" s="1"/>
  <c r="BJ104" i="3" a="1"/>
  <c r="BJ104" i="3" s="1"/>
  <c r="AW104" i="3" s="1"/>
  <c r="AN104" i="3" s="1"/>
  <c r="BJ88" i="3" a="1"/>
  <c r="BJ88" i="3" s="1"/>
  <c r="AW88" i="3" s="1"/>
  <c r="AN88" i="3" s="1"/>
  <c r="BJ72" i="3" a="1"/>
  <c r="BJ72" i="3" s="1"/>
  <c r="AW72" i="3" s="1"/>
  <c r="AN72" i="3" s="1"/>
  <c r="BJ56" i="3" a="1"/>
  <c r="BJ56" i="3" s="1"/>
  <c r="AW56" i="3" s="1"/>
  <c r="AN56" i="3" s="1"/>
  <c r="BJ40" i="3" a="1"/>
  <c r="BJ40" i="3" s="1"/>
  <c r="AW40" i="3" s="1"/>
  <c r="AN40" i="3" s="1"/>
  <c r="BJ24" i="3" a="1"/>
  <c r="BJ24" i="3" s="1"/>
  <c r="AW24" i="3" s="1"/>
  <c r="AN24" i="3" s="1"/>
  <c r="AX156" i="3"/>
  <c r="AO156" i="3" s="1"/>
  <c r="AX124" i="3"/>
  <c r="AO124" i="3" s="1"/>
  <c r="AX111" i="3"/>
  <c r="AO111" i="3" s="1"/>
  <c r="AX92" i="3"/>
  <c r="AO92" i="3" s="1"/>
  <c r="AX79" i="3"/>
  <c r="AO79" i="3" s="1"/>
  <c r="AX60" i="3"/>
  <c r="AO60" i="3" s="1"/>
  <c r="AX47" i="3"/>
  <c r="AO47" i="3" s="1"/>
  <c r="AX28" i="3"/>
  <c r="AO28" i="3" s="1"/>
  <c r="AX15" i="3"/>
  <c r="AO15" i="3" s="1"/>
  <c r="AZ157" i="3"/>
  <c r="AQ157" i="3" s="1"/>
  <c r="AZ151" i="3"/>
  <c r="AQ151" i="3" s="1"/>
  <c r="AZ144" i="3"/>
  <c r="AQ144" i="3" s="1"/>
  <c r="AZ136" i="3"/>
  <c r="AQ136" i="3" s="1"/>
  <c r="AZ128" i="3"/>
  <c r="AQ128" i="3" s="1"/>
  <c r="AZ67" i="3"/>
  <c r="AQ67" i="3" s="1"/>
  <c r="AZ59" i="3"/>
  <c r="AQ59" i="3" s="1"/>
  <c r="AZ16" i="3"/>
  <c r="AQ16" i="3" s="1"/>
  <c r="BA120" i="3"/>
  <c r="AR120" i="3" s="1"/>
  <c r="BA107" i="3"/>
  <c r="AR107" i="3" s="1"/>
  <c r="BA56" i="3"/>
  <c r="AR56" i="3" s="1"/>
  <c r="BA43" i="3"/>
  <c r="AR43" i="3" s="1"/>
  <c r="BB140" i="3"/>
  <c r="AS140" i="3" s="1"/>
  <c r="BB127" i="3"/>
  <c r="AS127" i="3" s="1"/>
  <c r="BC159" i="3"/>
  <c r="AT159" i="3" s="1"/>
  <c r="BC23" i="3"/>
  <c r="AT23" i="3" s="1"/>
  <c r="BD72" i="3"/>
  <c r="AU72" i="3" s="1"/>
  <c r="BD35" i="3"/>
  <c r="AU35" i="3" s="1"/>
  <c r="BE151" i="3"/>
  <c r="AV151" i="3" s="1"/>
  <c r="BE23" i="3"/>
  <c r="AV23" i="3" s="1"/>
  <c r="BC157" i="3"/>
  <c r="AT157" i="3" s="1"/>
  <c r="BB157" i="3"/>
  <c r="AS157" i="3" s="1"/>
  <c r="BD157" i="3"/>
  <c r="AU157" i="3" s="1"/>
  <c r="BC149" i="3"/>
  <c r="AT149" i="3" s="1"/>
  <c r="BE149" i="3"/>
  <c r="AV149" i="3" s="1"/>
  <c r="BE141" i="3"/>
  <c r="AV141" i="3" s="1"/>
  <c r="BD141" i="3"/>
  <c r="AU141" i="3" s="1"/>
  <c r="BA141" i="3"/>
  <c r="AR141" i="3" s="1"/>
  <c r="BD133" i="3"/>
  <c r="AU133" i="3" s="1"/>
  <c r="BC125" i="3"/>
  <c r="AT125" i="3" s="1"/>
  <c r="BD125" i="3"/>
  <c r="AU125" i="3" s="1"/>
  <c r="BB125" i="3"/>
  <c r="AS125" i="3" s="1"/>
  <c r="BA125" i="3"/>
  <c r="AR125" i="3" s="1"/>
  <c r="AZ125" i="3"/>
  <c r="AQ125" i="3" s="1"/>
  <c r="BC117" i="3"/>
  <c r="AT117" i="3" s="1"/>
  <c r="BD117" i="3"/>
  <c r="AU117" i="3" s="1"/>
  <c r="BE109" i="3"/>
  <c r="AV109" i="3" s="1"/>
  <c r="BD109" i="3"/>
  <c r="AU109" i="3" s="1"/>
  <c r="BA109" i="3"/>
  <c r="AR109" i="3" s="1"/>
  <c r="BC109" i="3"/>
  <c r="AT109" i="3" s="1"/>
  <c r="BB109" i="3"/>
  <c r="AS109" i="3" s="1"/>
  <c r="BD101" i="3"/>
  <c r="AU101" i="3" s="1"/>
  <c r="BC93" i="3"/>
  <c r="AT93" i="3" s="1"/>
  <c r="BB93" i="3"/>
  <c r="AS93" i="3" s="1"/>
  <c r="BA93" i="3"/>
  <c r="AR93" i="3" s="1"/>
  <c r="AZ93" i="3"/>
  <c r="AQ93" i="3" s="1"/>
  <c r="BC85" i="3"/>
  <c r="AT85" i="3" s="1"/>
  <c r="BB85" i="3"/>
  <c r="AS85" i="3" s="1"/>
  <c r="BE85" i="3"/>
  <c r="AV85" i="3" s="1"/>
  <c r="BB77" i="3"/>
  <c r="AS77" i="3" s="1"/>
  <c r="BE77" i="3"/>
  <c r="AV77" i="3" s="1"/>
  <c r="BD77" i="3"/>
  <c r="AU77" i="3" s="1"/>
  <c r="BC77" i="3"/>
  <c r="AT77" i="3" s="1"/>
  <c r="BA77" i="3"/>
  <c r="AR77" i="3" s="1"/>
  <c r="BD69" i="3"/>
  <c r="AU69" i="3" s="1"/>
  <c r="BE69" i="3"/>
  <c r="AV69" i="3" s="1"/>
  <c r="BC61" i="3"/>
  <c r="AT61" i="3" s="1"/>
  <c r="BB61" i="3"/>
  <c r="AS61" i="3" s="1"/>
  <c r="BE61" i="3"/>
  <c r="AV61" i="3" s="1"/>
  <c r="BA61" i="3"/>
  <c r="AR61" i="3" s="1"/>
  <c r="AZ61" i="3"/>
  <c r="AQ61" i="3" s="1"/>
  <c r="BE53" i="3"/>
  <c r="AV53" i="3" s="1"/>
  <c r="BC53" i="3"/>
  <c r="AT53" i="3" s="1"/>
  <c r="BB45" i="3"/>
  <c r="AS45" i="3" s="1"/>
  <c r="BD45" i="3"/>
  <c r="AU45" i="3" s="1"/>
  <c r="BA45" i="3"/>
  <c r="AR45" i="3" s="1"/>
  <c r="BE37" i="3"/>
  <c r="AV37" i="3" s="1"/>
  <c r="BD37" i="3"/>
  <c r="AU37" i="3" s="1"/>
  <c r="BC37" i="3"/>
  <c r="AT37" i="3" s="1"/>
  <c r="BC29" i="3"/>
  <c r="AT29" i="3" s="1"/>
  <c r="BD29" i="3"/>
  <c r="AU29" i="3" s="1"/>
  <c r="BA29" i="3"/>
  <c r="AR29" i="3" s="1"/>
  <c r="AZ29" i="3"/>
  <c r="AQ29" i="3" s="1"/>
  <c r="BE21" i="3"/>
  <c r="AV21" i="3" s="1"/>
  <c r="BC21" i="3"/>
  <c r="AT21" i="3" s="1"/>
  <c r="BB21" i="3"/>
  <c r="AS21" i="3" s="1"/>
  <c r="BB13" i="3"/>
  <c r="AS13" i="3" s="1"/>
  <c r="BD13" i="3"/>
  <c r="AU13" i="3" s="1"/>
  <c r="BE13" i="3"/>
  <c r="AV13" i="3" s="1"/>
  <c r="BA13" i="3"/>
  <c r="AR13" i="3" s="1"/>
  <c r="BJ156" i="3" a="1"/>
  <c r="BJ156" i="3" s="1"/>
  <c r="AW156" i="3" s="1"/>
  <c r="AN156" i="3" s="1"/>
  <c r="BJ124" i="3" a="1"/>
  <c r="BJ124" i="3" s="1"/>
  <c r="AW124" i="3" s="1"/>
  <c r="AN124" i="3" s="1"/>
  <c r="BJ28" i="3" a="1"/>
  <c r="BJ28" i="3" s="1"/>
  <c r="AW28" i="3" s="1"/>
  <c r="AN28" i="3" s="1"/>
  <c r="AX135" i="3"/>
  <c r="AO135" i="3" s="1"/>
  <c r="AX103" i="3"/>
  <c r="AO103" i="3" s="1"/>
  <c r="AX39" i="3"/>
  <c r="AO39" i="3" s="1"/>
  <c r="AY157" i="3"/>
  <c r="AP157" i="3" s="1"/>
  <c r="AY141" i="3"/>
  <c r="AP141" i="3" s="1"/>
  <c r="AY125" i="3"/>
  <c r="AP125" i="3" s="1"/>
  <c r="AY109" i="3"/>
  <c r="AP109" i="3" s="1"/>
  <c r="AY93" i="3"/>
  <c r="AP93" i="3" s="1"/>
  <c r="AY77" i="3"/>
  <c r="AP77" i="3" s="1"/>
  <c r="AY45" i="3"/>
  <c r="AP45" i="3" s="1"/>
  <c r="AY29" i="3"/>
  <c r="AP29" i="3" s="1"/>
  <c r="AY13" i="3"/>
  <c r="AP13" i="3" s="1"/>
  <c r="AZ149" i="3"/>
  <c r="AQ149" i="3" s="1"/>
  <c r="AZ99" i="3"/>
  <c r="AQ99" i="3" s="1"/>
  <c r="AZ91" i="3"/>
  <c r="AQ91" i="3" s="1"/>
  <c r="AZ83" i="3"/>
  <c r="AQ83" i="3" s="1"/>
  <c r="AZ40" i="3"/>
  <c r="AQ40" i="3" s="1"/>
  <c r="AZ32" i="3"/>
  <c r="AQ32" i="3" s="1"/>
  <c r="BA117" i="3"/>
  <c r="AR117" i="3" s="1"/>
  <c r="BA104" i="3"/>
  <c r="AR104" i="3" s="1"/>
  <c r="BA91" i="3"/>
  <c r="AR91" i="3" s="1"/>
  <c r="BA53" i="3"/>
  <c r="AR53" i="3" s="1"/>
  <c r="BA40" i="3"/>
  <c r="AR40" i="3" s="1"/>
  <c r="BB111" i="3"/>
  <c r="AS111" i="3" s="1"/>
  <c r="BB37" i="3"/>
  <c r="AS37" i="3" s="1"/>
  <c r="BC152" i="3"/>
  <c r="AT152" i="3" s="1"/>
  <c r="BC115" i="3"/>
  <c r="AT115" i="3" s="1"/>
  <c r="BD61" i="3"/>
  <c r="AU61" i="3" s="1"/>
  <c r="BE144" i="3"/>
  <c r="AV144" i="3" s="1"/>
  <c r="BE107" i="3"/>
  <c r="AV107" i="3" s="1"/>
  <c r="BC156" i="3"/>
  <c r="AT156" i="3" s="1"/>
  <c r="BE156" i="3"/>
  <c r="AV156" i="3" s="1"/>
  <c r="BA156" i="3"/>
  <c r="AR156" i="3" s="1"/>
  <c r="BC148" i="3"/>
  <c r="AT148" i="3" s="1"/>
  <c r="BE148" i="3"/>
  <c r="AV148" i="3" s="1"/>
  <c r="BD148" i="3"/>
  <c r="AU148" i="3" s="1"/>
  <c r="BB148" i="3"/>
  <c r="AS148" i="3" s="1"/>
  <c r="BD140" i="3"/>
  <c r="AU140" i="3" s="1"/>
  <c r="BA140" i="3"/>
  <c r="AR140" i="3" s="1"/>
  <c r="BD132" i="3"/>
  <c r="AU132" i="3" s="1"/>
  <c r="BC132" i="3"/>
  <c r="AT132" i="3" s="1"/>
  <c r="BB132" i="3"/>
  <c r="AS132" i="3" s="1"/>
  <c r="AZ132" i="3"/>
  <c r="AQ132" i="3" s="1"/>
  <c r="BC124" i="3"/>
  <c r="AT124" i="3" s="1"/>
  <c r="BE124" i="3"/>
  <c r="AV124" i="3" s="1"/>
  <c r="BA124" i="3"/>
  <c r="AR124" i="3" s="1"/>
  <c r="BD124" i="3"/>
  <c r="AU124" i="3" s="1"/>
  <c r="BC116" i="3"/>
  <c r="AT116" i="3" s="1"/>
  <c r="BE116" i="3"/>
  <c r="AV116" i="3" s="1"/>
  <c r="BD116" i="3"/>
  <c r="AU116" i="3" s="1"/>
  <c r="BB116" i="3"/>
  <c r="AS116" i="3" s="1"/>
  <c r="AW108" i="3"/>
  <c r="AN108" i="3" s="1"/>
  <c r="BD108" i="3"/>
  <c r="AU108" i="3" s="1"/>
  <c r="BA108" i="3"/>
  <c r="AR108" i="3" s="1"/>
  <c r="BD100" i="3"/>
  <c r="AU100" i="3" s="1"/>
  <c r="BC100" i="3"/>
  <c r="AT100" i="3" s="1"/>
  <c r="BB100" i="3"/>
  <c r="AS100" i="3" s="1"/>
  <c r="AZ100" i="3"/>
  <c r="AQ100" i="3" s="1"/>
  <c r="BC92" i="3"/>
  <c r="AT92" i="3" s="1"/>
  <c r="BB92" i="3"/>
  <c r="AS92" i="3" s="1"/>
  <c r="BE92" i="3"/>
  <c r="AV92" i="3" s="1"/>
  <c r="BD92" i="3"/>
  <c r="AU92" i="3" s="1"/>
  <c r="BA92" i="3"/>
  <c r="AR92" i="3" s="1"/>
  <c r="BC84" i="3"/>
  <c r="AT84" i="3" s="1"/>
  <c r="BB84" i="3"/>
  <c r="AS84" i="3" s="1"/>
  <c r="BE84" i="3"/>
  <c r="AV84" i="3" s="1"/>
  <c r="BD84" i="3"/>
  <c r="AU84" i="3" s="1"/>
  <c r="BE76" i="3"/>
  <c r="AV76" i="3" s="1"/>
  <c r="BD76" i="3"/>
  <c r="AU76" i="3" s="1"/>
  <c r="BC76" i="3"/>
  <c r="AT76" i="3" s="1"/>
  <c r="BA76" i="3"/>
  <c r="AR76" i="3" s="1"/>
  <c r="BC68" i="3"/>
  <c r="AT68" i="3" s="1"/>
  <c r="BB68" i="3"/>
  <c r="AS68" i="3" s="1"/>
  <c r="BE68" i="3"/>
  <c r="AV68" i="3" s="1"/>
  <c r="AZ68" i="3"/>
  <c r="AQ68" i="3" s="1"/>
  <c r="AW60" i="3"/>
  <c r="AN60" i="3" s="1"/>
  <c r="BC60" i="3"/>
  <c r="AT60" i="3" s="1"/>
  <c r="BB60" i="3"/>
  <c r="AS60" i="3" s="1"/>
  <c r="BA60" i="3"/>
  <c r="AR60" i="3" s="1"/>
  <c r="AW52" i="3"/>
  <c r="AN52" i="3" s="1"/>
  <c r="BE52" i="3"/>
  <c r="AV52" i="3" s="1"/>
  <c r="BC52" i="3"/>
  <c r="AT52" i="3" s="1"/>
  <c r="BB52" i="3"/>
  <c r="AS52" i="3" s="1"/>
  <c r="BD52" i="3"/>
  <c r="AU52" i="3" s="1"/>
  <c r="AW44" i="3"/>
  <c r="AN44" i="3" s="1"/>
  <c r="BE44" i="3"/>
  <c r="AV44" i="3" s="1"/>
  <c r="BC44" i="3"/>
  <c r="AT44" i="3" s="1"/>
  <c r="BA44" i="3"/>
  <c r="AR44" i="3" s="1"/>
  <c r="BE36" i="3"/>
  <c r="AV36" i="3" s="1"/>
  <c r="BD36" i="3"/>
  <c r="AU36" i="3" s="1"/>
  <c r="BC36" i="3"/>
  <c r="AT36" i="3" s="1"/>
  <c r="AZ36" i="3"/>
  <c r="AQ36" i="3" s="1"/>
  <c r="BB28" i="3"/>
  <c r="AS28" i="3" s="1"/>
  <c r="BE28" i="3"/>
  <c r="AV28" i="3" s="1"/>
  <c r="BA28" i="3"/>
  <c r="AR28" i="3" s="1"/>
  <c r="BE20" i="3"/>
  <c r="AV20" i="3" s="1"/>
  <c r="BC20" i="3"/>
  <c r="AT20" i="3" s="1"/>
  <c r="BB20" i="3"/>
  <c r="AS20" i="3" s="1"/>
  <c r="BB12" i="3"/>
  <c r="AS12" i="3" s="1"/>
  <c r="BA12" i="3"/>
  <c r="AR12" i="3" s="1"/>
  <c r="BD12" i="3"/>
  <c r="AU12" i="3" s="1"/>
  <c r="BE12" i="3"/>
  <c r="AV12" i="3" s="1"/>
  <c r="BC12" i="3"/>
  <c r="AT12" i="3" s="1"/>
  <c r="BJ155" i="3" a="1"/>
  <c r="BJ155" i="3" s="1"/>
  <c r="AW155" i="3" s="1"/>
  <c r="AN155" i="3" s="1"/>
  <c r="BJ139" i="3" a="1"/>
  <c r="BJ139" i="3" s="1"/>
  <c r="AW139" i="3" s="1"/>
  <c r="AN139" i="3" s="1"/>
  <c r="BJ123" i="3" a="1"/>
  <c r="BJ123" i="3" s="1"/>
  <c r="AW123" i="3" s="1"/>
  <c r="AN123" i="3" s="1"/>
  <c r="BJ107" i="3" a="1"/>
  <c r="BJ107" i="3" s="1"/>
  <c r="BJ91" i="3" a="1"/>
  <c r="BJ91" i="3" s="1"/>
  <c r="AW91" i="3" s="1"/>
  <c r="AN91" i="3" s="1"/>
  <c r="BJ75" i="3" a="1"/>
  <c r="BJ75" i="3" s="1"/>
  <c r="AW75" i="3" s="1"/>
  <c r="AN75" i="3" s="1"/>
  <c r="BJ59" i="3" a="1"/>
  <c r="BJ59" i="3" s="1"/>
  <c r="AW59" i="3" s="1"/>
  <c r="AN59" i="3" s="1"/>
  <c r="BJ43" i="3" a="1"/>
  <c r="BJ43" i="3" s="1"/>
  <c r="AW43" i="3" s="1"/>
  <c r="AN43" i="3" s="1"/>
  <c r="BJ27" i="3" a="1"/>
  <c r="BJ27" i="3" s="1"/>
  <c r="AW27" i="3" s="1"/>
  <c r="AN27" i="3" s="1"/>
  <c r="AX147" i="3"/>
  <c r="AO147" i="3" s="1"/>
  <c r="AX141" i="3"/>
  <c r="AO141" i="3" s="1"/>
  <c r="AX128" i="3"/>
  <c r="AO128" i="3" s="1"/>
  <c r="AX115" i="3"/>
  <c r="AO115" i="3" s="1"/>
  <c r="AX109" i="3"/>
  <c r="AO109" i="3" s="1"/>
  <c r="AX96" i="3"/>
  <c r="AO96" i="3" s="1"/>
  <c r="AX83" i="3"/>
  <c r="AO83" i="3" s="1"/>
  <c r="AX77" i="3"/>
  <c r="AO77" i="3" s="1"/>
  <c r="AX64" i="3"/>
  <c r="AO64" i="3" s="1"/>
  <c r="AX51" i="3"/>
  <c r="AO51" i="3" s="1"/>
  <c r="AX32" i="3"/>
  <c r="AO32" i="3" s="1"/>
  <c r="AX19" i="3"/>
  <c r="AO19" i="3" s="1"/>
  <c r="AX13" i="3"/>
  <c r="AO13" i="3" s="1"/>
  <c r="AY156" i="3"/>
  <c r="AP156" i="3" s="1"/>
  <c r="AY151" i="3"/>
  <c r="AP151" i="3" s="1"/>
  <c r="AY135" i="3"/>
  <c r="AP135" i="3" s="1"/>
  <c r="AY119" i="3"/>
  <c r="AP119" i="3" s="1"/>
  <c r="AY108" i="3"/>
  <c r="AP108" i="3" s="1"/>
  <c r="AY103" i="3"/>
  <c r="AP103" i="3" s="1"/>
  <c r="AY92" i="3"/>
  <c r="AP92" i="3" s="1"/>
  <c r="AY87" i="3"/>
  <c r="AP87" i="3" s="1"/>
  <c r="AY76" i="3"/>
  <c r="AP76" i="3" s="1"/>
  <c r="AY71" i="3"/>
  <c r="AP71" i="3" s="1"/>
  <c r="AY60" i="3"/>
  <c r="AP60" i="3" s="1"/>
  <c r="AY55" i="3"/>
  <c r="AP55" i="3" s="1"/>
  <c r="AY44" i="3"/>
  <c r="AP44" i="3" s="1"/>
  <c r="AY39" i="3"/>
  <c r="AP39" i="3" s="1"/>
  <c r="AY28" i="3"/>
  <c r="AP28" i="3" s="1"/>
  <c r="AY23" i="3"/>
  <c r="AP23" i="3" s="1"/>
  <c r="AY12" i="3"/>
  <c r="AP12" i="3" s="1"/>
  <c r="AZ155" i="3"/>
  <c r="AQ155" i="3" s="1"/>
  <c r="AZ133" i="3"/>
  <c r="AQ133" i="3" s="1"/>
  <c r="AZ124" i="3"/>
  <c r="AQ124" i="3" s="1"/>
  <c r="AZ116" i="3"/>
  <c r="AQ116" i="3" s="1"/>
  <c r="AZ108" i="3"/>
  <c r="AQ108" i="3" s="1"/>
  <c r="AZ47" i="3"/>
  <c r="AQ47" i="3" s="1"/>
  <c r="AZ39" i="3"/>
  <c r="AQ39" i="3" s="1"/>
  <c r="AZ31" i="3"/>
  <c r="AQ31" i="3" s="1"/>
  <c r="AZ21" i="3"/>
  <c r="AQ21" i="3" s="1"/>
  <c r="AZ13" i="3"/>
  <c r="AQ13" i="3" s="1"/>
  <c r="BA152" i="3"/>
  <c r="AR152" i="3" s="1"/>
  <c r="BA116" i="3"/>
  <c r="AR116" i="3" s="1"/>
  <c r="BA103" i="3"/>
  <c r="AR103" i="3" s="1"/>
  <c r="BA52" i="3"/>
  <c r="AR52" i="3" s="1"/>
  <c r="BA39" i="3"/>
  <c r="AR39" i="3" s="1"/>
  <c r="BB149" i="3"/>
  <c r="AS149" i="3" s="1"/>
  <c r="BB136" i="3"/>
  <c r="AS136" i="3" s="1"/>
  <c r="BB123" i="3"/>
  <c r="AS123" i="3" s="1"/>
  <c r="BB69" i="3"/>
  <c r="AS69" i="3" s="1"/>
  <c r="BB36" i="3"/>
  <c r="AS36" i="3" s="1"/>
  <c r="BC147" i="3"/>
  <c r="AT147" i="3" s="1"/>
  <c r="BC45" i="3"/>
  <c r="AT45" i="3" s="1"/>
  <c r="BC13" i="3"/>
  <c r="AT13" i="3" s="1"/>
  <c r="BD93" i="3"/>
  <c r="AU93" i="3" s="1"/>
  <c r="BD27" i="3"/>
  <c r="AU27" i="3" s="1"/>
  <c r="BE139" i="3"/>
  <c r="AV139" i="3" s="1"/>
  <c r="BJ10" i="3" a="1"/>
  <c r="BJ10" i="3" s="1"/>
  <c r="AX10" i="3"/>
  <c r="AO10" i="3" s="1"/>
  <c r="BD10" i="3"/>
  <c r="AU10" i="3" s="1"/>
  <c r="BE98" i="3"/>
  <c r="AV98" i="3" s="1"/>
  <c r="BD110" i="3"/>
  <c r="AU110" i="3" s="1"/>
  <c r="BB122" i="3"/>
  <c r="AS122" i="3" s="1"/>
  <c r="BA157" i="3"/>
  <c r="AR157" i="3" s="1"/>
  <c r="BA85" i="3"/>
  <c r="AR85" i="3" s="1"/>
  <c r="BA37" i="3"/>
  <c r="AR37" i="3" s="1"/>
  <c r="AZ35" i="3"/>
  <c r="AQ35" i="3" s="1"/>
  <c r="AY139" i="3"/>
  <c r="AP139" i="3" s="1"/>
  <c r="AY107" i="3"/>
  <c r="AP107" i="3" s="1"/>
  <c r="AY75" i="3"/>
  <c r="AP75" i="3" s="1"/>
  <c r="AY43" i="3"/>
  <c r="AP43" i="3" s="1"/>
  <c r="AX59" i="3"/>
  <c r="AO59" i="3" s="1"/>
  <c r="AX27" i="3"/>
  <c r="AO27" i="3" s="1"/>
  <c r="AW119" i="3"/>
  <c r="AN119" i="3" s="1"/>
  <c r="AW103" i="3"/>
  <c r="AN103" i="3" s="1"/>
  <c r="AW63" i="3"/>
  <c r="AN63" i="3" s="1"/>
  <c r="AW55" i="3"/>
  <c r="AN55" i="3" s="1"/>
  <c r="AW39" i="3"/>
  <c r="AN39" i="3" s="1"/>
  <c r="AW150" i="3"/>
  <c r="AN150" i="3" s="1"/>
  <c r="AW22" i="3"/>
  <c r="AN22" i="3" s="1"/>
  <c r="AW61" i="3"/>
  <c r="AN61" i="3" s="1"/>
  <c r="AW53" i="3"/>
  <c r="AN53" i="3" s="1"/>
  <c r="AW45" i="3"/>
  <c r="AN45" i="3" s="1"/>
  <c r="AW131" i="3"/>
  <c r="AN131" i="3" s="1"/>
  <c r="AW141" i="3"/>
  <c r="AN141" i="3" s="1"/>
  <c r="AW109" i="3"/>
  <c r="AN109" i="3" s="1"/>
  <c r="AZ27" i="3"/>
  <c r="AQ27" i="3" s="1"/>
  <c r="AW95" i="3"/>
  <c r="AN95" i="3" s="1"/>
  <c r="BC111" i="3"/>
  <c r="AT111" i="3" s="1"/>
  <c r="BC47" i="3"/>
  <c r="AT47" i="3" s="1"/>
  <c r="AW93" i="3"/>
  <c r="AN93" i="3" s="1"/>
  <c r="AW29" i="3"/>
  <c r="AN29" i="3" s="1"/>
  <c r="AX157" i="3"/>
  <c r="AO157" i="3" s="1"/>
  <c r="BB42" i="3"/>
  <c r="AS42" i="3" s="1"/>
  <c r="AX67" i="3"/>
  <c r="AO67" i="3" s="1"/>
  <c r="AX149" i="3"/>
  <c r="AO149" i="3" s="1"/>
  <c r="AX107" i="3"/>
  <c r="AO107" i="3" s="1"/>
  <c r="AY123" i="3"/>
  <c r="AP123" i="3" s="1"/>
  <c r="BD118" i="3"/>
  <c r="AU118" i="3" s="1"/>
  <c r="AW143" i="3"/>
  <c r="AN143" i="3" s="1"/>
  <c r="AW125" i="3"/>
  <c r="AN125" i="3" s="1"/>
  <c r="AY54" i="3"/>
  <c r="AP54" i="3" s="1"/>
  <c r="BA101" i="3"/>
  <c r="AR101" i="3" s="1"/>
  <c r="AW101" i="3"/>
  <c r="AN101" i="3" s="1"/>
  <c r="AY158" i="3"/>
  <c r="AP158" i="3" s="1"/>
  <c r="AY30" i="3"/>
  <c r="AP30" i="3" s="1"/>
  <c r="AX91" i="3"/>
  <c r="AO91" i="3" s="1"/>
  <c r="AY91" i="3"/>
  <c r="AP91" i="3" s="1"/>
  <c r="AA9" i="1"/>
  <c r="X48" i="1"/>
  <c r="V49" i="1"/>
  <c r="U102" i="1"/>
  <c r="U94" i="1"/>
  <c r="U86" i="1"/>
  <c r="U78" i="1"/>
  <c r="U70" i="1"/>
  <c r="U62" i="1"/>
  <c r="U54" i="1"/>
  <c r="U46" i="1"/>
  <c r="U38" i="1"/>
  <c r="U30" i="1"/>
  <c r="U22" i="1"/>
  <c r="U14" i="1"/>
  <c r="W49" i="1"/>
  <c r="X123" i="1"/>
  <c r="Y144" i="1"/>
  <c r="Y77" i="1"/>
  <c r="E77" i="1" s="1"/>
  <c r="I77" i="1" s="1"/>
  <c r="Y41" i="1"/>
  <c r="Z141" i="1"/>
  <c r="Z107" i="1"/>
  <c r="AA158" i="1"/>
  <c r="AA137" i="1"/>
  <c r="AA113" i="1"/>
  <c r="AA83" i="1"/>
  <c r="AA29" i="1"/>
  <c r="S153" i="1"/>
  <c r="S145" i="1"/>
  <c r="S137" i="1"/>
  <c r="S129" i="1"/>
  <c r="S121" i="1"/>
  <c r="S113" i="1"/>
  <c r="S105" i="1"/>
  <c r="S97" i="1"/>
  <c r="S89" i="1"/>
  <c r="S81" i="1"/>
  <c r="S73" i="1"/>
  <c r="S65" i="1"/>
  <c r="V154" i="1"/>
  <c r="T27" i="1"/>
  <c r="X42" i="1"/>
  <c r="Y137" i="1"/>
  <c r="Y61" i="1"/>
  <c r="Y25" i="1"/>
  <c r="Z125" i="1"/>
  <c r="Z91" i="1"/>
  <c r="AA148" i="1"/>
  <c r="AA125" i="1"/>
  <c r="AA102" i="1"/>
  <c r="AA78" i="1"/>
  <c r="AA46" i="1"/>
  <c r="V130" i="1"/>
  <c r="X75" i="1"/>
  <c r="Y93" i="1"/>
  <c r="Y57" i="1"/>
  <c r="Z158" i="1"/>
  <c r="Z77" i="1"/>
  <c r="AA147" i="1"/>
  <c r="AA123" i="1"/>
  <c r="AA101" i="1"/>
  <c r="AA73" i="1"/>
  <c r="AA45" i="1"/>
  <c r="AA17" i="1"/>
  <c r="V138" i="1"/>
  <c r="V114" i="1"/>
  <c r="Z12" i="1"/>
  <c r="Y125" i="1"/>
  <c r="Y89" i="1"/>
  <c r="Y48" i="1"/>
  <c r="Z157" i="1"/>
  <c r="Z123" i="1"/>
  <c r="Z29" i="1"/>
  <c r="AA93" i="1"/>
  <c r="AA70" i="1"/>
  <c r="AA35" i="1"/>
  <c r="V146" i="1"/>
  <c r="V122" i="1"/>
  <c r="V137" i="1"/>
  <c r="Y157" i="1"/>
  <c r="Y121" i="1"/>
  <c r="Y80" i="1"/>
  <c r="Z109" i="1"/>
  <c r="Z75" i="1"/>
  <c r="AA145" i="1"/>
  <c r="AA115" i="1"/>
  <c r="AA91" i="1"/>
  <c r="AA69" i="1"/>
  <c r="V140" i="1"/>
  <c r="V132" i="1"/>
  <c r="V124" i="1"/>
  <c r="V116" i="1"/>
  <c r="V108" i="1"/>
  <c r="V100" i="1"/>
  <c r="V92" i="1"/>
  <c r="V84" i="1"/>
  <c r="V76" i="1"/>
  <c r="V68" i="1"/>
  <c r="V60" i="1"/>
  <c r="V52" i="1"/>
  <c r="V44" i="1"/>
  <c r="V36" i="1"/>
  <c r="V28" i="1"/>
  <c r="V20" i="1"/>
  <c r="V12" i="1"/>
  <c r="X154" i="1"/>
  <c r="X146" i="1"/>
  <c r="X138" i="1"/>
  <c r="X130" i="1"/>
  <c r="X122" i="1"/>
  <c r="X114" i="1"/>
  <c r="X106" i="1"/>
  <c r="X98" i="1"/>
  <c r="X90" i="1"/>
  <c r="X82" i="1"/>
  <c r="X74" i="1"/>
  <c r="X66" i="1"/>
  <c r="X58" i="1"/>
  <c r="X50" i="1"/>
  <c r="X34" i="1"/>
  <c r="X26" i="1"/>
  <c r="X18" i="1"/>
  <c r="X10" i="1"/>
  <c r="Y152" i="1"/>
  <c r="Y136" i="1"/>
  <c r="Y128" i="1"/>
  <c r="Y120" i="1"/>
  <c r="Y104" i="1"/>
  <c r="Y96" i="1"/>
  <c r="Y88" i="1"/>
  <c r="Y72" i="1"/>
  <c r="Y64" i="1"/>
  <c r="Y56" i="1"/>
  <c r="Y40" i="1"/>
  <c r="Y32" i="1"/>
  <c r="Y24" i="1"/>
  <c r="Y16" i="1"/>
  <c r="Z150" i="1"/>
  <c r="Z142" i="1"/>
  <c r="Z134" i="1"/>
  <c r="Z126" i="1"/>
  <c r="Z118" i="1"/>
  <c r="Z110" i="1"/>
  <c r="Z102" i="1"/>
  <c r="Z94" i="1"/>
  <c r="Z86" i="1"/>
  <c r="Z78" i="1"/>
  <c r="Z70" i="1"/>
  <c r="Z62" i="1"/>
  <c r="Z54" i="1"/>
  <c r="Z46" i="1"/>
  <c r="Z38" i="1"/>
  <c r="Z30" i="1"/>
  <c r="Z22" i="1"/>
  <c r="Z14" i="1"/>
  <c r="AA156" i="1"/>
  <c r="AA140" i="1"/>
  <c r="AA132" i="1"/>
  <c r="AA124" i="1"/>
  <c r="AA116" i="1"/>
  <c r="AA108" i="1"/>
  <c r="AA100" i="1"/>
  <c r="AA92" i="1"/>
  <c r="AA84" i="1"/>
  <c r="AA76" i="1"/>
  <c r="AA68" i="1"/>
  <c r="AA60" i="1"/>
  <c r="AA52" i="1"/>
  <c r="AA44" i="1"/>
  <c r="AA36" i="1"/>
  <c r="AA28" i="1"/>
  <c r="AA20" i="1"/>
  <c r="AA12" i="1"/>
  <c r="X155" i="1"/>
  <c r="X27" i="1"/>
  <c r="X107" i="1"/>
  <c r="X64" i="1"/>
  <c r="V70" i="1"/>
  <c r="V73" i="1"/>
  <c r="V126" i="1"/>
  <c r="V46" i="1"/>
  <c r="V9" i="1"/>
  <c r="X144" i="1"/>
  <c r="X59" i="1"/>
  <c r="X16" i="1"/>
  <c r="X112" i="1"/>
  <c r="U59" i="1"/>
  <c r="U27" i="1"/>
  <c r="U121" i="1"/>
  <c r="U37" i="1"/>
  <c r="U75" i="1"/>
  <c r="X139" i="1"/>
  <c r="X96" i="1"/>
  <c r="U43" i="1"/>
  <c r="X91" i="1"/>
  <c r="X19" i="1"/>
  <c r="X35" i="1"/>
  <c r="X51" i="1"/>
  <c r="X67" i="1"/>
  <c r="X83" i="1"/>
  <c r="X99" i="1"/>
  <c r="X115" i="1"/>
  <c r="X131" i="1"/>
  <c r="X147" i="1"/>
  <c r="X23" i="1"/>
  <c r="X39" i="1"/>
  <c r="X55" i="1"/>
  <c r="X71" i="1"/>
  <c r="X87" i="1"/>
  <c r="X103" i="1"/>
  <c r="X119" i="1"/>
  <c r="X135" i="1"/>
  <c r="X151" i="1"/>
  <c r="X24" i="1"/>
  <c r="X40" i="1"/>
  <c r="X56" i="1"/>
  <c r="X72" i="1"/>
  <c r="X88" i="1"/>
  <c r="X104" i="1"/>
  <c r="X120" i="1"/>
  <c r="X136" i="1"/>
  <c r="X152" i="1"/>
  <c r="X31" i="1"/>
  <c r="X47" i="1"/>
  <c r="X63" i="1"/>
  <c r="X79" i="1"/>
  <c r="X95" i="1"/>
  <c r="X111" i="1"/>
  <c r="X127" i="1"/>
  <c r="X143" i="1"/>
  <c r="X128" i="1"/>
  <c r="X43" i="1"/>
  <c r="W155" i="1"/>
  <c r="W147" i="1"/>
  <c r="W139" i="1"/>
  <c r="W131" i="1"/>
  <c r="W123" i="1"/>
  <c r="W115" i="1"/>
  <c r="W107" i="1"/>
  <c r="W99" i="1"/>
  <c r="W91" i="1"/>
  <c r="W83" i="1"/>
  <c r="W75" i="1"/>
  <c r="W67" i="1"/>
  <c r="W59" i="1"/>
  <c r="W51" i="1"/>
  <c r="W43" i="1"/>
  <c r="W35" i="1"/>
  <c r="W27" i="1"/>
  <c r="W19" i="1"/>
  <c r="W11" i="1"/>
  <c r="S57" i="1"/>
  <c r="S49" i="1"/>
  <c r="S41" i="1"/>
  <c r="S33" i="1"/>
  <c r="S25" i="1"/>
  <c r="S17" i="1"/>
  <c r="S9" i="1"/>
  <c r="T151" i="1"/>
  <c r="T143" i="1"/>
  <c r="T135" i="1"/>
  <c r="T127" i="1"/>
  <c r="T119" i="1"/>
  <c r="T111" i="1"/>
  <c r="T103" i="1"/>
  <c r="T95" i="1"/>
  <c r="T87" i="1"/>
  <c r="T79" i="1"/>
  <c r="T71" i="1"/>
  <c r="T63" i="1"/>
  <c r="T55" i="1"/>
  <c r="T47" i="1"/>
  <c r="T39" i="1"/>
  <c r="T31" i="1"/>
  <c r="T23" i="1"/>
  <c r="T15" i="1"/>
  <c r="U157" i="1"/>
  <c r="U149" i="1"/>
  <c r="U141" i="1"/>
  <c r="U133" i="1"/>
  <c r="U125" i="1"/>
  <c r="U117" i="1"/>
  <c r="U109" i="1"/>
  <c r="U101" i="1"/>
  <c r="U93" i="1"/>
  <c r="U85" i="1"/>
  <c r="U77" i="1"/>
  <c r="U69" i="1"/>
  <c r="U61" i="1"/>
  <c r="U53" i="1"/>
  <c r="U45" i="1"/>
  <c r="U29" i="1"/>
  <c r="U21" i="1"/>
  <c r="U13" i="1"/>
  <c r="V155" i="1"/>
  <c r="V147" i="1"/>
  <c r="V139" i="1"/>
  <c r="V131" i="1"/>
  <c r="V123" i="1"/>
  <c r="V115" i="1"/>
  <c r="V107" i="1"/>
  <c r="T141" i="1"/>
  <c r="Z117" i="1"/>
  <c r="Z101" i="1"/>
  <c r="Z85" i="1"/>
  <c r="Z69" i="1"/>
  <c r="E69" i="1" s="1"/>
  <c r="I69" i="1" s="1"/>
  <c r="Z53" i="1"/>
  <c r="Z37" i="1"/>
  <c r="Z21" i="1"/>
  <c r="AA154" i="1"/>
  <c r="AA142" i="1"/>
  <c r="AA121" i="1"/>
  <c r="AA109" i="1"/>
  <c r="AA99" i="1"/>
  <c r="AA89" i="1"/>
  <c r="AA77" i="1"/>
  <c r="AA67" i="1"/>
  <c r="AA54" i="1"/>
  <c r="AA43" i="1"/>
  <c r="W152" i="1"/>
  <c r="W144" i="1"/>
  <c r="W136" i="1"/>
  <c r="W128" i="1"/>
  <c r="W120" i="1"/>
  <c r="W112" i="1"/>
  <c r="W104" i="1"/>
  <c r="AA30" i="1"/>
  <c r="AA41" i="1"/>
  <c r="AA21" i="1"/>
  <c r="AA32" i="1"/>
  <c r="AA42" i="1"/>
  <c r="AA62" i="1"/>
  <c r="T85" i="1"/>
  <c r="Y150" i="1"/>
  <c r="Y134" i="1"/>
  <c r="Y118" i="1"/>
  <c r="Y102" i="1"/>
  <c r="Y86" i="1"/>
  <c r="Y70" i="1"/>
  <c r="Y54" i="1"/>
  <c r="Y38" i="1"/>
  <c r="Y22" i="1"/>
  <c r="Z149" i="1"/>
  <c r="Z133" i="1"/>
  <c r="Z116" i="1"/>
  <c r="Z100" i="1"/>
  <c r="Z84" i="1"/>
  <c r="Z68" i="1"/>
  <c r="Z52" i="1"/>
  <c r="Z36" i="1"/>
  <c r="Z20" i="1"/>
  <c r="AA153" i="1"/>
  <c r="AA141" i="1"/>
  <c r="AA131" i="1"/>
  <c r="AA118" i="1"/>
  <c r="AA98" i="1"/>
  <c r="AA86" i="1"/>
  <c r="AA66" i="1"/>
  <c r="AA53" i="1"/>
  <c r="AA38" i="1"/>
  <c r="AA27" i="1"/>
  <c r="T61" i="1"/>
  <c r="Y149" i="1"/>
  <c r="Y133" i="1"/>
  <c r="Y117" i="1"/>
  <c r="Y101" i="1"/>
  <c r="Y85" i="1"/>
  <c r="Y69" i="1"/>
  <c r="Y53" i="1"/>
  <c r="Y37" i="1"/>
  <c r="Y21" i="1"/>
  <c r="Z148" i="1"/>
  <c r="Z132" i="1"/>
  <c r="Z115" i="1"/>
  <c r="Z99" i="1"/>
  <c r="Z83" i="1"/>
  <c r="Z67" i="1"/>
  <c r="Z51" i="1"/>
  <c r="Z35" i="1"/>
  <c r="Z19" i="1"/>
  <c r="AA150" i="1"/>
  <c r="AA130" i="1"/>
  <c r="AA117" i="1"/>
  <c r="AA107" i="1"/>
  <c r="AA97" i="1"/>
  <c r="AA85" i="1"/>
  <c r="AA75" i="1"/>
  <c r="AA65" i="1"/>
  <c r="AA51" i="1"/>
  <c r="AA37" i="1"/>
  <c r="AA26" i="1"/>
  <c r="Y145" i="1"/>
  <c r="Y129" i="1"/>
  <c r="Y113" i="1"/>
  <c r="Y97" i="1"/>
  <c r="Y81" i="1"/>
  <c r="Y65" i="1"/>
  <c r="Y49" i="1"/>
  <c r="Z147" i="1"/>
  <c r="Z131" i="1"/>
  <c r="AA149" i="1"/>
  <c r="AA139" i="1"/>
  <c r="AA129" i="1"/>
  <c r="AA106" i="1"/>
  <c r="AA94" i="1"/>
  <c r="AA74" i="1"/>
  <c r="AA61" i="1"/>
  <c r="AA50" i="1"/>
  <c r="AA25" i="1"/>
  <c r="V99" i="1"/>
  <c r="W153" i="1"/>
  <c r="W145" i="1"/>
  <c r="W137" i="1"/>
  <c r="W129" i="1"/>
  <c r="W121" i="1"/>
  <c r="W113" i="1"/>
  <c r="W105" i="1"/>
  <c r="W97" i="1"/>
  <c r="W89" i="1"/>
  <c r="W81" i="1"/>
  <c r="W73" i="1"/>
  <c r="W65" i="1"/>
  <c r="W57" i="1"/>
  <c r="W41" i="1"/>
  <c r="W33" i="1"/>
  <c r="W25" i="1"/>
  <c r="W17" i="1"/>
  <c r="W9" i="1"/>
  <c r="S151" i="1"/>
  <c r="S143" i="1"/>
  <c r="S135" i="1"/>
  <c r="S127" i="1"/>
  <c r="S119" i="1"/>
  <c r="S111" i="1"/>
  <c r="S103" i="1"/>
  <c r="S95" i="1"/>
  <c r="S87" i="1"/>
  <c r="S79" i="1"/>
  <c r="S71" i="1"/>
  <c r="S63" i="1"/>
  <c r="S55" i="1"/>
  <c r="S47" i="1"/>
  <c r="S39" i="1"/>
  <c r="S31" i="1"/>
  <c r="S23" i="1"/>
  <c r="S15" i="1"/>
  <c r="T157" i="1"/>
  <c r="T149" i="1"/>
  <c r="T133" i="1"/>
  <c r="T125" i="1"/>
  <c r="T117" i="1"/>
  <c r="T109" i="1"/>
  <c r="T101" i="1"/>
  <c r="T93" i="1"/>
  <c r="T77" i="1"/>
  <c r="T69" i="1"/>
  <c r="T53" i="1"/>
  <c r="T45" i="1"/>
  <c r="T29" i="1"/>
  <c r="T21" i="1"/>
  <c r="T13" i="1"/>
  <c r="U155" i="1"/>
  <c r="U147" i="1"/>
  <c r="U139" i="1"/>
  <c r="U131" i="1"/>
  <c r="U123" i="1"/>
  <c r="U115" i="1"/>
  <c r="U107" i="1"/>
  <c r="U99" i="1"/>
  <c r="U91" i="1"/>
  <c r="U83" i="1"/>
  <c r="U67" i="1"/>
  <c r="U51" i="1"/>
  <c r="U35" i="1"/>
  <c r="U19" i="1"/>
  <c r="U11" i="1"/>
  <c r="V153" i="1"/>
  <c r="V145" i="1"/>
  <c r="V129" i="1"/>
  <c r="V121" i="1"/>
  <c r="W96" i="1"/>
  <c r="W88" i="1"/>
  <c r="W80" i="1"/>
  <c r="W72" i="1"/>
  <c r="W64" i="1"/>
  <c r="W56" i="1"/>
  <c r="W48" i="1"/>
  <c r="W40" i="1"/>
  <c r="W32" i="1"/>
  <c r="W24" i="1"/>
  <c r="W16" i="1"/>
  <c r="S158" i="1"/>
  <c r="S150" i="1"/>
  <c r="S142" i="1"/>
  <c r="S134" i="1"/>
  <c r="S126" i="1"/>
  <c r="S118" i="1"/>
  <c r="S110" i="1"/>
  <c r="E110" i="1" s="1"/>
  <c r="I110" i="1" s="1"/>
  <c r="S102" i="1"/>
  <c r="S94" i="1"/>
  <c r="S86" i="1"/>
  <c r="S78" i="1"/>
  <c r="S70" i="1"/>
  <c r="S62" i="1"/>
  <c r="S54" i="1"/>
  <c r="S46" i="1"/>
  <c r="S38" i="1"/>
  <c r="S30" i="1"/>
  <c r="S22" i="1"/>
  <c r="S14" i="1"/>
  <c r="T156" i="1"/>
  <c r="T148" i="1"/>
  <c r="T140" i="1"/>
  <c r="T132" i="1"/>
  <c r="T124" i="1"/>
  <c r="T116" i="1"/>
  <c r="T108" i="1"/>
  <c r="T100" i="1"/>
  <c r="T92" i="1"/>
  <c r="T84" i="1"/>
  <c r="T76" i="1"/>
  <c r="T68" i="1"/>
  <c r="T60" i="1"/>
  <c r="T52" i="1"/>
  <c r="T44" i="1"/>
  <c r="T36" i="1"/>
  <c r="T28" i="1"/>
  <c r="T20" i="1"/>
  <c r="T12" i="1"/>
  <c r="U154" i="1"/>
  <c r="U146" i="1"/>
  <c r="U138" i="1"/>
  <c r="U130" i="1"/>
  <c r="U122" i="1"/>
  <c r="U114" i="1"/>
  <c r="U106" i="1"/>
  <c r="U98" i="1"/>
  <c r="U90" i="1"/>
  <c r="U82" i="1"/>
  <c r="U74" i="1"/>
  <c r="U66" i="1"/>
  <c r="U58" i="1"/>
  <c r="U50" i="1"/>
  <c r="U42" i="1"/>
  <c r="U34" i="1"/>
  <c r="U26" i="1"/>
  <c r="U18" i="1"/>
  <c r="U10" i="1"/>
  <c r="V152" i="1"/>
  <c r="V144" i="1"/>
  <c r="V136" i="1"/>
  <c r="V128" i="1"/>
  <c r="V120" i="1"/>
  <c r="V112" i="1"/>
  <c r="V104" i="1"/>
  <c r="V96" i="1"/>
  <c r="V88" i="1"/>
  <c r="V80" i="1"/>
  <c r="V72" i="1"/>
  <c r="V64" i="1"/>
  <c r="V56" i="1"/>
  <c r="W151" i="1"/>
  <c r="W143" i="1"/>
  <c r="W135" i="1"/>
  <c r="W127" i="1"/>
  <c r="W119" i="1"/>
  <c r="W111" i="1"/>
  <c r="W103" i="1"/>
  <c r="W95" i="1"/>
  <c r="W87" i="1"/>
  <c r="W79" i="1"/>
  <c r="W71" i="1"/>
  <c r="W63" i="1"/>
  <c r="W55" i="1"/>
  <c r="W47" i="1"/>
  <c r="W39" i="1"/>
  <c r="W31" i="1"/>
  <c r="W23" i="1"/>
  <c r="W15" i="1"/>
  <c r="S157" i="1"/>
  <c r="S149" i="1"/>
  <c r="S141" i="1"/>
  <c r="S133" i="1"/>
  <c r="S125" i="1"/>
  <c r="S117" i="1"/>
  <c r="S109" i="1"/>
  <c r="S101" i="1"/>
  <c r="S93" i="1"/>
  <c r="S85" i="1"/>
  <c r="S77" i="1"/>
  <c r="S69" i="1"/>
  <c r="S61" i="1"/>
  <c r="S53" i="1"/>
  <c r="S45" i="1"/>
  <c r="E45" i="1" s="1"/>
  <c r="I45" i="1" s="1"/>
  <c r="S37" i="1"/>
  <c r="S29" i="1"/>
  <c r="S21" i="1"/>
  <c r="S13" i="1"/>
  <c r="T147" i="1"/>
  <c r="T139" i="1"/>
  <c r="T131" i="1"/>
  <c r="T123" i="1"/>
  <c r="T115" i="1"/>
  <c r="T107" i="1"/>
  <c r="T99" i="1"/>
  <c r="T91" i="1"/>
  <c r="T83" i="1"/>
  <c r="T75" i="1"/>
  <c r="T67" i="1"/>
  <c r="T59" i="1"/>
  <c r="T51" i="1"/>
  <c r="T43" i="1"/>
  <c r="T35" i="1"/>
  <c r="T19" i="1"/>
  <c r="T11" i="1"/>
  <c r="U153" i="1"/>
  <c r="U145" i="1"/>
  <c r="U137" i="1"/>
  <c r="U129" i="1"/>
  <c r="U113" i="1"/>
  <c r="U105" i="1"/>
  <c r="U97" i="1"/>
  <c r="U89" i="1"/>
  <c r="U81" i="1"/>
  <c r="U73" i="1"/>
  <c r="U65" i="1"/>
  <c r="U57" i="1"/>
  <c r="U49" i="1"/>
  <c r="U41" i="1"/>
  <c r="U33" i="1"/>
  <c r="U25" i="1"/>
  <c r="U17" i="1"/>
  <c r="U9" i="1"/>
  <c r="V151" i="1"/>
  <c r="V143" i="1"/>
  <c r="V135" i="1"/>
  <c r="V127" i="1"/>
  <c r="V119" i="1"/>
  <c r="V111" i="1"/>
  <c r="V103" i="1"/>
  <c r="V95" i="1"/>
  <c r="W158" i="1"/>
  <c r="W150" i="1"/>
  <c r="W142" i="1"/>
  <c r="W134" i="1"/>
  <c r="W126" i="1"/>
  <c r="W118" i="1"/>
  <c r="W110" i="1"/>
  <c r="W102" i="1"/>
  <c r="W94" i="1"/>
  <c r="W86" i="1"/>
  <c r="W78" i="1"/>
  <c r="W70" i="1"/>
  <c r="W62" i="1"/>
  <c r="W54" i="1"/>
  <c r="W46" i="1"/>
  <c r="W38" i="1"/>
  <c r="W30" i="1"/>
  <c r="W22" i="1"/>
  <c r="W14" i="1"/>
  <c r="S156" i="1"/>
  <c r="S148" i="1"/>
  <c r="S140" i="1"/>
  <c r="S132" i="1"/>
  <c r="S124" i="1"/>
  <c r="S116" i="1"/>
  <c r="S108" i="1"/>
  <c r="S100" i="1"/>
  <c r="S92" i="1"/>
  <c r="S84" i="1"/>
  <c r="S76" i="1"/>
  <c r="S68" i="1"/>
  <c r="S60" i="1"/>
  <c r="S52" i="1"/>
  <c r="S44" i="1"/>
  <c r="S36" i="1"/>
  <c r="S28" i="1"/>
  <c r="S20" i="1"/>
  <c r="S12" i="1"/>
  <c r="T154" i="1"/>
  <c r="T146" i="1"/>
  <c r="T138" i="1"/>
  <c r="T130" i="1"/>
  <c r="T122" i="1"/>
  <c r="T114" i="1"/>
  <c r="T106" i="1"/>
  <c r="T98" i="1"/>
  <c r="T90" i="1"/>
  <c r="T82" i="1"/>
  <c r="T74" i="1"/>
  <c r="T66" i="1"/>
  <c r="T58" i="1"/>
  <c r="T50" i="1"/>
  <c r="T42" i="1"/>
  <c r="T34" i="1"/>
  <c r="T26" i="1"/>
  <c r="T18" i="1"/>
  <c r="T10" i="1"/>
  <c r="U152" i="1"/>
  <c r="U144" i="1"/>
  <c r="U136" i="1"/>
  <c r="U128" i="1"/>
  <c r="U120" i="1"/>
  <c r="U112" i="1"/>
  <c r="U104" i="1"/>
  <c r="U96" i="1"/>
  <c r="U88" i="1"/>
  <c r="U80" i="1"/>
  <c r="U72" i="1"/>
  <c r="U64" i="1"/>
  <c r="U56" i="1"/>
  <c r="U48" i="1"/>
  <c r="U40" i="1"/>
  <c r="U32" i="1"/>
  <c r="U24" i="1"/>
  <c r="U16" i="1"/>
  <c r="V158" i="1"/>
  <c r="V150" i="1"/>
  <c r="V142" i="1"/>
  <c r="V134" i="1"/>
  <c r="V118" i="1"/>
  <c r="V110" i="1"/>
  <c r="V102" i="1"/>
  <c r="W157" i="1"/>
  <c r="W149" i="1"/>
  <c r="W141" i="1"/>
  <c r="W133" i="1"/>
  <c r="W125" i="1"/>
  <c r="W117" i="1"/>
  <c r="W109" i="1"/>
  <c r="W101" i="1"/>
  <c r="W93" i="1"/>
  <c r="W85" i="1"/>
  <c r="W77" i="1"/>
  <c r="W69" i="1"/>
  <c r="W61" i="1"/>
  <c r="W53" i="1"/>
  <c r="W45" i="1"/>
  <c r="W37" i="1"/>
  <c r="W29" i="1"/>
  <c r="W21" i="1"/>
  <c r="W13" i="1"/>
  <c r="S155" i="1"/>
  <c r="S147" i="1"/>
  <c r="S139" i="1"/>
  <c r="S131" i="1"/>
  <c r="S123" i="1"/>
  <c r="S115" i="1"/>
  <c r="S107" i="1"/>
  <c r="E107" i="1" s="1"/>
  <c r="I107" i="1" s="1"/>
  <c r="S99" i="1"/>
  <c r="S91" i="1"/>
  <c r="S83" i="1"/>
  <c r="S75" i="1"/>
  <c r="S67" i="1"/>
  <c r="S59" i="1"/>
  <c r="S51" i="1"/>
  <c r="S43" i="1"/>
  <c r="E43" i="1" s="1"/>
  <c r="I43" i="1" s="1"/>
  <c r="S35" i="1"/>
  <c r="S27" i="1"/>
  <c r="S19" i="1"/>
  <c r="S11" i="1"/>
  <c r="T153" i="1"/>
  <c r="T145" i="1"/>
  <c r="T137" i="1"/>
  <c r="T129" i="1"/>
  <c r="T121" i="1"/>
  <c r="T113" i="1"/>
  <c r="T105" i="1"/>
  <c r="T97" i="1"/>
  <c r="T89" i="1"/>
  <c r="T81" i="1"/>
  <c r="T73" i="1"/>
  <c r="T65" i="1"/>
  <c r="T57" i="1"/>
  <c r="T49" i="1"/>
  <c r="T41" i="1"/>
  <c r="T33" i="1"/>
  <c r="T25" i="1"/>
  <c r="T17" i="1"/>
  <c r="T9" i="1"/>
  <c r="U151" i="1"/>
  <c r="U143" i="1"/>
  <c r="U135" i="1"/>
  <c r="U127" i="1"/>
  <c r="U119" i="1"/>
  <c r="U111" i="1"/>
  <c r="U103" i="1"/>
  <c r="U95" i="1"/>
  <c r="U87" i="1"/>
  <c r="U79" i="1"/>
  <c r="U71" i="1"/>
  <c r="U63" i="1"/>
  <c r="U55" i="1"/>
  <c r="U47" i="1"/>
  <c r="U39" i="1"/>
  <c r="U31" i="1"/>
  <c r="U23" i="1"/>
  <c r="U15" i="1"/>
  <c r="V157" i="1"/>
  <c r="V149" i="1"/>
  <c r="V141" i="1"/>
  <c r="V133" i="1"/>
  <c r="V125" i="1"/>
  <c r="V117" i="1"/>
  <c r="V109" i="1"/>
  <c r="V91" i="1"/>
  <c r="V83" i="1"/>
  <c r="V75" i="1"/>
  <c r="V67" i="1"/>
  <c r="V59" i="1"/>
  <c r="V51" i="1"/>
  <c r="V43" i="1"/>
  <c r="V35" i="1"/>
  <c r="V27" i="1"/>
  <c r="V19" i="1"/>
  <c r="V11" i="1"/>
  <c r="X153" i="1"/>
  <c r="X145" i="1"/>
  <c r="X137" i="1"/>
  <c r="X129" i="1"/>
  <c r="X121" i="1"/>
  <c r="X113" i="1"/>
  <c r="X105" i="1"/>
  <c r="X97" i="1"/>
  <c r="X89" i="1"/>
  <c r="X81" i="1"/>
  <c r="X73" i="1"/>
  <c r="X65" i="1"/>
  <c r="X57" i="1"/>
  <c r="X49" i="1"/>
  <c r="X41" i="1"/>
  <c r="X33" i="1"/>
  <c r="X25" i="1"/>
  <c r="X17" i="1"/>
  <c r="X9" i="1"/>
  <c r="Y151" i="1"/>
  <c r="Y143" i="1"/>
  <c r="Y135" i="1"/>
  <c r="Y127" i="1"/>
  <c r="Y119" i="1"/>
  <c r="Y111" i="1"/>
  <c r="Y103" i="1"/>
  <c r="Y95" i="1"/>
  <c r="Y87" i="1"/>
  <c r="Y79" i="1"/>
  <c r="Y71" i="1"/>
  <c r="Y63" i="1"/>
  <c r="Y55" i="1"/>
  <c r="Y47" i="1"/>
  <c r="Y39" i="1"/>
  <c r="Y31" i="1"/>
  <c r="Y23" i="1"/>
  <c r="Y15" i="1"/>
  <c r="Z13" i="1"/>
  <c r="AA11" i="1"/>
  <c r="V106" i="1"/>
  <c r="V98" i="1"/>
  <c r="V90" i="1"/>
  <c r="V82" i="1"/>
  <c r="V74" i="1"/>
  <c r="V66" i="1"/>
  <c r="V58" i="1"/>
  <c r="V50" i="1"/>
  <c r="V42" i="1"/>
  <c r="V34" i="1"/>
  <c r="V26" i="1"/>
  <c r="V18" i="1"/>
  <c r="V10" i="1"/>
  <c r="Y14" i="1"/>
  <c r="AA10" i="1"/>
  <c r="V105" i="1"/>
  <c r="V97" i="1"/>
  <c r="V89" i="1"/>
  <c r="V81" i="1"/>
  <c r="V65" i="1"/>
  <c r="V57" i="1"/>
  <c r="V41" i="1"/>
  <c r="V33" i="1"/>
  <c r="V25" i="1"/>
  <c r="V17" i="1"/>
  <c r="X15" i="1"/>
  <c r="Y13" i="1"/>
  <c r="Z11" i="1"/>
  <c r="V48" i="1"/>
  <c r="V40" i="1"/>
  <c r="V32" i="1"/>
  <c r="V24" i="1"/>
  <c r="V16" i="1"/>
  <c r="X158" i="1"/>
  <c r="X150" i="1"/>
  <c r="X142" i="1"/>
  <c r="X134" i="1"/>
  <c r="X126" i="1"/>
  <c r="X118" i="1"/>
  <c r="X110" i="1"/>
  <c r="X102" i="1"/>
  <c r="X94" i="1"/>
  <c r="X86" i="1"/>
  <c r="X78" i="1"/>
  <c r="X70" i="1"/>
  <c r="X62" i="1"/>
  <c r="X54" i="1"/>
  <c r="X46" i="1"/>
  <c r="X38" i="1"/>
  <c r="X30" i="1"/>
  <c r="X22" i="1"/>
  <c r="X14" i="1"/>
  <c r="Y156" i="1"/>
  <c r="Y148" i="1"/>
  <c r="E148" i="1" s="1"/>
  <c r="I148" i="1" s="1"/>
  <c r="Y140" i="1"/>
  <c r="Y132" i="1"/>
  <c r="Y124" i="1"/>
  <c r="Y116" i="1"/>
  <c r="Y108" i="1"/>
  <c r="Y100" i="1"/>
  <c r="Y92" i="1"/>
  <c r="Y84" i="1"/>
  <c r="Y76" i="1"/>
  <c r="Y68" i="1"/>
  <c r="Y60" i="1"/>
  <c r="Y52" i="1"/>
  <c r="Y44" i="1"/>
  <c r="Y36" i="1"/>
  <c r="E36" i="1" s="1"/>
  <c r="I36" i="1" s="1"/>
  <c r="Y28" i="1"/>
  <c r="Y20" i="1"/>
  <c r="Y12" i="1"/>
  <c r="Z154" i="1"/>
  <c r="Z146" i="1"/>
  <c r="Z138" i="1"/>
  <c r="Z130" i="1"/>
  <c r="Z122" i="1"/>
  <c r="Z114" i="1"/>
  <c r="Z106" i="1"/>
  <c r="E106" i="1" s="1"/>
  <c r="I106" i="1" s="1"/>
  <c r="Z98" i="1"/>
  <c r="Z90" i="1"/>
  <c r="Z82" i="1"/>
  <c r="Z74" i="1"/>
  <c r="Z66" i="1"/>
  <c r="Z58" i="1"/>
  <c r="Z50" i="1"/>
  <c r="Z42" i="1"/>
  <c r="Z34" i="1"/>
  <c r="Z26" i="1"/>
  <c r="Z18" i="1"/>
  <c r="Z10" i="1"/>
  <c r="AA152" i="1"/>
  <c r="AA144" i="1"/>
  <c r="AA136" i="1"/>
  <c r="AA128" i="1"/>
  <c r="AA120" i="1"/>
  <c r="AA112" i="1"/>
  <c r="AA104" i="1"/>
  <c r="AA96" i="1"/>
  <c r="AA88" i="1"/>
  <c r="AA80" i="1"/>
  <c r="AA72" i="1"/>
  <c r="AA64" i="1"/>
  <c r="AA56" i="1"/>
  <c r="AA48" i="1"/>
  <c r="AA40" i="1"/>
  <c r="AA24" i="1"/>
  <c r="AA16" i="1"/>
  <c r="V87" i="1"/>
  <c r="V79" i="1"/>
  <c r="V71" i="1"/>
  <c r="V63" i="1"/>
  <c r="V55" i="1"/>
  <c r="V47" i="1"/>
  <c r="V39" i="1"/>
  <c r="V31" i="1"/>
  <c r="V23" i="1"/>
  <c r="V15" i="1"/>
  <c r="X157" i="1"/>
  <c r="X149" i="1"/>
  <c r="X141" i="1"/>
  <c r="X133" i="1"/>
  <c r="X125" i="1"/>
  <c r="X117" i="1"/>
  <c r="X109" i="1"/>
  <c r="X101" i="1"/>
  <c r="X93" i="1"/>
  <c r="X85" i="1"/>
  <c r="X77" i="1"/>
  <c r="X69" i="1"/>
  <c r="X61" i="1"/>
  <c r="X53" i="1"/>
  <c r="X45" i="1"/>
  <c r="X37" i="1"/>
  <c r="X29" i="1"/>
  <c r="X21" i="1"/>
  <c r="X13" i="1"/>
  <c r="Y155" i="1"/>
  <c r="Y147" i="1"/>
  <c r="Y139" i="1"/>
  <c r="Y131" i="1"/>
  <c r="Y123" i="1"/>
  <c r="Y115" i="1"/>
  <c r="Y107" i="1"/>
  <c r="Y99" i="1"/>
  <c r="Y91" i="1"/>
  <c r="Y83" i="1"/>
  <c r="Y75" i="1"/>
  <c r="Y67" i="1"/>
  <c r="Y59" i="1"/>
  <c r="Y51" i="1"/>
  <c r="Y43" i="1"/>
  <c r="Y35" i="1"/>
  <c r="Y27" i="1"/>
  <c r="Y19" i="1"/>
  <c r="Y11" i="1"/>
  <c r="Z153" i="1"/>
  <c r="Z145" i="1"/>
  <c r="Z137" i="1"/>
  <c r="Z129" i="1"/>
  <c r="Z121" i="1"/>
  <c r="Z113" i="1"/>
  <c r="Z105" i="1"/>
  <c r="Z97" i="1"/>
  <c r="Z89" i="1"/>
  <c r="Z81" i="1"/>
  <c r="Z73" i="1"/>
  <c r="Z65" i="1"/>
  <c r="Z57" i="1"/>
  <c r="Z49" i="1"/>
  <c r="Z41" i="1"/>
  <c r="Z33" i="1"/>
  <c r="Z25" i="1"/>
  <c r="Z17" i="1"/>
  <c r="Z9" i="1"/>
  <c r="AA151" i="1"/>
  <c r="AA143" i="1"/>
  <c r="AA135" i="1"/>
  <c r="AA127" i="1"/>
  <c r="AA119" i="1"/>
  <c r="AA111" i="1"/>
  <c r="AA103" i="1"/>
  <c r="AA95" i="1"/>
  <c r="AA87" i="1"/>
  <c r="AA79" i="1"/>
  <c r="AA71" i="1"/>
  <c r="AA63" i="1"/>
  <c r="AA55" i="1"/>
  <c r="AA47" i="1"/>
  <c r="AA39" i="1"/>
  <c r="AA31" i="1"/>
  <c r="AA23" i="1"/>
  <c r="AA15" i="1"/>
  <c r="V94" i="1"/>
  <c r="V86" i="1"/>
  <c r="V78" i="1"/>
  <c r="E78" i="1" s="1"/>
  <c r="I78" i="1" s="1"/>
  <c r="V62" i="1"/>
  <c r="V54" i="1"/>
  <c r="V38" i="1"/>
  <c r="V30" i="1"/>
  <c r="V22" i="1"/>
  <c r="V14" i="1"/>
  <c r="X156" i="1"/>
  <c r="X148" i="1"/>
  <c r="X140" i="1"/>
  <c r="X132" i="1"/>
  <c r="X124" i="1"/>
  <c r="X116" i="1"/>
  <c r="X108" i="1"/>
  <c r="X100" i="1"/>
  <c r="X92" i="1"/>
  <c r="X84" i="1"/>
  <c r="X76" i="1"/>
  <c r="X68" i="1"/>
  <c r="X60" i="1"/>
  <c r="X52" i="1"/>
  <c r="X44" i="1"/>
  <c r="X36" i="1"/>
  <c r="X28" i="1"/>
  <c r="X20" i="1"/>
  <c r="X12" i="1"/>
  <c r="Y154" i="1"/>
  <c r="Y146" i="1"/>
  <c r="Y138" i="1"/>
  <c r="Y130" i="1"/>
  <c r="Y122" i="1"/>
  <c r="Y114" i="1"/>
  <c r="Y106" i="1"/>
  <c r="Y98" i="1"/>
  <c r="Y90" i="1"/>
  <c r="Y82" i="1"/>
  <c r="Y74" i="1"/>
  <c r="Y66" i="1"/>
  <c r="Y58" i="1"/>
  <c r="Y50" i="1"/>
  <c r="Y42" i="1"/>
  <c r="Y34" i="1"/>
  <c r="Y26" i="1"/>
  <c r="Y18" i="1"/>
  <c r="Y10" i="1"/>
  <c r="Z152" i="1"/>
  <c r="Z144" i="1"/>
  <c r="Z136" i="1"/>
  <c r="Z128" i="1"/>
  <c r="Z120" i="1"/>
  <c r="Z112" i="1"/>
  <c r="Z104" i="1"/>
  <c r="Z96" i="1"/>
  <c r="Z88" i="1"/>
  <c r="Z80" i="1"/>
  <c r="Z72" i="1"/>
  <c r="Z64" i="1"/>
  <c r="Z56" i="1"/>
  <c r="Z48" i="1"/>
  <c r="Z40" i="1"/>
  <c r="Z32" i="1"/>
  <c r="Z24" i="1"/>
  <c r="Z16" i="1"/>
  <c r="AA126" i="1"/>
  <c r="AA14" i="1"/>
  <c r="V101" i="1"/>
  <c r="V93" i="1"/>
  <c r="V85" i="1"/>
  <c r="V77" i="1"/>
  <c r="V69" i="1"/>
  <c r="V61" i="1"/>
  <c r="V53" i="1"/>
  <c r="V45" i="1"/>
  <c r="V37" i="1"/>
  <c r="V29" i="1"/>
  <c r="V21" i="1"/>
  <c r="V13" i="1"/>
  <c r="X11" i="1"/>
  <c r="Y17" i="1"/>
  <c r="Y9" i="1"/>
  <c r="Z151" i="1"/>
  <c r="Z143" i="1"/>
  <c r="Z135" i="1"/>
  <c r="Z127" i="1"/>
  <c r="Z119" i="1"/>
  <c r="Z111" i="1"/>
  <c r="Z103" i="1"/>
  <c r="Z95" i="1"/>
  <c r="Z87" i="1"/>
  <c r="Z79" i="1"/>
  <c r="Z71" i="1"/>
  <c r="Z63" i="1"/>
  <c r="Z55" i="1"/>
  <c r="Z47" i="1"/>
  <c r="Z39" i="1"/>
  <c r="Z31" i="1"/>
  <c r="Z23" i="1"/>
  <c r="Z15" i="1"/>
  <c r="AA13" i="1"/>
  <c r="AZ96" i="3"/>
  <c r="AQ96" i="3" s="1"/>
  <c r="AW96" i="3"/>
  <c r="AN96" i="3" s="1"/>
  <c r="AY32" i="3"/>
  <c r="AP32" i="3" s="1"/>
  <c r="BD120" i="3"/>
  <c r="AU120" i="3" s="1"/>
  <c r="AY120" i="3"/>
  <c r="AP120" i="3" s="1"/>
  <c r="BB120" i="3"/>
  <c r="AS120" i="3" s="1"/>
  <c r="AW120" i="3"/>
  <c r="AN120" i="3" s="1"/>
  <c r="BC88" i="3"/>
  <c r="AT88" i="3" s="1"/>
  <c r="AW16" i="3"/>
  <c r="AN16" i="3" s="1"/>
  <c r="BC104" i="3"/>
  <c r="AT104" i="3" s="1"/>
  <c r="AY104" i="3"/>
  <c r="AP104" i="3" s="1"/>
  <c r="AY112" i="3"/>
  <c r="AP112" i="3" s="1"/>
  <c r="AY48" i="3"/>
  <c r="AP48" i="3" s="1"/>
  <c r="AZ48" i="3"/>
  <c r="AQ48" i="3" s="1"/>
  <c r="BE48" i="3"/>
  <c r="AV48" i="3" s="1"/>
  <c r="BD40" i="3"/>
  <c r="AU40" i="3" s="1"/>
  <c r="BC136" i="3"/>
  <c r="AT136" i="3" s="1"/>
  <c r="BE72" i="3"/>
  <c r="AV72" i="3" s="1"/>
  <c r="BB24" i="3"/>
  <c r="AS24" i="3" s="1"/>
  <c r="BA153" i="3"/>
  <c r="AR153" i="3" s="1"/>
  <c r="AW153" i="3"/>
  <c r="AN153" i="3" s="1"/>
  <c r="AY145" i="3"/>
  <c r="AP145" i="3" s="1"/>
  <c r="BD137" i="3"/>
  <c r="AU137" i="3" s="1"/>
  <c r="AW137" i="3"/>
  <c r="AN137" i="3" s="1"/>
  <c r="AZ129" i="3"/>
  <c r="AQ129" i="3" s="1"/>
  <c r="AW129" i="3"/>
  <c r="AN129" i="3" s="1"/>
  <c r="AY121" i="3"/>
  <c r="AP121" i="3" s="1"/>
  <c r="AY113" i="3"/>
  <c r="AP113" i="3" s="1"/>
  <c r="AW113" i="3"/>
  <c r="AN113" i="3" s="1"/>
  <c r="AY105" i="3"/>
  <c r="AP105" i="3" s="1"/>
  <c r="AZ97" i="3"/>
  <c r="AQ97" i="3" s="1"/>
  <c r="BC89" i="3"/>
  <c r="AT89" i="3" s="1"/>
  <c r="AY81" i="3"/>
  <c r="AP81" i="3" s="1"/>
  <c r="BD73" i="3"/>
  <c r="AU73" i="3" s="1"/>
  <c r="AW65" i="3"/>
  <c r="AN65" i="3" s="1"/>
  <c r="BC57" i="3"/>
  <c r="AT57" i="3" s="1"/>
  <c r="AZ57" i="3"/>
  <c r="AQ57" i="3" s="1"/>
  <c r="AW57" i="3"/>
  <c r="AN57" i="3" s="1"/>
  <c r="AY49" i="3"/>
  <c r="AP49" i="3" s="1"/>
  <c r="AX49" i="3"/>
  <c r="AO49" i="3" s="1"/>
  <c r="BE41" i="3"/>
  <c r="AV41" i="3" s="1"/>
  <c r="AW41" i="3"/>
  <c r="AN41" i="3" s="1"/>
  <c r="AY33" i="3"/>
  <c r="AP33" i="3" s="1"/>
  <c r="BA33" i="3"/>
  <c r="AR33" i="3" s="1"/>
  <c r="AZ25" i="3"/>
  <c r="AQ25" i="3" s="1"/>
  <c r="AW25" i="3"/>
  <c r="AN25" i="3" s="1"/>
  <c r="AY17" i="3"/>
  <c r="AP17" i="3" s="1"/>
  <c r="BB17" i="3"/>
  <c r="AS17" i="3" s="1"/>
  <c r="AX113" i="3"/>
  <c r="AO113" i="3" s="1"/>
  <c r="AY159" i="3"/>
  <c r="AP159" i="3" s="1"/>
  <c r="BA151" i="3"/>
  <c r="AR151" i="3" s="1"/>
  <c r="AY143" i="3"/>
  <c r="AP143" i="3" s="1"/>
  <c r="AZ143" i="3"/>
  <c r="AQ143" i="3" s="1"/>
  <c r="BE143" i="3"/>
  <c r="AV143" i="3" s="1"/>
  <c r="BD127" i="3"/>
  <c r="AU127" i="3" s="1"/>
  <c r="AZ127" i="3"/>
  <c r="AQ127" i="3" s="1"/>
  <c r="BA119" i="3"/>
  <c r="AR119" i="3" s="1"/>
  <c r="BD111" i="3"/>
  <c r="AU111" i="3" s="1"/>
  <c r="AY111" i="3"/>
  <c r="AP111" i="3" s="1"/>
  <c r="AZ103" i="3"/>
  <c r="AQ103" i="3" s="1"/>
  <c r="BD95" i="3"/>
  <c r="AU95" i="3" s="1"/>
  <c r="BB95" i="3"/>
  <c r="AS95" i="3" s="1"/>
  <c r="AZ79" i="3"/>
  <c r="AQ79" i="3" s="1"/>
  <c r="BB79" i="3"/>
  <c r="AS79" i="3" s="1"/>
  <c r="BA71" i="3"/>
  <c r="AR71" i="3" s="1"/>
  <c r="AZ71" i="3"/>
  <c r="AQ71" i="3" s="1"/>
  <c r="AX71" i="3"/>
  <c r="AO71" i="3" s="1"/>
  <c r="BD63" i="3"/>
  <c r="AU63" i="3" s="1"/>
  <c r="BA55" i="3"/>
  <c r="AR55" i="3" s="1"/>
  <c r="BB55" i="3"/>
  <c r="AS55" i="3" s="1"/>
  <c r="AY47" i="3"/>
  <c r="AP47" i="3" s="1"/>
  <c r="AY31" i="3"/>
  <c r="AP31" i="3" s="1"/>
  <c r="BE31" i="3"/>
  <c r="AV31" i="3" s="1"/>
  <c r="AY15" i="3"/>
  <c r="AP15" i="3" s="1"/>
  <c r="BE15" i="3"/>
  <c r="AV15" i="3" s="1"/>
  <c r="AY115" i="3"/>
  <c r="AP115" i="3" s="1"/>
  <c r="AY51" i="3"/>
  <c r="AP51" i="3" s="1"/>
  <c r="AZ51" i="3"/>
  <c r="AQ51" i="3" s="1"/>
  <c r="BB154" i="3"/>
  <c r="AS154" i="3" s="1"/>
  <c r="BB90" i="3"/>
  <c r="AS90" i="3" s="1"/>
  <c r="BB26" i="3"/>
  <c r="AS26" i="3" s="1"/>
  <c r="BE130" i="3"/>
  <c r="AV130" i="3" s="1"/>
  <c r="BC158" i="3"/>
  <c r="AT158" i="3" s="1"/>
  <c r="BA142" i="3"/>
  <c r="AR142" i="3" s="1"/>
  <c r="BA134" i="3"/>
  <c r="AR134" i="3" s="1"/>
  <c r="AZ126" i="3"/>
  <c r="AQ126" i="3" s="1"/>
  <c r="BA118" i="3"/>
  <c r="AR118" i="3" s="1"/>
  <c r="AX94" i="3"/>
  <c r="AO94" i="3" s="1"/>
  <c r="BB94" i="3"/>
  <c r="AS94" i="3" s="1"/>
  <c r="BB86" i="3"/>
  <c r="AS86" i="3" s="1"/>
  <c r="AZ78" i="3"/>
  <c r="AQ78" i="3" s="1"/>
  <c r="BC78" i="3"/>
  <c r="AT78" i="3" s="1"/>
  <c r="AX70" i="3"/>
  <c r="AO70" i="3" s="1"/>
  <c r="BE70" i="3"/>
  <c r="AV70" i="3" s="1"/>
  <c r="BC70" i="3"/>
  <c r="AT70" i="3" s="1"/>
  <c r="BE62" i="3"/>
  <c r="AV62" i="3" s="1"/>
  <c r="BE54" i="3"/>
  <c r="AV54" i="3" s="1"/>
  <c r="BA46" i="3"/>
  <c r="AR46" i="3" s="1"/>
  <c r="BC46" i="3"/>
  <c r="AT46" i="3" s="1"/>
  <c r="AZ38" i="3"/>
  <c r="AQ38" i="3" s="1"/>
  <c r="BA22" i="3"/>
  <c r="AR22" i="3" s="1"/>
  <c r="BA14" i="3"/>
  <c r="AR14" i="3" s="1"/>
  <c r="AW107" i="3"/>
  <c r="AN107" i="3" s="1"/>
  <c r="AX143" i="3"/>
  <c r="AO143" i="3" s="1"/>
  <c r="BC63" i="3"/>
  <c r="AT63" i="3" s="1"/>
  <c r="BB146" i="3"/>
  <c r="AS146" i="3" s="1"/>
  <c r="BB82" i="3"/>
  <c r="AS82" i="3" s="1"/>
  <c r="BD102" i="3"/>
  <c r="AU102" i="3" s="1"/>
  <c r="BE157" i="3"/>
  <c r="AV157" i="3" s="1"/>
  <c r="AZ141" i="3"/>
  <c r="AQ141" i="3" s="1"/>
  <c r="BB141" i="3"/>
  <c r="AS141" i="3" s="1"/>
  <c r="AZ117" i="3"/>
  <c r="AQ117" i="3" s="1"/>
  <c r="BE117" i="3"/>
  <c r="AV117" i="3" s="1"/>
  <c r="BB117" i="3"/>
  <c r="AS117" i="3" s="1"/>
  <c r="BE101" i="3"/>
  <c r="AV101" i="3" s="1"/>
  <c r="BB101" i="3"/>
  <c r="AS101" i="3" s="1"/>
  <c r="AX85" i="3"/>
  <c r="AO85" i="3" s="1"/>
  <c r="BD85" i="3"/>
  <c r="AU85" i="3" s="1"/>
  <c r="AZ77" i="3"/>
  <c r="AQ77" i="3" s="1"/>
  <c r="BC69" i="3"/>
  <c r="AT69" i="3" s="1"/>
  <c r="AY61" i="3"/>
  <c r="AP61" i="3" s="1"/>
  <c r="AZ53" i="3"/>
  <c r="AQ53" i="3" s="1"/>
  <c r="BB53" i="3"/>
  <c r="AS53" i="3" s="1"/>
  <c r="BD53" i="3"/>
  <c r="AU53" i="3" s="1"/>
  <c r="AY53" i="3"/>
  <c r="AP53" i="3" s="1"/>
  <c r="AX45" i="3"/>
  <c r="AO45" i="3" s="1"/>
  <c r="BE45" i="3"/>
  <c r="AV45" i="3" s="1"/>
  <c r="BE29" i="3"/>
  <c r="AV29" i="3" s="1"/>
  <c r="BB29" i="3"/>
  <c r="AS29" i="3" s="1"/>
  <c r="AW130" i="3"/>
  <c r="AN130" i="3" s="1"/>
  <c r="AW122" i="3"/>
  <c r="AN122" i="3" s="1"/>
  <c r="AW106" i="3"/>
  <c r="AN106" i="3" s="1"/>
  <c r="AW98" i="3"/>
  <c r="AN98" i="3" s="1"/>
  <c r="AW42" i="3"/>
  <c r="AN42" i="3" s="1"/>
  <c r="AW34" i="3"/>
  <c r="AN34" i="3" s="1"/>
  <c r="AX126" i="3"/>
  <c r="AO126" i="3" s="1"/>
  <c r="BD158" i="3"/>
  <c r="AU158" i="3" s="1"/>
  <c r="BD94" i="3"/>
  <c r="AU94" i="3" s="1"/>
  <c r="BE140" i="3"/>
  <c r="AV140" i="3" s="1"/>
  <c r="AY140" i="3"/>
  <c r="AP140" i="3" s="1"/>
  <c r="BA132" i="3"/>
  <c r="AR132" i="3" s="1"/>
  <c r="BB124" i="3"/>
  <c r="AS124" i="3" s="1"/>
  <c r="AY124" i="3"/>
  <c r="AP124" i="3" s="1"/>
  <c r="BE108" i="3"/>
  <c r="AV108" i="3" s="1"/>
  <c r="BB108" i="3"/>
  <c r="AS108" i="3" s="1"/>
  <c r="BE100" i="3"/>
  <c r="AV100" i="3" s="1"/>
  <c r="AY100" i="3"/>
  <c r="AP100" i="3" s="1"/>
  <c r="BA100" i="3"/>
  <c r="AR100" i="3" s="1"/>
  <c r="AZ84" i="3"/>
  <c r="AQ84" i="3" s="1"/>
  <c r="BD68" i="3"/>
  <c r="AU68" i="3" s="1"/>
  <c r="BE60" i="3"/>
  <c r="AV60" i="3" s="1"/>
  <c r="BD60" i="3"/>
  <c r="AU60" i="3" s="1"/>
  <c r="AX52" i="3"/>
  <c r="AO52" i="3" s="1"/>
  <c r="BB44" i="3"/>
  <c r="AS44" i="3" s="1"/>
  <c r="BD44" i="3"/>
  <c r="AU44" i="3" s="1"/>
  <c r="AX36" i="3"/>
  <c r="AO36" i="3" s="1"/>
  <c r="AY36" i="3"/>
  <c r="AP36" i="3" s="1"/>
  <c r="BC28" i="3"/>
  <c r="AT28" i="3" s="1"/>
  <c r="BD28" i="3"/>
  <c r="AU28" i="3" s="1"/>
  <c r="BD20" i="3"/>
  <c r="AU20" i="3" s="1"/>
  <c r="BD150" i="3"/>
  <c r="AU150" i="3" s="1"/>
  <c r="BB155" i="3"/>
  <c r="AS155" i="3" s="1"/>
  <c r="BA155" i="3"/>
  <c r="AR155" i="3" s="1"/>
  <c r="BE147" i="3"/>
  <c r="AV147" i="3" s="1"/>
  <c r="BD131" i="3"/>
  <c r="AU131" i="3" s="1"/>
  <c r="BA123" i="3"/>
  <c r="AR123" i="3" s="1"/>
  <c r="BA115" i="3"/>
  <c r="AR115" i="3" s="1"/>
  <c r="BB107" i="3"/>
  <c r="AS107" i="3" s="1"/>
  <c r="BE99" i="3"/>
  <c r="AV99" i="3" s="1"/>
  <c r="BC91" i="3"/>
  <c r="AT91" i="3" s="1"/>
  <c r="BC83" i="3"/>
  <c r="AT83" i="3" s="1"/>
  <c r="BE59" i="3"/>
  <c r="AV59" i="3" s="1"/>
  <c r="BC59" i="3"/>
  <c r="AT59" i="3" s="1"/>
  <c r="BE51" i="3"/>
  <c r="AV51" i="3" s="1"/>
  <c r="BC27" i="3"/>
  <c r="AT27" i="3" s="1"/>
  <c r="BA27" i="3"/>
  <c r="AR27" i="3" s="1"/>
  <c r="BE19" i="3"/>
  <c r="AV19" i="3" s="1"/>
  <c r="AX140" i="3"/>
  <c r="AO140" i="3" s="1"/>
  <c r="AX116" i="3"/>
  <c r="AO116" i="3" s="1"/>
  <c r="AY131" i="3"/>
  <c r="AP131" i="3" s="1"/>
  <c r="AY35" i="3"/>
  <c r="AP35" i="3" s="1"/>
  <c r="AY146" i="3"/>
  <c r="AP146" i="3" s="1"/>
  <c r="AZ114" i="3"/>
  <c r="AQ114" i="3" s="1"/>
  <c r="AZ74" i="3"/>
  <c r="AQ74" i="3" s="1"/>
  <c r="AY66" i="3"/>
  <c r="AP66" i="3" s="1"/>
  <c r="BA66" i="3"/>
  <c r="AR66" i="3" s="1"/>
  <c r="AY58" i="3"/>
  <c r="AP58" i="3" s="1"/>
  <c r="BC50" i="3"/>
  <c r="AT50" i="3" s="1"/>
  <c r="AX50" i="3"/>
  <c r="AO50" i="3" s="1"/>
  <c r="BD34" i="3"/>
  <c r="AU34" i="3" s="1"/>
  <c r="BA34" i="3"/>
  <c r="AR34" i="3" s="1"/>
  <c r="BD26" i="3"/>
  <c r="AU26" i="3" s="1"/>
  <c r="AY26" i="3"/>
  <c r="AP26" i="3" s="1"/>
  <c r="AX26" i="3"/>
  <c r="AO26" i="3" s="1"/>
  <c r="BA18" i="3"/>
  <c r="AR18" i="3" s="1"/>
  <c r="BB114" i="3"/>
  <c r="AS114" i="3" s="1"/>
  <c r="AE157" i="3"/>
  <c r="AE149" i="3"/>
  <c r="AE141" i="3"/>
  <c r="AE133" i="3"/>
  <c r="AE125" i="3"/>
  <c r="AE117" i="3"/>
  <c r="AE109" i="3"/>
  <c r="AE101" i="3"/>
  <c r="AE93" i="3"/>
  <c r="AE85" i="3"/>
  <c r="AE77" i="3"/>
  <c r="AE69" i="3"/>
  <c r="AE61" i="3"/>
  <c r="AE53" i="3"/>
  <c r="AE45" i="3"/>
  <c r="AE37" i="3"/>
  <c r="AE29" i="3"/>
  <c r="AE21" i="3"/>
  <c r="AE13" i="3"/>
  <c r="AF58" i="3"/>
  <c r="AG152" i="3"/>
  <c r="AG144" i="3"/>
  <c r="AG136" i="3"/>
  <c r="AG128" i="3"/>
  <c r="AG120" i="3"/>
  <c r="AG112" i="3"/>
  <c r="AG104" i="3"/>
  <c r="AG96" i="3"/>
  <c r="AI21" i="3"/>
  <c r="AG157" i="3"/>
  <c r="AG149" i="3"/>
  <c r="AG141" i="3"/>
  <c r="AG133" i="3"/>
  <c r="AG125" i="3"/>
  <c r="AG117" i="3"/>
  <c r="AG109" i="3"/>
  <c r="AG101" i="3"/>
  <c r="AG93" i="3"/>
  <c r="AG85" i="3"/>
  <c r="AG77" i="3"/>
  <c r="AG69" i="3"/>
  <c r="AG61" i="3"/>
  <c r="AG53" i="3"/>
  <c r="AG45" i="3"/>
  <c r="AG37" i="3"/>
  <c r="AG29" i="3"/>
  <c r="AG21" i="3"/>
  <c r="AK146" i="3"/>
  <c r="AK130" i="3"/>
  <c r="AK106" i="3"/>
  <c r="AK90" i="3"/>
  <c r="AK74" i="3"/>
  <c r="AK66" i="3"/>
  <c r="AK50" i="3"/>
  <c r="AK34" i="3"/>
  <c r="AK18" i="3"/>
  <c r="AK154" i="3"/>
  <c r="AK138" i="3"/>
  <c r="AK122" i="3"/>
  <c r="AK114" i="3"/>
  <c r="AK98" i="3"/>
  <c r="AK82" i="3"/>
  <c r="AK58" i="3"/>
  <c r="AK42" i="3"/>
  <c r="AK26" i="3"/>
  <c r="AH155" i="3"/>
  <c r="AH147" i="3"/>
  <c r="AH139" i="3"/>
  <c r="AH131" i="3"/>
  <c r="AH123" i="3"/>
  <c r="AH115" i="3"/>
  <c r="AH107" i="3"/>
  <c r="AH99" i="3"/>
  <c r="AH91" i="3"/>
  <c r="AH83" i="3"/>
  <c r="AH75" i="3"/>
  <c r="AH67" i="3"/>
  <c r="AH59" i="3"/>
  <c r="AH51" i="3"/>
  <c r="AH43" i="3"/>
  <c r="AH35" i="3"/>
  <c r="AH27" i="3"/>
  <c r="AH19" i="3"/>
  <c r="AH11" i="3"/>
  <c r="AE152" i="3"/>
  <c r="AE144" i="3"/>
  <c r="AE136" i="3"/>
  <c r="AE128" i="3"/>
  <c r="AE120" i="3"/>
  <c r="AE112" i="3"/>
  <c r="AE104" i="3"/>
  <c r="AE96" i="3"/>
  <c r="AE88" i="3"/>
  <c r="AE80" i="3"/>
  <c r="AE72" i="3"/>
  <c r="AE64" i="3"/>
  <c r="AE56" i="3"/>
  <c r="AE48" i="3"/>
  <c r="AE40" i="3"/>
  <c r="AG153" i="3"/>
  <c r="AG145" i="3"/>
  <c r="AG137" i="3"/>
  <c r="AG129" i="3"/>
  <c r="AG121" i="3"/>
  <c r="AG113" i="3"/>
  <c r="AG105" i="3"/>
  <c r="AG97" i="3"/>
  <c r="AG89" i="3"/>
  <c r="AG81" i="3"/>
  <c r="AG73" i="3"/>
  <c r="AG65" i="3"/>
  <c r="AG57" i="3"/>
  <c r="AG49" i="3"/>
  <c r="AG41" i="3"/>
  <c r="AG33" i="3"/>
  <c r="AG25" i="3"/>
  <c r="AG17" i="3"/>
  <c r="AJ157" i="3"/>
  <c r="AJ149" i="3"/>
  <c r="AJ141" i="3"/>
  <c r="AJ133" i="3"/>
  <c r="AJ125" i="3"/>
  <c r="AJ117" i="3"/>
  <c r="AJ109" i="3"/>
  <c r="AJ101" i="3"/>
  <c r="AG159" i="3"/>
  <c r="AG151" i="3"/>
  <c r="AG143" i="3"/>
  <c r="AG135" i="3"/>
  <c r="AG127" i="3"/>
  <c r="AG119" i="3"/>
  <c r="AG111" i="3"/>
  <c r="AG103" i="3"/>
  <c r="AG95" i="3"/>
  <c r="AG87" i="3"/>
  <c r="AG79" i="3"/>
  <c r="AG71" i="3"/>
  <c r="AG63" i="3"/>
  <c r="AG55" i="3"/>
  <c r="AG47" i="3"/>
  <c r="AG39" i="3"/>
  <c r="AG31" i="3"/>
  <c r="AG23" i="3"/>
  <c r="AG15" i="3"/>
  <c r="AH157" i="3"/>
  <c r="AH149" i="3"/>
  <c r="AH141" i="3"/>
  <c r="AH133" i="3"/>
  <c r="AH125" i="3"/>
  <c r="AH117" i="3"/>
  <c r="AH109" i="3"/>
  <c r="AH101" i="3"/>
  <c r="AH93" i="3"/>
  <c r="AH85" i="3"/>
  <c r="AH77" i="3"/>
  <c r="AH69" i="3"/>
  <c r="AH61" i="3"/>
  <c r="AH53" i="3"/>
  <c r="AH45" i="3"/>
  <c r="AH37" i="3"/>
  <c r="AH29" i="3"/>
  <c r="AH21" i="3"/>
  <c r="AH13" i="3"/>
  <c r="AG158" i="3"/>
  <c r="AG150" i="3"/>
  <c r="AG142" i="3"/>
  <c r="AG134" i="3"/>
  <c r="AG126" i="3"/>
  <c r="AG118" i="3"/>
  <c r="AG110" i="3"/>
  <c r="AG102" i="3"/>
  <c r="AG94" i="3"/>
  <c r="AG86" i="3"/>
  <c r="AG78" i="3"/>
  <c r="AG70" i="3"/>
  <c r="AG155" i="3"/>
  <c r="AG147" i="3"/>
  <c r="AG139" i="3"/>
  <c r="AG131" i="3"/>
  <c r="AG123" i="3"/>
  <c r="AG115" i="3"/>
  <c r="AG107" i="3"/>
  <c r="AG99" i="3"/>
  <c r="AG91" i="3"/>
  <c r="AG83" i="3"/>
  <c r="AG75" i="3"/>
  <c r="AG67" i="3"/>
  <c r="AG59" i="3"/>
  <c r="AG51" i="3"/>
  <c r="AG43" i="3"/>
  <c r="AG35" i="3"/>
  <c r="AG27" i="3"/>
  <c r="AG19" i="3"/>
  <c r="AG11" i="3"/>
  <c r="AK156" i="3"/>
  <c r="AK148" i="3"/>
  <c r="AK140" i="3"/>
  <c r="AK132" i="3"/>
  <c r="AK124" i="3"/>
  <c r="AK116" i="3"/>
  <c r="AK108" i="3"/>
  <c r="AK100" i="3"/>
  <c r="AK92" i="3"/>
  <c r="AK84" i="3"/>
  <c r="AK76" i="3"/>
  <c r="AK68" i="3"/>
  <c r="AK60" i="3"/>
  <c r="AK52" i="3"/>
  <c r="AK44" i="3"/>
  <c r="AI148" i="3"/>
  <c r="AI117" i="3"/>
  <c r="AI77" i="3"/>
  <c r="AI48" i="3"/>
  <c r="AI147" i="3"/>
  <c r="AI115" i="3"/>
  <c r="AI75" i="3"/>
  <c r="AI35" i="3"/>
  <c r="AJ156" i="3"/>
  <c r="AJ148" i="3"/>
  <c r="AJ140" i="3"/>
  <c r="AJ132" i="3"/>
  <c r="AJ124" i="3"/>
  <c r="AJ116" i="3"/>
  <c r="AJ108" i="3"/>
  <c r="AJ100" i="3"/>
  <c r="AJ92" i="3"/>
  <c r="AJ84" i="3"/>
  <c r="AJ76" i="3"/>
  <c r="AJ68" i="3"/>
  <c r="AJ60" i="3"/>
  <c r="AJ52" i="3"/>
  <c r="AJ44" i="3"/>
  <c r="AJ36" i="3"/>
  <c r="AJ28" i="3"/>
  <c r="AJ20" i="3"/>
  <c r="AJ12" i="3"/>
  <c r="AI144" i="3"/>
  <c r="AI104" i="3"/>
  <c r="AI72" i="3"/>
  <c r="AI32" i="3"/>
  <c r="AF146" i="3"/>
  <c r="AF130" i="3"/>
  <c r="AF122" i="3"/>
  <c r="AF106" i="3"/>
  <c r="AF90" i="3"/>
  <c r="AF74" i="3"/>
  <c r="AF50" i="3"/>
  <c r="AF26" i="3"/>
  <c r="AF18" i="3"/>
  <c r="AI101" i="3"/>
  <c r="AI29" i="3"/>
  <c r="AE156" i="3"/>
  <c r="AE140" i="3"/>
  <c r="AE124" i="3"/>
  <c r="AE108" i="3"/>
  <c r="AE92" i="3"/>
  <c r="AE76" i="3"/>
  <c r="AE60" i="3"/>
  <c r="AE44" i="3"/>
  <c r="AE28" i="3"/>
  <c r="AE12" i="3"/>
  <c r="AF145" i="3"/>
  <c r="AF129" i="3"/>
  <c r="AF113" i="3"/>
  <c r="AF97" i="3"/>
  <c r="AF73" i="3"/>
  <c r="AF57" i="3"/>
  <c r="AF49" i="3"/>
  <c r="AF33" i="3"/>
  <c r="AF25" i="3"/>
  <c r="AF17" i="3"/>
  <c r="AI136" i="3"/>
  <c r="AI95" i="3"/>
  <c r="AI59" i="3"/>
  <c r="AI24" i="3"/>
  <c r="AF154" i="3"/>
  <c r="AF138" i="3"/>
  <c r="AF114" i="3"/>
  <c r="AF98" i="3"/>
  <c r="AF82" i="3"/>
  <c r="AF66" i="3"/>
  <c r="AF34" i="3"/>
  <c r="AI138" i="3"/>
  <c r="AI67" i="3"/>
  <c r="AE148" i="3"/>
  <c r="AE132" i="3"/>
  <c r="AE116" i="3"/>
  <c r="AE100" i="3"/>
  <c r="AE84" i="3"/>
  <c r="AE68" i="3"/>
  <c r="AE52" i="3"/>
  <c r="AE36" i="3"/>
  <c r="AE20" i="3"/>
  <c r="AF153" i="3"/>
  <c r="AF137" i="3"/>
  <c r="AF121" i="3"/>
  <c r="AF105" i="3"/>
  <c r="AF89" i="3"/>
  <c r="AF81" i="3"/>
  <c r="AF65" i="3"/>
  <c r="AF41" i="3"/>
  <c r="AE155" i="3"/>
  <c r="AE147" i="3"/>
  <c r="AE139" i="3"/>
  <c r="AE131" i="3"/>
  <c r="AE123" i="3"/>
  <c r="AE115" i="3"/>
  <c r="AE107" i="3"/>
  <c r="AE99" i="3"/>
  <c r="AE91" i="3"/>
  <c r="AE83" i="3"/>
  <c r="AE75" i="3"/>
  <c r="AE67" i="3"/>
  <c r="AE59" i="3"/>
  <c r="AE51" i="3"/>
  <c r="AE43" i="3"/>
  <c r="AE35" i="3"/>
  <c r="AE27" i="3"/>
  <c r="AE19" i="3"/>
  <c r="AE11" i="3"/>
  <c r="AF152" i="3"/>
  <c r="AF144" i="3"/>
  <c r="AF136" i="3"/>
  <c r="AF128" i="3"/>
  <c r="AF120" i="3"/>
  <c r="AF112" i="3"/>
  <c r="AF104" i="3"/>
  <c r="AF96" i="3"/>
  <c r="AF88" i="3"/>
  <c r="AF80" i="3"/>
  <c r="AF72" i="3"/>
  <c r="AF64" i="3"/>
  <c r="AF56" i="3"/>
  <c r="AF48" i="3"/>
  <c r="AF40" i="3"/>
  <c r="AF32" i="3"/>
  <c r="AF24" i="3"/>
  <c r="AF16" i="3"/>
  <c r="AI124" i="3"/>
  <c r="AI93" i="3"/>
  <c r="AI52" i="3"/>
  <c r="AI12" i="3"/>
  <c r="AI23" i="3"/>
  <c r="AI34" i="3"/>
  <c r="AI44" i="3"/>
  <c r="AI55" i="3"/>
  <c r="AI66" i="3"/>
  <c r="AI76" i="3"/>
  <c r="AI87" i="3"/>
  <c r="AI98" i="3"/>
  <c r="AI108" i="3"/>
  <c r="AI119" i="3"/>
  <c r="AI130" i="3"/>
  <c r="AI140" i="3"/>
  <c r="AI151" i="3"/>
  <c r="AI15" i="3"/>
  <c r="AI26" i="3"/>
  <c r="AI36" i="3"/>
  <c r="AI47" i="3"/>
  <c r="AI58" i="3"/>
  <c r="AI68" i="3"/>
  <c r="AI79" i="3"/>
  <c r="AI90" i="3"/>
  <c r="AI100" i="3"/>
  <c r="AI111" i="3"/>
  <c r="AI122" i="3"/>
  <c r="AI132" i="3"/>
  <c r="AI143" i="3"/>
  <c r="AI154" i="3"/>
  <c r="AI11" i="3"/>
  <c r="AI27" i="3"/>
  <c r="AI40" i="3"/>
  <c r="AI53" i="3"/>
  <c r="AI69" i="3"/>
  <c r="AI83" i="3"/>
  <c r="AI96" i="3"/>
  <c r="AI112" i="3"/>
  <c r="AI125" i="3"/>
  <c r="AI139" i="3"/>
  <c r="AI155" i="3"/>
  <c r="AI13" i="3"/>
  <c r="AI28" i="3"/>
  <c r="AI42" i="3"/>
  <c r="AI56" i="3"/>
  <c r="AI71" i="3"/>
  <c r="AI84" i="3"/>
  <c r="AI99" i="3"/>
  <c r="AI114" i="3"/>
  <c r="AI127" i="3"/>
  <c r="AI141" i="3"/>
  <c r="AI156" i="3"/>
  <c r="AI18" i="3"/>
  <c r="AI31" i="3"/>
  <c r="AI45" i="3"/>
  <c r="AI60" i="3"/>
  <c r="AI74" i="3"/>
  <c r="AI88" i="3"/>
  <c r="AI103" i="3"/>
  <c r="AI116" i="3"/>
  <c r="AI131" i="3"/>
  <c r="AI146" i="3"/>
  <c r="AI16" i="3"/>
  <c r="AI37" i="3"/>
  <c r="AI61" i="3"/>
  <c r="AI82" i="3"/>
  <c r="AI106" i="3"/>
  <c r="AI128" i="3"/>
  <c r="AI149" i="3"/>
  <c r="AI19" i="3"/>
  <c r="AI39" i="3"/>
  <c r="AI63" i="3"/>
  <c r="AI85" i="3"/>
  <c r="AI107" i="3"/>
  <c r="AI133" i="3"/>
  <c r="AI152" i="3"/>
  <c r="AI20" i="3"/>
  <c r="AI43" i="3"/>
  <c r="AI64" i="3"/>
  <c r="AI91" i="3"/>
  <c r="AI109" i="3"/>
  <c r="AI135" i="3"/>
  <c r="AI157" i="3"/>
  <c r="AE154" i="3"/>
  <c r="AE146" i="3"/>
  <c r="AE138" i="3"/>
  <c r="AE130" i="3"/>
  <c r="AE122" i="3"/>
  <c r="AE114" i="3"/>
  <c r="AE106" i="3"/>
  <c r="AE98" i="3"/>
  <c r="AE90" i="3"/>
  <c r="AE82" i="3"/>
  <c r="AE74" i="3"/>
  <c r="AE66" i="3"/>
  <c r="AE58" i="3"/>
  <c r="AE50" i="3"/>
  <c r="AE42" i="3"/>
  <c r="AE34" i="3"/>
  <c r="AE26" i="3"/>
  <c r="AE18" i="3"/>
  <c r="AF159" i="3"/>
  <c r="AF151" i="3"/>
  <c r="AF143" i="3"/>
  <c r="AF135" i="3"/>
  <c r="AF127" i="3"/>
  <c r="AF119" i="3"/>
  <c r="AF111" i="3"/>
  <c r="AF103" i="3"/>
  <c r="AF95" i="3"/>
  <c r="AF87" i="3"/>
  <c r="AF79" i="3"/>
  <c r="AF71" i="3"/>
  <c r="AF63" i="3"/>
  <c r="AF55" i="3"/>
  <c r="AF47" i="3"/>
  <c r="AF39" i="3"/>
  <c r="AF31" i="3"/>
  <c r="AF23" i="3"/>
  <c r="AF15" i="3"/>
  <c r="AI123" i="3"/>
  <c r="AI92" i="3"/>
  <c r="AI51" i="3"/>
  <c r="AJ159" i="3"/>
  <c r="AJ151" i="3"/>
  <c r="AJ143" i="3"/>
  <c r="AJ135" i="3"/>
  <c r="AJ127" i="3"/>
  <c r="AJ119" i="3"/>
  <c r="AJ111" i="3"/>
  <c r="AJ103" i="3"/>
  <c r="AJ95" i="3"/>
  <c r="AJ87" i="3"/>
  <c r="AJ79" i="3"/>
  <c r="AJ71" i="3"/>
  <c r="AJ63" i="3"/>
  <c r="AJ55" i="3"/>
  <c r="AJ47" i="3"/>
  <c r="AJ39" i="3"/>
  <c r="AJ31" i="3"/>
  <c r="AJ23" i="3"/>
  <c r="AJ15" i="3"/>
  <c r="AK157" i="3"/>
  <c r="AK149" i="3"/>
  <c r="AK141" i="3"/>
  <c r="AK133" i="3"/>
  <c r="AK125" i="3"/>
  <c r="AK117" i="3"/>
  <c r="AK109" i="3"/>
  <c r="AK101" i="3"/>
  <c r="AK93" i="3"/>
  <c r="AK85" i="3"/>
  <c r="AK77" i="3"/>
  <c r="AK69" i="3"/>
  <c r="AK61" i="3"/>
  <c r="AK53" i="3"/>
  <c r="AF42" i="3"/>
  <c r="AE153" i="3"/>
  <c r="AE145" i="3"/>
  <c r="AE137" i="3"/>
  <c r="AE129" i="3"/>
  <c r="AE121" i="3"/>
  <c r="AE113" i="3"/>
  <c r="AE105" i="3"/>
  <c r="AE97" i="3"/>
  <c r="AE89" i="3"/>
  <c r="AE81" i="3"/>
  <c r="AE73" i="3"/>
  <c r="AE65" i="3"/>
  <c r="AE57" i="3"/>
  <c r="AE49" i="3"/>
  <c r="AE41" i="3"/>
  <c r="AI120" i="3"/>
  <c r="AI80" i="3"/>
  <c r="AI50" i="3"/>
  <c r="AJ158" i="3"/>
  <c r="AJ150" i="3"/>
  <c r="AJ142" i="3"/>
  <c r="AJ134" i="3"/>
  <c r="AJ126" i="3"/>
  <c r="AJ118" i="3"/>
  <c r="AJ110" i="3"/>
  <c r="AJ102" i="3"/>
  <c r="AJ94" i="3"/>
  <c r="AJ86" i="3"/>
  <c r="AJ78" i="3"/>
  <c r="AJ70" i="3"/>
  <c r="AJ62" i="3"/>
  <c r="AJ54" i="3"/>
  <c r="AJ46" i="3"/>
  <c r="AJ38" i="3"/>
  <c r="AJ30" i="3"/>
  <c r="AJ22" i="3"/>
  <c r="AJ14" i="3"/>
  <c r="AK36" i="3"/>
  <c r="AK28" i="3"/>
  <c r="AK20" i="3"/>
  <c r="AK12" i="3"/>
  <c r="AL154" i="3"/>
  <c r="AL146" i="3"/>
  <c r="AL138" i="3"/>
  <c r="AE32" i="3"/>
  <c r="AE16" i="3"/>
  <c r="AF149" i="3"/>
  <c r="AF133" i="3"/>
  <c r="AF109" i="3"/>
  <c r="AF93" i="3"/>
  <c r="AF77" i="3"/>
  <c r="AF61" i="3"/>
  <c r="AF45" i="3"/>
  <c r="AF29" i="3"/>
  <c r="AF21" i="3"/>
  <c r="AH145" i="3"/>
  <c r="AH137" i="3"/>
  <c r="AH129" i="3"/>
  <c r="AH121" i="3"/>
  <c r="AH113" i="3"/>
  <c r="AH105" i="3"/>
  <c r="AH97" i="3"/>
  <c r="AH89" i="3"/>
  <c r="AH81" i="3"/>
  <c r="AH73" i="3"/>
  <c r="AH65" i="3"/>
  <c r="AH57" i="3"/>
  <c r="AH49" i="3"/>
  <c r="AH33" i="3"/>
  <c r="AH25" i="3"/>
  <c r="AH17" i="3"/>
  <c r="AJ154" i="3"/>
  <c r="AJ146" i="3"/>
  <c r="AJ138" i="3"/>
  <c r="AJ130" i="3"/>
  <c r="AJ122" i="3"/>
  <c r="AJ114" i="3"/>
  <c r="AJ106" i="3"/>
  <c r="AJ98" i="3"/>
  <c r="AJ90" i="3"/>
  <c r="AJ82" i="3"/>
  <c r="AJ74" i="3"/>
  <c r="AJ66" i="3"/>
  <c r="AJ58" i="3"/>
  <c r="AJ50" i="3"/>
  <c r="AJ42" i="3"/>
  <c r="AJ34" i="3"/>
  <c r="AJ26" i="3"/>
  <c r="AJ18" i="3"/>
  <c r="AK152" i="3"/>
  <c r="AK144" i="3"/>
  <c r="AK136" i="3"/>
  <c r="AK128" i="3"/>
  <c r="AK120" i="3"/>
  <c r="AK112" i="3"/>
  <c r="AK104" i="3"/>
  <c r="AK96" i="3"/>
  <c r="AK88" i="3"/>
  <c r="AK80" i="3"/>
  <c r="AK72" i="3"/>
  <c r="AK64" i="3"/>
  <c r="AK56" i="3"/>
  <c r="AK48" i="3"/>
  <c r="AK40" i="3"/>
  <c r="AK32" i="3"/>
  <c r="AK24" i="3"/>
  <c r="AK16" i="3"/>
  <c r="AL158" i="3"/>
  <c r="AL150" i="3"/>
  <c r="AL142" i="3"/>
  <c r="AL134" i="3"/>
  <c r="AL126" i="3"/>
  <c r="AL118" i="3"/>
  <c r="AL110" i="3"/>
  <c r="AL102" i="3"/>
  <c r="AL94" i="3"/>
  <c r="AL86" i="3"/>
  <c r="AL78" i="3"/>
  <c r="AL70" i="3"/>
  <c r="AL62" i="3"/>
  <c r="AL54" i="3"/>
  <c r="AL46" i="3"/>
  <c r="AE24" i="3"/>
  <c r="AF157" i="3"/>
  <c r="AF141" i="3"/>
  <c r="AF125" i="3"/>
  <c r="AF117" i="3"/>
  <c r="AF101" i="3"/>
  <c r="AF85" i="3"/>
  <c r="AF69" i="3"/>
  <c r="AF53" i="3"/>
  <c r="AF37" i="3"/>
  <c r="AF13" i="3"/>
  <c r="AH153" i="3"/>
  <c r="AH41" i="3"/>
  <c r="AE159" i="3"/>
  <c r="AE151" i="3"/>
  <c r="AE143" i="3"/>
  <c r="AE135" i="3"/>
  <c r="AE127" i="3"/>
  <c r="AE119" i="3"/>
  <c r="AE111" i="3"/>
  <c r="AE103" i="3"/>
  <c r="AE95" i="3"/>
  <c r="AE87" i="3"/>
  <c r="AE158" i="3"/>
  <c r="AE150" i="3"/>
  <c r="AE142" i="3"/>
  <c r="AE126" i="3"/>
  <c r="AE118" i="3"/>
  <c r="AE110" i="3"/>
  <c r="AE102" i="3"/>
  <c r="AE94" i="3"/>
  <c r="AE86" i="3"/>
  <c r="AE78" i="3"/>
  <c r="AE70" i="3"/>
  <c r="AE62" i="3"/>
  <c r="AE54" i="3"/>
  <c r="AE46" i="3"/>
  <c r="AE38" i="3"/>
  <c r="AE30" i="3"/>
  <c r="AE22" i="3"/>
  <c r="AE14" i="3"/>
  <c r="AF155" i="3"/>
  <c r="AF147" i="3"/>
  <c r="AF139" i="3"/>
  <c r="AF131" i="3"/>
  <c r="AF123" i="3"/>
  <c r="AF115" i="3"/>
  <c r="AF107" i="3"/>
  <c r="AF99" i="3"/>
  <c r="AF91" i="3"/>
  <c r="AF83" i="3"/>
  <c r="AF75" i="3"/>
  <c r="AF67" i="3"/>
  <c r="AF59" i="3"/>
  <c r="AF51" i="3"/>
  <c r="AF43" i="3"/>
  <c r="AF35" i="3"/>
  <c r="AF27" i="3"/>
  <c r="AF19" i="3"/>
  <c r="AF11" i="3"/>
  <c r="AH159" i="3"/>
  <c r="AH151" i="3"/>
  <c r="AH143" i="3"/>
  <c r="AH135" i="3"/>
  <c r="AH127" i="3"/>
  <c r="AH119" i="3"/>
  <c r="AH111" i="3"/>
  <c r="AH103" i="3"/>
  <c r="AH95" i="3"/>
  <c r="AH87" i="3"/>
  <c r="AH79" i="3"/>
  <c r="AH71" i="3"/>
  <c r="AH63" i="3"/>
  <c r="AH55" i="3"/>
  <c r="AH47" i="3"/>
  <c r="AH39" i="3"/>
  <c r="AH31" i="3"/>
  <c r="AK45" i="3"/>
  <c r="AK37" i="3"/>
  <c r="AK29" i="3"/>
  <c r="AK21" i="3"/>
  <c r="AK13" i="3"/>
  <c r="AL155" i="3"/>
  <c r="AL147" i="3"/>
  <c r="AL139" i="3"/>
  <c r="AL131" i="3"/>
  <c r="AL123" i="3"/>
  <c r="AL115" i="3"/>
  <c r="AL107" i="3"/>
  <c r="AL99" i="3"/>
  <c r="AL91" i="3"/>
  <c r="AL83" i="3"/>
  <c r="AL75" i="3"/>
  <c r="AL67" i="3"/>
  <c r="AL59" i="3"/>
  <c r="AL51" i="3"/>
  <c r="AL43" i="3"/>
  <c r="AL35" i="3"/>
  <c r="AL27" i="3"/>
  <c r="AL19" i="3"/>
  <c r="AL11" i="3"/>
  <c r="AM153" i="3"/>
  <c r="AM145" i="3"/>
  <c r="AM137" i="3"/>
  <c r="AL130" i="3"/>
  <c r="AL122" i="3"/>
  <c r="AL114" i="3"/>
  <c r="AL106" i="3"/>
  <c r="AL98" i="3"/>
  <c r="AL90" i="3"/>
  <c r="AL82" i="3"/>
  <c r="AL74" i="3"/>
  <c r="AL66" i="3"/>
  <c r="AL58" i="3"/>
  <c r="AL50" i="3"/>
  <c r="AL42" i="3"/>
  <c r="AL34" i="3"/>
  <c r="AL26" i="3"/>
  <c r="AL18" i="3"/>
  <c r="AM152" i="3"/>
  <c r="AM144" i="3"/>
  <c r="AM136" i="3"/>
  <c r="AM128" i="3"/>
  <c r="AM120" i="3"/>
  <c r="AM112" i="3"/>
  <c r="AM104" i="3"/>
  <c r="AM96" i="3"/>
  <c r="AM88" i="3"/>
  <c r="AM80" i="3"/>
  <c r="AM72" i="3"/>
  <c r="AM64" i="3"/>
  <c r="AM56" i="3"/>
  <c r="AM48" i="3"/>
  <c r="AE33" i="3"/>
  <c r="AE25" i="3"/>
  <c r="AE17" i="3"/>
  <c r="AF158" i="3"/>
  <c r="AF150" i="3"/>
  <c r="AF142" i="3"/>
  <c r="AF134" i="3"/>
  <c r="AF126" i="3"/>
  <c r="AF118" i="3"/>
  <c r="AF110" i="3"/>
  <c r="AF102" i="3"/>
  <c r="AF94" i="3"/>
  <c r="AF86" i="3"/>
  <c r="AF78" i="3"/>
  <c r="AF70" i="3"/>
  <c r="AF62" i="3"/>
  <c r="AF54" i="3"/>
  <c r="AF46" i="3"/>
  <c r="AF38" i="3"/>
  <c r="AF30" i="3"/>
  <c r="AF22" i="3"/>
  <c r="AF14" i="3"/>
  <c r="AG156" i="3"/>
  <c r="AG148" i="3"/>
  <c r="AG140" i="3"/>
  <c r="AG132" i="3"/>
  <c r="AG124" i="3"/>
  <c r="AG116" i="3"/>
  <c r="AG108" i="3"/>
  <c r="AG100" i="3"/>
  <c r="AG92" i="3"/>
  <c r="AG84" i="3"/>
  <c r="AG76" i="3"/>
  <c r="AG68" i="3"/>
  <c r="AG60" i="3"/>
  <c r="AG52" i="3"/>
  <c r="AG44" i="3"/>
  <c r="AG36" i="3"/>
  <c r="AG28" i="3"/>
  <c r="AG20" i="3"/>
  <c r="AG12" i="3"/>
  <c r="AH154" i="3"/>
  <c r="AH146" i="3"/>
  <c r="AH138" i="3"/>
  <c r="AH130" i="3"/>
  <c r="AH122" i="3"/>
  <c r="AH114" i="3"/>
  <c r="AH106" i="3"/>
  <c r="AH98" i="3"/>
  <c r="AH90" i="3"/>
  <c r="AH82" i="3"/>
  <c r="AH74" i="3"/>
  <c r="AH66" i="3"/>
  <c r="AH58" i="3"/>
  <c r="AH50" i="3"/>
  <c r="AH42" i="3"/>
  <c r="AH34" i="3"/>
  <c r="AH26" i="3"/>
  <c r="AH18" i="3"/>
  <c r="AE79" i="3"/>
  <c r="AE71" i="3"/>
  <c r="AE63" i="3"/>
  <c r="AE55" i="3"/>
  <c r="AE47" i="3"/>
  <c r="AE39" i="3"/>
  <c r="AE31" i="3"/>
  <c r="AE23" i="3"/>
  <c r="AE15" i="3"/>
  <c r="AF156" i="3"/>
  <c r="AF148" i="3"/>
  <c r="AF140" i="3"/>
  <c r="AF132" i="3"/>
  <c r="AF124" i="3"/>
  <c r="AF116" i="3"/>
  <c r="AF108" i="3"/>
  <c r="AF100" i="3"/>
  <c r="AF92" i="3"/>
  <c r="AF84" i="3"/>
  <c r="AF76" i="3"/>
  <c r="AF68" i="3"/>
  <c r="AF60" i="3"/>
  <c r="AF52" i="3"/>
  <c r="AF44" i="3"/>
  <c r="AF36" i="3"/>
  <c r="AF28" i="3"/>
  <c r="AF20" i="3"/>
  <c r="AF12" i="3"/>
  <c r="AG154" i="3"/>
  <c r="AG146" i="3"/>
  <c r="AG138" i="3"/>
  <c r="AG130" i="3"/>
  <c r="AG122" i="3"/>
  <c r="AG114" i="3"/>
  <c r="AG106" i="3"/>
  <c r="AG98" i="3"/>
  <c r="AG90" i="3"/>
  <c r="AG82" i="3"/>
  <c r="AG74" i="3"/>
  <c r="AG66" i="3"/>
  <c r="AG58" i="3"/>
  <c r="AG50" i="3"/>
  <c r="AG42" i="3"/>
  <c r="AG34" i="3"/>
  <c r="AG26" i="3"/>
  <c r="AG18" i="3"/>
  <c r="AH152" i="3"/>
  <c r="AH144" i="3"/>
  <c r="AH136" i="3"/>
  <c r="AH128" i="3"/>
  <c r="AH120" i="3"/>
  <c r="AH112" i="3"/>
  <c r="AH104" i="3"/>
  <c r="AH96" i="3"/>
  <c r="AH88" i="3"/>
  <c r="AH80" i="3"/>
  <c r="AH72" i="3"/>
  <c r="AH64" i="3"/>
  <c r="AH56" i="3"/>
  <c r="AH48" i="3"/>
  <c r="AH40" i="3"/>
  <c r="AH32" i="3"/>
  <c r="AH24" i="3"/>
  <c r="AH16" i="3"/>
  <c r="AH23" i="3"/>
  <c r="AH15" i="3"/>
  <c r="AJ152" i="3"/>
  <c r="AJ144" i="3"/>
  <c r="AJ136" i="3"/>
  <c r="AJ128" i="3"/>
  <c r="AJ120" i="3"/>
  <c r="AJ112" i="3"/>
  <c r="AJ104" i="3"/>
  <c r="AJ96" i="3"/>
  <c r="AJ88" i="3"/>
  <c r="AJ80" i="3"/>
  <c r="AJ72" i="3"/>
  <c r="AJ64" i="3"/>
  <c r="AJ56" i="3"/>
  <c r="AJ48" i="3"/>
  <c r="AJ40" i="3"/>
  <c r="AJ32" i="3"/>
  <c r="AJ24" i="3"/>
  <c r="AJ16" i="3"/>
  <c r="AK158" i="3"/>
  <c r="AK150" i="3"/>
  <c r="AK142" i="3"/>
  <c r="AK134" i="3"/>
  <c r="AK126" i="3"/>
  <c r="AK118" i="3"/>
  <c r="AK110" i="3"/>
  <c r="AK102" i="3"/>
  <c r="AK94" i="3"/>
  <c r="AK86" i="3"/>
  <c r="AK78" i="3"/>
  <c r="AK70" i="3"/>
  <c r="AK62" i="3"/>
  <c r="AK54" i="3"/>
  <c r="AK46" i="3"/>
  <c r="AK38" i="3"/>
  <c r="AK30" i="3"/>
  <c r="AK22" i="3"/>
  <c r="AK14" i="3"/>
  <c r="AL156" i="3"/>
  <c r="AL148" i="3"/>
  <c r="AL140" i="3"/>
  <c r="AL132" i="3"/>
  <c r="AL124" i="3"/>
  <c r="AL116" i="3"/>
  <c r="AL108" i="3"/>
  <c r="AL100" i="3"/>
  <c r="AL92" i="3"/>
  <c r="AL84" i="3"/>
  <c r="AL76" i="3"/>
  <c r="AL68" i="3"/>
  <c r="AL60" i="3"/>
  <c r="AL52" i="3"/>
  <c r="AL44" i="3"/>
  <c r="AL36" i="3"/>
  <c r="AL28" i="3"/>
  <c r="AL20" i="3"/>
  <c r="AL12" i="3"/>
  <c r="AM154" i="3"/>
  <c r="AM146" i="3"/>
  <c r="AM138" i="3"/>
  <c r="AM130" i="3"/>
  <c r="AM122" i="3"/>
  <c r="AM114" i="3"/>
  <c r="AM106" i="3"/>
  <c r="AM98" i="3"/>
  <c r="AM90" i="3"/>
  <c r="AM82" i="3"/>
  <c r="AM74" i="3"/>
  <c r="AM66" i="3"/>
  <c r="AM58" i="3"/>
  <c r="AM50" i="3"/>
  <c r="AM42" i="3"/>
  <c r="AM34" i="3"/>
  <c r="AM129" i="3"/>
  <c r="AM121" i="3"/>
  <c r="AM113" i="3"/>
  <c r="AM105" i="3"/>
  <c r="AM97" i="3"/>
  <c r="AM89" i="3"/>
  <c r="AM81" i="3"/>
  <c r="AM73" i="3"/>
  <c r="AM65" i="3"/>
  <c r="AM57" i="3"/>
  <c r="AM49" i="3"/>
  <c r="AM41" i="3"/>
  <c r="AM33" i="3"/>
  <c r="AM25" i="3"/>
  <c r="AM17" i="3"/>
  <c r="AM40" i="3"/>
  <c r="AM32" i="3"/>
  <c r="AM24" i="3"/>
  <c r="AM16" i="3"/>
  <c r="AL152" i="3"/>
  <c r="AG88" i="3"/>
  <c r="AG80" i="3"/>
  <c r="AG72" i="3"/>
  <c r="AG64" i="3"/>
  <c r="AG56" i="3"/>
  <c r="AG48" i="3"/>
  <c r="AG40" i="3"/>
  <c r="AG32" i="3"/>
  <c r="AG24" i="3"/>
  <c r="AG16" i="3"/>
  <c r="AH158" i="3"/>
  <c r="AH150" i="3"/>
  <c r="AH142" i="3"/>
  <c r="AH134" i="3"/>
  <c r="AH126" i="3"/>
  <c r="AH118" i="3"/>
  <c r="AH110" i="3"/>
  <c r="AH102" i="3"/>
  <c r="AH94" i="3"/>
  <c r="AH86" i="3"/>
  <c r="AH78" i="3"/>
  <c r="AH70" i="3"/>
  <c r="AH62" i="3"/>
  <c r="AH54" i="3"/>
  <c r="AH46" i="3"/>
  <c r="AH38" i="3"/>
  <c r="AH30" i="3"/>
  <c r="AH22" i="3"/>
  <c r="AH14" i="3"/>
  <c r="AJ155" i="3"/>
  <c r="AJ147" i="3"/>
  <c r="AJ139" i="3"/>
  <c r="AJ131" i="3"/>
  <c r="AJ123" i="3"/>
  <c r="AJ115" i="3"/>
  <c r="AJ107" i="3"/>
  <c r="AJ99" i="3"/>
  <c r="AJ91" i="3"/>
  <c r="AJ83" i="3"/>
  <c r="AJ75" i="3"/>
  <c r="AJ67" i="3"/>
  <c r="AJ59" i="3"/>
  <c r="AJ51" i="3"/>
  <c r="AJ43" i="3"/>
  <c r="AJ35" i="3"/>
  <c r="AJ27" i="3"/>
  <c r="AL38" i="3"/>
  <c r="AG62" i="3"/>
  <c r="AG54" i="3"/>
  <c r="AG46" i="3"/>
  <c r="AG38" i="3"/>
  <c r="AG30" i="3"/>
  <c r="AG22" i="3"/>
  <c r="AG14" i="3"/>
  <c r="AH156" i="3"/>
  <c r="AH148" i="3"/>
  <c r="AH140" i="3"/>
  <c r="AH132" i="3"/>
  <c r="AH124" i="3"/>
  <c r="AH116" i="3"/>
  <c r="AH108" i="3"/>
  <c r="AH100" i="3"/>
  <c r="AH92" i="3"/>
  <c r="AH84" i="3"/>
  <c r="AH76" i="3"/>
  <c r="AH68" i="3"/>
  <c r="AH60" i="3"/>
  <c r="AH52" i="3"/>
  <c r="AH44" i="3"/>
  <c r="AH36" i="3"/>
  <c r="AH28" i="3"/>
  <c r="AH20" i="3"/>
  <c r="AH12" i="3"/>
  <c r="AJ153" i="3"/>
  <c r="AJ145" i="3"/>
  <c r="AJ137" i="3"/>
  <c r="AJ129" i="3"/>
  <c r="AJ121" i="3"/>
  <c r="AJ113" i="3"/>
  <c r="AJ105" i="3"/>
  <c r="AJ97" i="3"/>
  <c r="AJ89" i="3"/>
  <c r="AJ81" i="3"/>
  <c r="AJ73" i="3"/>
  <c r="AJ65" i="3"/>
  <c r="AJ57" i="3"/>
  <c r="AJ49" i="3"/>
  <c r="AJ41" i="3"/>
  <c r="AJ33" i="3"/>
  <c r="AJ25" i="3"/>
  <c r="AJ17" i="3"/>
  <c r="AK159" i="3"/>
  <c r="AK151" i="3"/>
  <c r="AK143" i="3"/>
  <c r="AK135" i="3"/>
  <c r="AK127" i="3"/>
  <c r="AK119" i="3"/>
  <c r="AK111" i="3"/>
  <c r="AK103" i="3"/>
  <c r="AK95" i="3"/>
  <c r="AK87" i="3"/>
  <c r="AK79" i="3"/>
  <c r="AK71" i="3"/>
  <c r="AK63" i="3"/>
  <c r="AK55" i="3"/>
  <c r="AK47" i="3"/>
  <c r="AK39" i="3"/>
  <c r="AK31" i="3"/>
  <c r="AK23" i="3"/>
  <c r="AK15" i="3"/>
  <c r="AL157" i="3"/>
  <c r="AL149" i="3"/>
  <c r="AL141" i="3"/>
  <c r="AL133" i="3"/>
  <c r="AL125" i="3"/>
  <c r="AL117" i="3"/>
  <c r="AL109" i="3"/>
  <c r="AL101" i="3"/>
  <c r="AM26" i="3"/>
  <c r="AM18" i="3"/>
  <c r="AJ93" i="3"/>
  <c r="AJ85" i="3"/>
  <c r="AJ77" i="3"/>
  <c r="AJ69" i="3"/>
  <c r="AJ61" i="3"/>
  <c r="AJ53" i="3"/>
  <c r="AJ45" i="3"/>
  <c r="AJ37" i="3"/>
  <c r="AJ29" i="3"/>
  <c r="AJ21" i="3"/>
  <c r="AJ13" i="3"/>
  <c r="AK155" i="3"/>
  <c r="AK147" i="3"/>
  <c r="AK139" i="3"/>
  <c r="AK131" i="3"/>
  <c r="AK123" i="3"/>
  <c r="AK115" i="3"/>
  <c r="AK107" i="3"/>
  <c r="AK99" i="3"/>
  <c r="AK91" i="3"/>
  <c r="AK83" i="3"/>
  <c r="AK75" i="3"/>
  <c r="AK67" i="3"/>
  <c r="AK59" i="3"/>
  <c r="AK51" i="3"/>
  <c r="AK43" i="3"/>
  <c r="AK35" i="3"/>
  <c r="AK27" i="3"/>
  <c r="AK19" i="3"/>
  <c r="AK11" i="3"/>
  <c r="AL153" i="3"/>
  <c r="AL145" i="3"/>
  <c r="AL137" i="3"/>
  <c r="AL129" i="3"/>
  <c r="AL121" i="3"/>
  <c r="AL113" i="3"/>
  <c r="AL105" i="3"/>
  <c r="AL97" i="3"/>
  <c r="AL89" i="3"/>
  <c r="AL81" i="3"/>
  <c r="AL73" i="3"/>
  <c r="AL65" i="3"/>
  <c r="AL57" i="3"/>
  <c r="AL49" i="3"/>
  <c r="AL41" i="3"/>
  <c r="AL33" i="3"/>
  <c r="AL25" i="3"/>
  <c r="AL17" i="3"/>
  <c r="AM159" i="3"/>
  <c r="AM151" i="3"/>
  <c r="AM143" i="3"/>
  <c r="AM135" i="3"/>
  <c r="AM127" i="3"/>
  <c r="AM119" i="3"/>
  <c r="AM111" i="3"/>
  <c r="AM103" i="3"/>
  <c r="AM95" i="3"/>
  <c r="AM87" i="3"/>
  <c r="AM79" i="3"/>
  <c r="AM71" i="3"/>
  <c r="AM63" i="3"/>
  <c r="AM55" i="3"/>
  <c r="AM47" i="3"/>
  <c r="AM39" i="3"/>
  <c r="AM31" i="3"/>
  <c r="AM23" i="3"/>
  <c r="AM15" i="3"/>
  <c r="AI153" i="3"/>
  <c r="AI145" i="3"/>
  <c r="AI137" i="3"/>
  <c r="AI129" i="3"/>
  <c r="AI121" i="3"/>
  <c r="AI113" i="3"/>
  <c r="AI105" i="3"/>
  <c r="AI97" i="3"/>
  <c r="AI89" i="3"/>
  <c r="AI81" i="3"/>
  <c r="AI73" i="3"/>
  <c r="AI65" i="3"/>
  <c r="AI57" i="3"/>
  <c r="AI49" i="3"/>
  <c r="AI41" i="3"/>
  <c r="AI33" i="3"/>
  <c r="AI25" i="3"/>
  <c r="AI17" i="3"/>
  <c r="AL144" i="3"/>
  <c r="AL136" i="3"/>
  <c r="AL128" i="3"/>
  <c r="AL120" i="3"/>
  <c r="AL112" i="3"/>
  <c r="AL104" i="3"/>
  <c r="AL96" i="3"/>
  <c r="AL88" i="3"/>
  <c r="AL80" i="3"/>
  <c r="AL72" i="3"/>
  <c r="AL64" i="3"/>
  <c r="AL56" i="3"/>
  <c r="AL48" i="3"/>
  <c r="AL40" i="3"/>
  <c r="AL32" i="3"/>
  <c r="AL24" i="3"/>
  <c r="AL16" i="3"/>
  <c r="AM158" i="3"/>
  <c r="AM150" i="3"/>
  <c r="AM142" i="3"/>
  <c r="AM134" i="3"/>
  <c r="AM126" i="3"/>
  <c r="AM118" i="3"/>
  <c r="AM110" i="3"/>
  <c r="AM102" i="3"/>
  <c r="AM94" i="3"/>
  <c r="AM86" i="3"/>
  <c r="AM78" i="3"/>
  <c r="AM70" i="3"/>
  <c r="AM62" i="3"/>
  <c r="AM54" i="3"/>
  <c r="AM46" i="3"/>
  <c r="AM38" i="3"/>
  <c r="AM30" i="3"/>
  <c r="AM22" i="3"/>
  <c r="AM14" i="3"/>
  <c r="AJ19" i="3"/>
  <c r="AJ11" i="3"/>
  <c r="AK153" i="3"/>
  <c r="AK145" i="3"/>
  <c r="AK137" i="3"/>
  <c r="AK129" i="3"/>
  <c r="AK121" i="3"/>
  <c r="AK113" i="3"/>
  <c r="AK105" i="3"/>
  <c r="AK97" i="3"/>
  <c r="AK89" i="3"/>
  <c r="AK81" i="3"/>
  <c r="AK73" i="3"/>
  <c r="AK65" i="3"/>
  <c r="AK57" i="3"/>
  <c r="AK49" i="3"/>
  <c r="AK41" i="3"/>
  <c r="AK33" i="3"/>
  <c r="AK25" i="3"/>
  <c r="AK17" i="3"/>
  <c r="AL159" i="3"/>
  <c r="AL151" i="3"/>
  <c r="AL143" i="3"/>
  <c r="AL135" i="3"/>
  <c r="AL127" i="3"/>
  <c r="AL119" i="3"/>
  <c r="AL111" i="3"/>
  <c r="AL103" i="3"/>
  <c r="AL95" i="3"/>
  <c r="AL87" i="3"/>
  <c r="AL79" i="3"/>
  <c r="AL71" i="3"/>
  <c r="AL63" i="3"/>
  <c r="AL55" i="3"/>
  <c r="AL47" i="3"/>
  <c r="AL39" i="3"/>
  <c r="AL31" i="3"/>
  <c r="AL23" i="3"/>
  <c r="AL15" i="3"/>
  <c r="AM157" i="3"/>
  <c r="AM149" i="3"/>
  <c r="AM141" i="3"/>
  <c r="AM133" i="3"/>
  <c r="AM125" i="3"/>
  <c r="AM117" i="3"/>
  <c r="AM109" i="3"/>
  <c r="AM101" i="3"/>
  <c r="AM93" i="3"/>
  <c r="AM85" i="3"/>
  <c r="AM77" i="3"/>
  <c r="AM69" i="3"/>
  <c r="AM61" i="3"/>
  <c r="AM53" i="3"/>
  <c r="AM45" i="3"/>
  <c r="AM37" i="3"/>
  <c r="AM29" i="3"/>
  <c r="AM21" i="3"/>
  <c r="AM13" i="3"/>
  <c r="AI159" i="3"/>
  <c r="AL30" i="3"/>
  <c r="AL22" i="3"/>
  <c r="AL14" i="3"/>
  <c r="AM156" i="3"/>
  <c r="AM148" i="3"/>
  <c r="AM140" i="3"/>
  <c r="AM132" i="3"/>
  <c r="AM124" i="3"/>
  <c r="AM116" i="3"/>
  <c r="AM108" i="3"/>
  <c r="AM100" i="3"/>
  <c r="AM92" i="3"/>
  <c r="AM84" i="3"/>
  <c r="AM76" i="3"/>
  <c r="AM68" i="3"/>
  <c r="AM60" i="3"/>
  <c r="AM52" i="3"/>
  <c r="AM44" i="3"/>
  <c r="AM36" i="3"/>
  <c r="AM28" i="3"/>
  <c r="AM20" i="3"/>
  <c r="AM12" i="3"/>
  <c r="AI158" i="3"/>
  <c r="AI150" i="3"/>
  <c r="AI142" i="3"/>
  <c r="AI134" i="3"/>
  <c r="AI126" i="3"/>
  <c r="AI118" i="3"/>
  <c r="AI110" i="3"/>
  <c r="AI102" i="3"/>
  <c r="AI94" i="3"/>
  <c r="AI86" i="3"/>
  <c r="AI78" i="3"/>
  <c r="AI70" i="3"/>
  <c r="AI62" i="3"/>
  <c r="AI54" i="3"/>
  <c r="AI46" i="3"/>
  <c r="AI38" i="3"/>
  <c r="AI30" i="3"/>
  <c r="AI22" i="3"/>
  <c r="AI14" i="3"/>
  <c r="AL93" i="3"/>
  <c r="AL85" i="3"/>
  <c r="AL77" i="3"/>
  <c r="AL69" i="3"/>
  <c r="AL61" i="3"/>
  <c r="AL53" i="3"/>
  <c r="AL45" i="3"/>
  <c r="AL37" i="3"/>
  <c r="AL29" i="3"/>
  <c r="AL21" i="3"/>
  <c r="AL13" i="3"/>
  <c r="AM155" i="3"/>
  <c r="AM147" i="3"/>
  <c r="AM139" i="3"/>
  <c r="AM131" i="3"/>
  <c r="AM123" i="3"/>
  <c r="AM115" i="3"/>
  <c r="AM107" i="3"/>
  <c r="AM99" i="3"/>
  <c r="AM91" i="3"/>
  <c r="AM83" i="3"/>
  <c r="AM75" i="3"/>
  <c r="AM67" i="3"/>
  <c r="AM59" i="3"/>
  <c r="AM51" i="3"/>
  <c r="AM43" i="3"/>
  <c r="AM35" i="3"/>
  <c r="AM27" i="3"/>
  <c r="AM19" i="3"/>
  <c r="AM11" i="3"/>
  <c r="AE134" i="3"/>
  <c r="AG13" i="3"/>
  <c r="AK10" i="3"/>
  <c r="AL10" i="3"/>
  <c r="AE10" i="3"/>
  <c r="AM10" i="3"/>
  <c r="AF10" i="3"/>
  <c r="AG10" i="3"/>
  <c r="AI10" i="3"/>
  <c r="AJ10" i="3"/>
  <c r="AH10" i="3"/>
  <c r="E26" i="1"/>
  <c r="I26" i="1" s="1"/>
  <c r="BM31" i="6" l="1" a="1"/>
  <c r="BM31" i="6" s="1"/>
  <c r="AZ31" i="6" s="1"/>
  <c r="AQ31" i="6" s="1"/>
  <c r="E31" i="6" s="1"/>
  <c r="I31" i="6" s="1"/>
  <c r="E89" i="6"/>
  <c r="I89" i="6" s="1"/>
  <c r="E25" i="6"/>
  <c r="I25" i="6" s="1"/>
  <c r="E26" i="6"/>
  <c r="I26" i="6" s="1"/>
  <c r="E24" i="6"/>
  <c r="I24" i="6" s="1"/>
  <c r="E35" i="6"/>
  <c r="I35" i="6" s="1"/>
  <c r="E27" i="6"/>
  <c r="I27" i="6" s="1"/>
  <c r="E33" i="6"/>
  <c r="I33" i="6" s="1"/>
  <c r="E30" i="6"/>
  <c r="I30" i="6" s="1"/>
  <c r="E32" i="6"/>
  <c r="I32" i="6" s="1"/>
  <c r="E99" i="6"/>
  <c r="I99" i="6" s="1"/>
  <c r="E92" i="6"/>
  <c r="I92" i="6" s="1"/>
  <c r="E64" i="6"/>
  <c r="I64" i="6" s="1"/>
  <c r="E160" i="6"/>
  <c r="I160" i="6" s="1"/>
  <c r="E142" i="6"/>
  <c r="I142" i="6" s="1"/>
  <c r="E110" i="6"/>
  <c r="I110" i="6" s="1"/>
  <c r="E57" i="6"/>
  <c r="I57" i="6" s="1"/>
  <c r="E48" i="6"/>
  <c r="I48" i="6" s="1"/>
  <c r="E39" i="6"/>
  <c r="I39" i="6" s="1"/>
  <c r="E127" i="6"/>
  <c r="I127" i="6" s="1"/>
  <c r="E171" i="6"/>
  <c r="I171" i="6" s="1"/>
  <c r="E159" i="6"/>
  <c r="I159" i="6" s="1"/>
  <c r="E114" i="6"/>
  <c r="I114" i="6" s="1"/>
  <c r="E123" i="6"/>
  <c r="I123" i="6" s="1"/>
  <c r="E98" i="6"/>
  <c r="I98" i="6" s="1"/>
  <c r="E108" i="6"/>
  <c r="I108" i="6" s="1"/>
  <c r="E78" i="6"/>
  <c r="I78" i="6" s="1"/>
  <c r="E65" i="6"/>
  <c r="I65" i="6" s="1"/>
  <c r="E76" i="6"/>
  <c r="I76" i="6" s="1"/>
  <c r="E44" i="6"/>
  <c r="I44" i="6" s="1"/>
  <c r="E49" i="6"/>
  <c r="I49" i="6" s="1"/>
  <c r="E43" i="6"/>
  <c r="I43" i="6" s="1"/>
  <c r="E59" i="6"/>
  <c r="I59" i="6" s="1"/>
  <c r="E75" i="6"/>
  <c r="I75" i="6" s="1"/>
  <c r="E88" i="6"/>
  <c r="I88" i="6" s="1"/>
  <c r="E122" i="6"/>
  <c r="I122" i="6" s="1"/>
  <c r="E145" i="6"/>
  <c r="I145" i="6" s="1"/>
  <c r="E164" i="6"/>
  <c r="I164" i="6" s="1"/>
  <c r="E40" i="6"/>
  <c r="I40" i="6" s="1"/>
  <c r="E77" i="6"/>
  <c r="I77" i="6" s="1"/>
  <c r="E28" i="6"/>
  <c r="I28" i="6" s="1"/>
  <c r="E38" i="6"/>
  <c r="I38" i="6" s="1"/>
  <c r="E68" i="6"/>
  <c r="I68" i="6" s="1"/>
  <c r="E66" i="6"/>
  <c r="I66" i="6" s="1"/>
  <c r="E163" i="6"/>
  <c r="I163" i="6" s="1"/>
  <c r="E146" i="6"/>
  <c r="I146" i="6" s="1"/>
  <c r="E126" i="6"/>
  <c r="I126" i="6" s="1"/>
  <c r="E115" i="6"/>
  <c r="I115" i="6" s="1"/>
  <c r="E36" i="6"/>
  <c r="I36" i="6" s="1"/>
  <c r="E54" i="6"/>
  <c r="I54" i="6" s="1"/>
  <c r="E50" i="6"/>
  <c r="I50" i="6" s="1"/>
  <c r="E72" i="6"/>
  <c r="I72" i="6" s="1"/>
  <c r="E84" i="6"/>
  <c r="I84" i="6" s="1"/>
  <c r="E116" i="6"/>
  <c r="I116" i="6" s="1"/>
  <c r="E139" i="6"/>
  <c r="I139" i="6" s="1"/>
  <c r="E157" i="6"/>
  <c r="I157" i="6" s="1"/>
  <c r="E172" i="6"/>
  <c r="I172" i="6" s="1"/>
  <c r="E69" i="6"/>
  <c r="I69" i="6" s="1"/>
  <c r="E152" i="6"/>
  <c r="I152" i="6" s="1"/>
  <c r="E113" i="6"/>
  <c r="I113" i="6" s="1"/>
  <c r="E60" i="6"/>
  <c r="I60" i="6" s="1"/>
  <c r="E154" i="6"/>
  <c r="I154" i="6" s="1"/>
  <c r="E120" i="6"/>
  <c r="I120" i="6" s="1"/>
  <c r="E111" i="6"/>
  <c r="I111" i="6" s="1"/>
  <c r="E95" i="6"/>
  <c r="I95" i="6" s="1"/>
  <c r="E91" i="6"/>
  <c r="I91" i="6" s="1"/>
  <c r="E87" i="6"/>
  <c r="I87" i="6" s="1"/>
  <c r="E51" i="6"/>
  <c r="I51" i="6" s="1"/>
  <c r="E47" i="6"/>
  <c r="I47" i="6" s="1"/>
  <c r="E37" i="6"/>
  <c r="I37" i="6" s="1"/>
  <c r="E29" i="6"/>
  <c r="I29" i="6" s="1"/>
  <c r="E55" i="6"/>
  <c r="I55" i="6" s="1"/>
  <c r="E80" i="6"/>
  <c r="I80" i="6" s="1"/>
  <c r="E85" i="6"/>
  <c r="I85" i="6" s="1"/>
  <c r="E124" i="6"/>
  <c r="I124" i="6" s="1"/>
  <c r="E148" i="6"/>
  <c r="I148" i="6" s="1"/>
  <c r="E155" i="6"/>
  <c r="I155" i="6" s="1"/>
  <c r="E167" i="6"/>
  <c r="I167" i="6" s="1"/>
  <c r="E61" i="6"/>
  <c r="I61" i="6" s="1"/>
  <c r="E97" i="6"/>
  <c r="I97" i="6" s="1"/>
  <c r="E128" i="6"/>
  <c r="I128" i="6" s="1"/>
  <c r="E101" i="6"/>
  <c r="I101" i="6" s="1"/>
  <c r="E158" i="6"/>
  <c r="I158" i="6" s="1"/>
  <c r="E144" i="6"/>
  <c r="I144" i="6" s="1"/>
  <c r="E136" i="6"/>
  <c r="I136" i="6" s="1"/>
  <c r="E138" i="6"/>
  <c r="I138" i="6" s="1"/>
  <c r="E149" i="6"/>
  <c r="I149" i="6" s="1"/>
  <c r="E143" i="6"/>
  <c r="I143" i="6" s="1"/>
  <c r="E131" i="6"/>
  <c r="I131" i="6" s="1"/>
  <c r="E117" i="6"/>
  <c r="I117" i="6" s="1"/>
  <c r="E79" i="6"/>
  <c r="I79" i="6" s="1"/>
  <c r="E56" i="6"/>
  <c r="I56" i="6" s="1"/>
  <c r="E34" i="6"/>
  <c r="I34" i="6" s="1"/>
  <c r="E45" i="6"/>
  <c r="I45" i="6" s="1"/>
  <c r="E58" i="6"/>
  <c r="I58" i="6" s="1"/>
  <c r="E62" i="6"/>
  <c r="I62" i="6" s="1"/>
  <c r="E83" i="6"/>
  <c r="I83" i="6" s="1"/>
  <c r="E109" i="6"/>
  <c r="I109" i="6" s="1"/>
  <c r="E132" i="6"/>
  <c r="I132" i="6" s="1"/>
  <c r="E162" i="6"/>
  <c r="I162" i="6" s="1"/>
  <c r="E168" i="6"/>
  <c r="I168" i="6" s="1"/>
  <c r="E133" i="6"/>
  <c r="I133" i="6" s="1"/>
  <c r="E81" i="6"/>
  <c r="I81" i="6" s="1"/>
  <c r="E134" i="6"/>
  <c r="I134" i="6" s="1"/>
  <c r="E71" i="6"/>
  <c r="I71" i="6" s="1"/>
  <c r="E137" i="6"/>
  <c r="I137" i="6" s="1"/>
  <c r="E173" i="6"/>
  <c r="I173" i="6" s="1"/>
  <c r="E166" i="6"/>
  <c r="I166" i="6" s="1"/>
  <c r="E140" i="6"/>
  <c r="I140" i="6" s="1"/>
  <c r="E130" i="6"/>
  <c r="I130" i="6" s="1"/>
  <c r="E103" i="6"/>
  <c r="I103" i="6" s="1"/>
  <c r="E125" i="6"/>
  <c r="I125" i="6" s="1"/>
  <c r="E112" i="6"/>
  <c r="I112" i="6" s="1"/>
  <c r="E100" i="6"/>
  <c r="I100" i="6" s="1"/>
  <c r="E102" i="6"/>
  <c r="I102" i="6" s="1"/>
  <c r="E74" i="6"/>
  <c r="I74" i="6" s="1"/>
  <c r="E90" i="6"/>
  <c r="I90" i="6" s="1"/>
  <c r="E52" i="6"/>
  <c r="I52" i="6" s="1"/>
  <c r="E42" i="6"/>
  <c r="I42" i="6" s="1"/>
  <c r="E53" i="6"/>
  <c r="I53" i="6" s="1"/>
  <c r="E63" i="6"/>
  <c r="I63" i="6" s="1"/>
  <c r="E70" i="6"/>
  <c r="I70" i="6" s="1"/>
  <c r="E93" i="6"/>
  <c r="I93" i="6" s="1"/>
  <c r="E105" i="6"/>
  <c r="I105" i="6" s="1"/>
  <c r="E141" i="6"/>
  <c r="I141" i="6" s="1"/>
  <c r="E156" i="6"/>
  <c r="I156" i="6" s="1"/>
  <c r="E169" i="6"/>
  <c r="I169" i="6" s="1"/>
  <c r="E151" i="6"/>
  <c r="I151" i="6" s="1"/>
  <c r="E121" i="6"/>
  <c r="I121" i="6" s="1"/>
  <c r="E118" i="6"/>
  <c r="I118" i="6" s="1"/>
  <c r="E104" i="6"/>
  <c r="I104" i="6" s="1"/>
  <c r="E129" i="6"/>
  <c r="I129" i="6" s="1"/>
  <c r="E96" i="6"/>
  <c r="I96" i="6" s="1"/>
  <c r="E170" i="6"/>
  <c r="I170" i="6" s="1"/>
  <c r="E165" i="6"/>
  <c r="I165" i="6" s="1"/>
  <c r="E153" i="6"/>
  <c r="I153" i="6" s="1"/>
  <c r="E150" i="6"/>
  <c r="I150" i="6" s="1"/>
  <c r="E147" i="6"/>
  <c r="I147" i="6" s="1"/>
  <c r="E107" i="6"/>
  <c r="I107" i="6" s="1"/>
  <c r="E106" i="6"/>
  <c r="I106" i="6" s="1"/>
  <c r="E86" i="6"/>
  <c r="I86" i="6" s="1"/>
  <c r="E82" i="6"/>
  <c r="I82" i="6" s="1"/>
  <c r="E41" i="6"/>
  <c r="I41" i="6" s="1"/>
  <c r="E46" i="6"/>
  <c r="I46" i="6" s="1"/>
  <c r="E67" i="6"/>
  <c r="I67" i="6" s="1"/>
  <c r="E73" i="6"/>
  <c r="I73" i="6" s="1"/>
  <c r="E94" i="6"/>
  <c r="I94" i="6" s="1"/>
  <c r="E119" i="6"/>
  <c r="I119" i="6" s="1"/>
  <c r="E135" i="6"/>
  <c r="I135" i="6" s="1"/>
  <c r="E161" i="6"/>
  <c r="I161" i="6" s="1"/>
  <c r="E128" i="1"/>
  <c r="I128" i="1" s="1"/>
  <c r="E42" i="1"/>
  <c r="I42" i="1" s="1"/>
  <c r="E84" i="1"/>
  <c r="I84" i="1" s="1"/>
  <c r="E65" i="1"/>
  <c r="I65" i="1" s="1"/>
  <c r="E89" i="1"/>
  <c r="I89" i="1" s="1"/>
  <c r="E47" i="1"/>
  <c r="I47" i="1" s="1"/>
  <c r="E153" i="1"/>
  <c r="I153" i="1" s="1"/>
  <c r="E141" i="1"/>
  <c r="I141" i="1" s="1"/>
  <c r="E33" i="1"/>
  <c r="I33" i="1" s="1"/>
  <c r="E97" i="1"/>
  <c r="I97" i="1" s="1"/>
  <c r="E75" i="1"/>
  <c r="I75" i="1" s="1"/>
  <c r="E139" i="1"/>
  <c r="I139" i="1" s="1"/>
  <c r="E102" i="1"/>
  <c r="I102" i="1" s="1"/>
  <c r="E19" i="1"/>
  <c r="I19" i="1" s="1"/>
  <c r="E10" i="1"/>
  <c r="I10" i="1" s="1"/>
  <c r="AZ11" i="3"/>
  <c r="AQ11" i="3" s="1"/>
  <c r="E11" i="3" s="1"/>
  <c r="I11" i="3" s="1"/>
  <c r="E18" i="1"/>
  <c r="I18" i="1" s="1"/>
  <c r="E56" i="1"/>
  <c r="I56" i="1" s="1"/>
  <c r="E12" i="1"/>
  <c r="I12" i="1" s="1"/>
  <c r="E76" i="1"/>
  <c r="I76" i="1" s="1"/>
  <c r="E140" i="1"/>
  <c r="I140" i="1" s="1"/>
  <c r="E32" i="1"/>
  <c r="I32" i="1" s="1"/>
  <c r="E91" i="1"/>
  <c r="I91" i="1" s="1"/>
  <c r="E155" i="1"/>
  <c r="I155" i="1" s="1"/>
  <c r="E27" i="1"/>
  <c r="I27" i="1" s="1"/>
  <c r="E113" i="1"/>
  <c r="I113" i="1" s="1"/>
  <c r="E70" i="1"/>
  <c r="I70" i="1" s="1"/>
  <c r="E134" i="1"/>
  <c r="I134" i="1" s="1"/>
  <c r="E88" i="1"/>
  <c r="I88" i="1" s="1"/>
  <c r="E152" i="1"/>
  <c r="I152" i="1" s="1"/>
  <c r="E130" i="1"/>
  <c r="I130" i="1" s="1"/>
  <c r="E22" i="1"/>
  <c r="I22" i="1" s="1"/>
  <c r="E150" i="1"/>
  <c r="I150" i="1" s="1"/>
  <c r="E37" i="1"/>
  <c r="I37" i="1" s="1"/>
  <c r="E142" i="1"/>
  <c r="I142" i="1" s="1"/>
  <c r="E118" i="1"/>
  <c r="I118" i="1" s="1"/>
  <c r="E119" i="1"/>
  <c r="I119" i="1" s="1"/>
  <c r="E105" i="1"/>
  <c r="I105" i="1" s="1"/>
  <c r="E83" i="1"/>
  <c r="I83" i="1" s="1"/>
  <c r="E61" i="1"/>
  <c r="I61" i="1" s="1"/>
  <c r="E125" i="1"/>
  <c r="I125" i="1" s="1"/>
  <c r="E20" i="1"/>
  <c r="I20" i="1" s="1"/>
  <c r="E111" i="1"/>
  <c r="I111" i="1" s="1"/>
  <c r="E25" i="1"/>
  <c r="I25" i="1" s="1"/>
  <c r="E24" i="1"/>
  <c r="I24" i="1" s="1"/>
  <c r="E34" i="1"/>
  <c r="I34" i="1" s="1"/>
  <c r="E53" i="1"/>
  <c r="I53" i="1" s="1"/>
  <c r="E96" i="1"/>
  <c r="I96" i="1" s="1"/>
  <c r="E62" i="1"/>
  <c r="I62" i="1" s="1"/>
  <c r="E50" i="1"/>
  <c r="I50" i="1" s="1"/>
  <c r="E149" i="1"/>
  <c r="I149" i="1" s="1"/>
  <c r="E66" i="1"/>
  <c r="I66" i="1" s="1"/>
  <c r="E135" i="1"/>
  <c r="I135" i="1" s="1"/>
  <c r="E55" i="1"/>
  <c r="I55" i="1" s="1"/>
  <c r="AZ10" i="3"/>
  <c r="AQ10" i="3" s="1"/>
  <c r="E108" i="1"/>
  <c r="I108" i="1" s="1"/>
  <c r="E86" i="1"/>
  <c r="I86" i="1" s="1"/>
  <c r="E64" i="1"/>
  <c r="I64" i="1" s="1"/>
  <c r="E13" i="1"/>
  <c r="I13" i="1" s="1"/>
  <c r="E101" i="1"/>
  <c r="I101" i="1" s="1"/>
  <c r="E23" i="1"/>
  <c r="I23" i="1" s="1"/>
  <c r="E87" i="1"/>
  <c r="I87" i="1" s="1"/>
  <c r="E151" i="1"/>
  <c r="I151" i="1" s="1"/>
  <c r="E73" i="1"/>
  <c r="I73" i="1" s="1"/>
  <c r="E112" i="1"/>
  <c r="I112" i="1" s="1"/>
  <c r="E71" i="1"/>
  <c r="I71" i="1" s="1"/>
  <c r="E49" i="1"/>
  <c r="I49" i="1" s="1"/>
  <c r="E59" i="1"/>
  <c r="I59" i="1" s="1"/>
  <c r="E123" i="1"/>
  <c r="I123" i="1" s="1"/>
  <c r="E121" i="1"/>
  <c r="I121" i="1" s="1"/>
  <c r="E46" i="1"/>
  <c r="I46" i="1" s="1"/>
  <c r="E104" i="1"/>
  <c r="I104" i="1" s="1"/>
  <c r="E146" i="1"/>
  <c r="I146" i="1" s="1"/>
  <c r="E38" i="1"/>
  <c r="I38" i="1" s="1"/>
  <c r="E51" i="1"/>
  <c r="I51" i="1" s="1"/>
  <c r="E72" i="1"/>
  <c r="I72" i="1" s="1"/>
  <c r="E114" i="1"/>
  <c r="I114" i="1" s="1"/>
  <c r="E92" i="1"/>
  <c r="I92" i="1" s="1"/>
  <c r="E156" i="1"/>
  <c r="I156" i="1" s="1"/>
  <c r="E41" i="1"/>
  <c r="I41" i="1" s="1"/>
  <c r="E154" i="1"/>
  <c r="I154" i="1" s="1"/>
  <c r="E132" i="1"/>
  <c r="I132" i="1" s="1"/>
  <c r="E54" i="1"/>
  <c r="I54" i="1" s="1"/>
  <c r="E103" i="1"/>
  <c r="I103" i="1" s="1"/>
  <c r="E17" i="1"/>
  <c r="I17" i="1" s="1"/>
  <c r="E48" i="1"/>
  <c r="I48" i="1" s="1"/>
  <c r="E117" i="1"/>
  <c r="I117" i="1" s="1"/>
  <c r="E9" i="1"/>
  <c r="I9" i="1" s="1"/>
  <c r="E137" i="1"/>
  <c r="I137" i="1" s="1"/>
  <c r="E115" i="1"/>
  <c r="I115" i="1" s="1"/>
  <c r="E16" i="1"/>
  <c r="I16" i="1" s="1"/>
  <c r="E144" i="1"/>
  <c r="I144" i="1" s="1"/>
  <c r="E58" i="1"/>
  <c r="I58" i="1" s="1"/>
  <c r="E122" i="1"/>
  <c r="I122" i="1" s="1"/>
  <c r="E100" i="1"/>
  <c r="I100" i="1" s="1"/>
  <c r="E14" i="1"/>
  <c r="I14" i="1" s="1"/>
  <c r="E29" i="1"/>
  <c r="I29" i="1" s="1"/>
  <c r="E93" i="1"/>
  <c r="I93" i="1" s="1"/>
  <c r="E157" i="1"/>
  <c r="I157" i="1" s="1"/>
  <c r="E74" i="1"/>
  <c r="I74" i="1" s="1"/>
  <c r="E138" i="1"/>
  <c r="I138" i="1" s="1"/>
  <c r="E52" i="1"/>
  <c r="I52" i="1" s="1"/>
  <c r="E116" i="1"/>
  <c r="I116" i="1" s="1"/>
  <c r="E30" i="1"/>
  <c r="I30" i="1" s="1"/>
  <c r="E94" i="1"/>
  <c r="I94" i="1" s="1"/>
  <c r="E158" i="1"/>
  <c r="I158" i="1" s="1"/>
  <c r="E11" i="1"/>
  <c r="I11" i="1" s="1"/>
  <c r="E109" i="1"/>
  <c r="I109" i="1" s="1"/>
  <c r="E31" i="1"/>
  <c r="I31" i="1" s="1"/>
  <c r="E95" i="1"/>
  <c r="I95" i="1" s="1"/>
  <c r="E81" i="1"/>
  <c r="I81" i="1" s="1"/>
  <c r="E145" i="1"/>
  <c r="I145" i="1" s="1"/>
  <c r="E133" i="1"/>
  <c r="I133" i="1" s="1"/>
  <c r="E98" i="1"/>
  <c r="I98" i="1" s="1"/>
  <c r="E120" i="1"/>
  <c r="I120" i="1" s="1"/>
  <c r="E15" i="1"/>
  <c r="I15" i="1" s="1"/>
  <c r="E79" i="1"/>
  <c r="I79" i="1" s="1"/>
  <c r="E143" i="1"/>
  <c r="I143" i="1" s="1"/>
  <c r="E57" i="1"/>
  <c r="I57" i="1" s="1"/>
  <c r="E67" i="1"/>
  <c r="I67" i="1" s="1"/>
  <c r="E131" i="1"/>
  <c r="I131" i="1" s="1"/>
  <c r="E147" i="1"/>
  <c r="I147" i="1" s="1"/>
  <c r="E126" i="1"/>
  <c r="I126" i="1" s="1"/>
  <c r="E82" i="1"/>
  <c r="I82" i="1" s="1"/>
  <c r="E60" i="1"/>
  <c r="I60" i="1" s="1"/>
  <c r="E124" i="1"/>
  <c r="I124" i="1" s="1"/>
  <c r="E40" i="1"/>
  <c r="I40" i="1" s="1"/>
  <c r="E129" i="1"/>
  <c r="I129" i="1" s="1"/>
  <c r="E136" i="1"/>
  <c r="I136" i="1" s="1"/>
  <c r="E28" i="1"/>
  <c r="I28" i="1" s="1"/>
  <c r="E127" i="1"/>
  <c r="I127" i="1" s="1"/>
  <c r="E35" i="1"/>
  <c r="I35" i="1" s="1"/>
  <c r="E99" i="1"/>
  <c r="I99" i="1" s="1"/>
  <c r="E21" i="1"/>
  <c r="I21" i="1" s="1"/>
  <c r="E85" i="1"/>
  <c r="I85" i="1" s="1"/>
  <c r="E63" i="1"/>
  <c r="I63" i="1" s="1"/>
  <c r="E44" i="1"/>
  <c r="I44" i="1" s="1"/>
  <c r="E90" i="1"/>
  <c r="I90" i="1" s="1"/>
  <c r="E68" i="1"/>
  <c r="I68" i="1" s="1"/>
  <c r="E39" i="1"/>
  <c r="I39" i="1" s="1"/>
  <c r="E80" i="1"/>
  <c r="I80" i="1" s="1"/>
  <c r="AW10" i="3"/>
  <c r="AN10" i="3" s="1"/>
  <c r="BE10" i="3"/>
  <c r="AV10" i="3" s="1"/>
  <c r="BC10" i="3"/>
  <c r="AT10" i="3" s="1"/>
  <c r="BB10" i="3"/>
  <c r="AS10" i="3" s="1"/>
  <c r="E77" i="3"/>
  <c r="I77" i="3" s="1"/>
  <c r="E61" i="3"/>
  <c r="I61" i="3" s="1"/>
  <c r="E21" i="3"/>
  <c r="I21" i="3" s="1"/>
  <c r="E85" i="3"/>
  <c r="I85" i="3" s="1"/>
  <c r="E149" i="3"/>
  <c r="I149" i="3" s="1"/>
  <c r="E150" i="3"/>
  <c r="I150" i="3" s="1"/>
  <c r="E153" i="3"/>
  <c r="I153" i="3" s="1"/>
  <c r="E74" i="3"/>
  <c r="I74" i="3" s="1"/>
  <c r="E146" i="3"/>
  <c r="I146" i="3" s="1"/>
  <c r="E120" i="3"/>
  <c r="I120" i="3" s="1"/>
  <c r="E83" i="3"/>
  <c r="I83" i="3" s="1"/>
  <c r="E64" i="3"/>
  <c r="I64" i="3" s="1"/>
  <c r="E39" i="3"/>
  <c r="I39" i="3" s="1"/>
  <c r="E103" i="3"/>
  <c r="I103" i="3" s="1"/>
  <c r="E116" i="3"/>
  <c r="I116" i="3" s="1"/>
  <c r="E51" i="3"/>
  <c r="I51" i="3" s="1"/>
  <c r="E143" i="3"/>
  <c r="I143" i="3" s="1"/>
  <c r="E29" i="3"/>
  <c r="I29" i="3" s="1"/>
  <c r="E93" i="3"/>
  <c r="I93" i="3" s="1"/>
  <c r="E157" i="3"/>
  <c r="I157" i="3" s="1"/>
  <c r="E158" i="3"/>
  <c r="I158" i="3" s="1"/>
  <c r="E23" i="3"/>
  <c r="I23" i="3" s="1"/>
  <c r="E151" i="3"/>
  <c r="I151" i="3" s="1"/>
  <c r="E18" i="3"/>
  <c r="I18" i="3" s="1"/>
  <c r="E27" i="3"/>
  <c r="I27" i="3" s="1"/>
  <c r="E101" i="3"/>
  <c r="I101" i="3" s="1"/>
  <c r="E72" i="3"/>
  <c r="I72" i="3" s="1"/>
  <c r="E15" i="3"/>
  <c r="I15" i="3" s="1"/>
  <c r="E37" i="3"/>
  <c r="I37" i="3" s="1"/>
  <c r="E45" i="3"/>
  <c r="I45" i="3" s="1"/>
  <c r="E109" i="3"/>
  <c r="I109" i="3" s="1"/>
  <c r="E68" i="3"/>
  <c r="I68" i="3" s="1"/>
  <c r="E79" i="3"/>
  <c r="I79" i="3" s="1"/>
  <c r="E106" i="3"/>
  <c r="I106" i="3" s="1"/>
  <c r="E82" i="3"/>
  <c r="I82" i="3" s="1"/>
  <c r="E38" i="3"/>
  <c r="I38" i="3" s="1"/>
  <c r="E95" i="3"/>
  <c r="I95" i="3" s="1"/>
  <c r="E48" i="3"/>
  <c r="I48" i="3" s="1"/>
  <c r="E75" i="3"/>
  <c r="I75" i="3" s="1"/>
  <c r="E110" i="3"/>
  <c r="I110" i="3" s="1"/>
  <c r="E34" i="3"/>
  <c r="I34" i="3" s="1"/>
  <c r="E147" i="3"/>
  <c r="I147" i="3" s="1"/>
  <c r="E30" i="3"/>
  <c r="I30" i="3" s="1"/>
  <c r="E123" i="3"/>
  <c r="I123" i="3" s="1"/>
  <c r="E25" i="3"/>
  <c r="I25" i="3" s="1"/>
  <c r="E90" i="3"/>
  <c r="I90" i="3" s="1"/>
  <c r="E52" i="3"/>
  <c r="I52" i="3" s="1"/>
  <c r="E92" i="3"/>
  <c r="I92" i="3" s="1"/>
  <c r="E46" i="3"/>
  <c r="I46" i="3" s="1"/>
  <c r="E17" i="3"/>
  <c r="I17" i="3" s="1"/>
  <c r="E139" i="3"/>
  <c r="I139" i="3" s="1"/>
  <c r="E53" i="3"/>
  <c r="I53" i="3" s="1"/>
  <c r="E117" i="3"/>
  <c r="I117" i="3" s="1"/>
  <c r="E73" i="3"/>
  <c r="I73" i="3" s="1"/>
  <c r="E54" i="3"/>
  <c r="I54" i="3" s="1"/>
  <c r="E118" i="3"/>
  <c r="I118" i="3" s="1"/>
  <c r="E35" i="3"/>
  <c r="I35" i="3" s="1"/>
  <c r="E16" i="3"/>
  <c r="I16" i="3" s="1"/>
  <c r="E148" i="3"/>
  <c r="I148" i="3" s="1"/>
  <c r="E108" i="3"/>
  <c r="I108" i="3" s="1"/>
  <c r="E91" i="3"/>
  <c r="I91" i="3" s="1"/>
  <c r="E154" i="3"/>
  <c r="I154" i="3" s="1"/>
  <c r="E104" i="3"/>
  <c r="I104" i="3" s="1"/>
  <c r="E31" i="3"/>
  <c r="I31" i="3" s="1"/>
  <c r="E144" i="3"/>
  <c r="I144" i="3" s="1"/>
  <c r="E49" i="3"/>
  <c r="I49" i="3" s="1"/>
  <c r="E41" i="3"/>
  <c r="I41" i="3" s="1"/>
  <c r="E98" i="3"/>
  <c r="I98" i="3" s="1"/>
  <c r="E128" i="3"/>
  <c r="I128" i="3" s="1"/>
  <c r="E156" i="3"/>
  <c r="I156" i="3" s="1"/>
  <c r="E125" i="3"/>
  <c r="I125" i="3" s="1"/>
  <c r="E97" i="3"/>
  <c r="I97" i="3" s="1"/>
  <c r="E62" i="3"/>
  <c r="I62" i="3" s="1"/>
  <c r="E126" i="3"/>
  <c r="I126" i="3" s="1"/>
  <c r="E89" i="3"/>
  <c r="I89" i="3" s="1"/>
  <c r="E55" i="3"/>
  <c r="I55" i="3" s="1"/>
  <c r="E119" i="3"/>
  <c r="I119" i="3" s="1"/>
  <c r="E81" i="3"/>
  <c r="I81" i="3" s="1"/>
  <c r="E56" i="3"/>
  <c r="I56" i="3" s="1"/>
  <c r="E36" i="3"/>
  <c r="I36" i="3" s="1"/>
  <c r="E19" i="3"/>
  <c r="I19" i="3" s="1"/>
  <c r="E131" i="3"/>
  <c r="I131" i="3" s="1"/>
  <c r="E112" i="3"/>
  <c r="I112" i="3" s="1"/>
  <c r="E138" i="3"/>
  <c r="I138" i="3" s="1"/>
  <c r="E87" i="3"/>
  <c r="I87" i="3" s="1"/>
  <c r="E140" i="3"/>
  <c r="I140" i="3" s="1"/>
  <c r="E33" i="3"/>
  <c r="I33" i="3" s="1"/>
  <c r="E26" i="3"/>
  <c r="I26" i="3" s="1"/>
  <c r="E124" i="3"/>
  <c r="I124" i="3" s="1"/>
  <c r="E69" i="3"/>
  <c r="I69" i="3" s="1"/>
  <c r="E70" i="3"/>
  <c r="I70" i="3" s="1"/>
  <c r="E113" i="3"/>
  <c r="I113" i="3" s="1"/>
  <c r="E127" i="3"/>
  <c r="I127" i="3" s="1"/>
  <c r="E58" i="3"/>
  <c r="I58" i="3" s="1"/>
  <c r="E59" i="3"/>
  <c r="I59" i="3" s="1"/>
  <c r="E20" i="3"/>
  <c r="I20" i="3" s="1"/>
  <c r="E136" i="3"/>
  <c r="I136" i="3" s="1"/>
  <c r="E67" i="3"/>
  <c r="I67" i="3" s="1"/>
  <c r="E28" i="3"/>
  <c r="I28" i="3" s="1"/>
  <c r="E47" i="3"/>
  <c r="I47" i="3" s="1"/>
  <c r="E111" i="3"/>
  <c r="I111" i="3" s="1"/>
  <c r="E42" i="3"/>
  <c r="I42" i="3" s="1"/>
  <c r="E50" i="3"/>
  <c r="I50" i="3" s="1"/>
  <c r="E57" i="3"/>
  <c r="I57" i="3" s="1"/>
  <c r="E43" i="3"/>
  <c r="I43" i="3" s="1"/>
  <c r="E24" i="3"/>
  <c r="I24" i="3" s="1"/>
  <c r="E88" i="3"/>
  <c r="I88" i="3" s="1"/>
  <c r="E100" i="3"/>
  <c r="I100" i="3" s="1"/>
  <c r="E86" i="3"/>
  <c r="I86" i="3" s="1"/>
  <c r="E78" i="3"/>
  <c r="I78" i="3" s="1"/>
  <c r="E94" i="3"/>
  <c r="I94" i="3" s="1"/>
  <c r="E44" i="3"/>
  <c r="I44" i="3" s="1"/>
  <c r="E102" i="3"/>
  <c r="I102" i="3" s="1"/>
  <c r="E159" i="3"/>
  <c r="I159" i="3" s="1"/>
  <c r="E107" i="3"/>
  <c r="I107" i="3" s="1"/>
  <c r="E133" i="3"/>
  <c r="I133" i="3" s="1"/>
  <c r="E121" i="3"/>
  <c r="I121" i="3" s="1"/>
  <c r="E63" i="3"/>
  <c r="I63" i="3" s="1"/>
  <c r="E105" i="3"/>
  <c r="I105" i="3" s="1"/>
  <c r="E122" i="3"/>
  <c r="I122" i="3" s="1"/>
  <c r="E76" i="3"/>
  <c r="I76" i="3" s="1"/>
  <c r="E40" i="3"/>
  <c r="I40" i="3" s="1"/>
  <c r="E152" i="3"/>
  <c r="I152" i="3" s="1"/>
  <c r="E132" i="3"/>
  <c r="I132" i="3" s="1"/>
  <c r="E96" i="3"/>
  <c r="I96" i="3" s="1"/>
  <c r="E141" i="3"/>
  <c r="I141" i="3" s="1"/>
  <c r="E145" i="3"/>
  <c r="I145" i="3" s="1"/>
  <c r="E142" i="3"/>
  <c r="I142" i="3" s="1"/>
  <c r="E137" i="3"/>
  <c r="I137" i="3" s="1"/>
  <c r="E71" i="3"/>
  <c r="I71" i="3" s="1"/>
  <c r="E135" i="3"/>
  <c r="I135" i="3" s="1"/>
  <c r="E129" i="3"/>
  <c r="I129" i="3" s="1"/>
  <c r="E66" i="3"/>
  <c r="I66" i="3" s="1"/>
  <c r="E130" i="3"/>
  <c r="I130" i="3" s="1"/>
  <c r="E99" i="3"/>
  <c r="I99" i="3" s="1"/>
  <c r="E80" i="3"/>
  <c r="I80" i="3" s="1"/>
  <c r="E60" i="3"/>
  <c r="I60" i="3" s="1"/>
  <c r="E155" i="3"/>
  <c r="I155" i="3" s="1"/>
  <c r="E84" i="3"/>
  <c r="I84" i="3" s="1"/>
  <c r="E115" i="3"/>
  <c r="I115" i="3" s="1"/>
  <c r="E32" i="3"/>
  <c r="I32" i="3" s="1"/>
  <c r="E65" i="3"/>
  <c r="I65" i="3" s="1"/>
  <c r="E22" i="3"/>
  <c r="I22" i="3" s="1"/>
  <c r="E114" i="3"/>
  <c r="I114" i="3" s="1"/>
  <c r="E12" i="3"/>
  <c r="I12" i="3" s="1"/>
  <c r="E13" i="3"/>
  <c r="I13" i="3" s="1"/>
  <c r="E14" i="3"/>
  <c r="I14" i="3" s="1"/>
  <c r="E134" i="3"/>
  <c r="I134" i="3" s="1"/>
  <c r="E10" i="3" l="1"/>
  <c r="I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<sst xmlns="http://schemas.openxmlformats.org/spreadsheetml/2006/main" count="241" uniqueCount="126">
  <si>
    <t>Dienu skaits gadā</t>
  </si>
  <si>
    <t>Vienas atvaļinājuma dienas vērtība</t>
  </si>
  <si>
    <t>Atvaļinājumu dienu skaits atbilstoši nostrādātajam konkrētā gadā</t>
  </si>
  <si>
    <t>Nr.</t>
  </si>
  <si>
    <t>Atvaļinājuma dienu skaita aprēķināšana atbilstoši proporcionāli nostrādātajam laikam projektā</t>
  </si>
  <si>
    <t>2021</t>
  </si>
  <si>
    <t>2022</t>
  </si>
  <si>
    <t>2023</t>
  </si>
  <si>
    <t>2024</t>
  </si>
  <si>
    <t>2025</t>
  </si>
  <si>
    <t>2026</t>
  </si>
  <si>
    <t>2027</t>
  </si>
  <si>
    <t>2028</t>
  </si>
  <si>
    <t>2029</t>
  </si>
  <si>
    <t>Kopā izlietoto atvaļinājuma dienu skaits personai projektā</t>
  </si>
  <si>
    <t>b.2021</t>
  </si>
  <si>
    <t>b.2022</t>
  </si>
  <si>
    <t>b.2023</t>
  </si>
  <si>
    <t>b.2024</t>
  </si>
  <si>
    <t>b.2025</t>
  </si>
  <si>
    <t>b.2026</t>
  </si>
  <si>
    <t>b.2027</t>
  </si>
  <si>
    <t>b.2028</t>
  </si>
  <si>
    <t>b.2029</t>
  </si>
  <si>
    <t>c.2021</t>
  </si>
  <si>
    <t>c.2022</t>
  </si>
  <si>
    <t>c.2023</t>
  </si>
  <si>
    <t>c.2024</t>
  </si>
  <si>
    <t>c.2025</t>
  </si>
  <si>
    <t>c.2026</t>
  </si>
  <si>
    <t>c.2027</t>
  </si>
  <si>
    <t>c.2028</t>
  </si>
  <si>
    <t>c.2029</t>
  </si>
  <si>
    <t>Papildatvaļinājuma dienas atbilstoši projektā nostrādātajam laikam</t>
  </si>
  <si>
    <t>d.2021</t>
  </si>
  <si>
    <t>d.2022</t>
  </si>
  <si>
    <t>d.2023</t>
  </si>
  <si>
    <t>d.2024</t>
  </si>
  <si>
    <t>d.2025</t>
  </si>
  <si>
    <t>d.2027</t>
  </si>
  <si>
    <t>d.2026</t>
  </si>
  <si>
    <t>d.2028</t>
  </si>
  <si>
    <t>d.2029</t>
  </si>
  <si>
    <t>Personai iestādē kopā piešķirtās papildatvaļinājumu dienas par kalendāro gadu</t>
  </si>
  <si>
    <t>Atvaļinājuma dienu skaita aprēķināšana atbilstoši proporcionāli nostrādātajam laikam projektā, ja iestādē tiek piešķirts arī papildatvaļinājums</t>
  </si>
  <si>
    <t>Neizmantoto atvaļinājuma dienu skaits projektā</t>
  </si>
  <si>
    <t>Vienas ikgadējās atvaļinājuma dienas vērtība</t>
  </si>
  <si>
    <r>
      <t>Darba sākuma datums</t>
    </r>
    <r>
      <rPr>
        <vertAlign val="superscript"/>
        <sz val="10"/>
        <color theme="1"/>
        <rFont val="Aptos Narrow"/>
        <family val="2"/>
        <charset val="186"/>
        <scheme val="minor"/>
      </rPr>
      <t>1</t>
    </r>
  </si>
  <si>
    <t>Darba sākuma gads iestādē</t>
  </si>
  <si>
    <t>Darba sākuma mēnesis iestādē</t>
  </si>
  <si>
    <t>Darba sākuma diena iestādē</t>
  </si>
  <si>
    <t>Nostrādāto dienu skaits pirmajā darba gadā</t>
  </si>
  <si>
    <t>e.2021</t>
  </si>
  <si>
    <t>e.2022</t>
  </si>
  <si>
    <t>e.2023</t>
  </si>
  <si>
    <t>e.2024</t>
  </si>
  <si>
    <t>e.2025</t>
  </si>
  <si>
    <t>e.2026</t>
  </si>
  <si>
    <t>e.2027</t>
  </si>
  <si>
    <t>e.2028</t>
  </si>
  <si>
    <t>e.2029</t>
  </si>
  <si>
    <t>Atvaļinājums proporcionāli nostrādātajam laikam projektā</t>
  </si>
  <si>
    <t xml:space="preserve">Darbs projektā (dienas no darba uzsākšanas projetkā līdz projekta beigām) </t>
  </si>
  <si>
    <t xml:space="preserve">Darbs projektā  (dienas no darba uzsākšanas projetkā līdz projekta beigām) </t>
  </si>
  <si>
    <t>Ikgadējā atvaļinājuma dienu skaits atbilstoši nostrādātajam konkrētā gadā</t>
  </si>
  <si>
    <t>Vienas papildatvaļinājuma dienas vērtība (pret personai piešķirto par kalendāro gadu)</t>
  </si>
  <si>
    <t>Dienu skaits kalendārā gada ietvaros - papildatvaļinājuma piešķirto dienu aprēķiniem</t>
  </si>
  <si>
    <t>Nostrādāto dienu skaits pēdējā darba gadā</t>
  </si>
  <si>
    <t>Darba beigu gads iestādē</t>
  </si>
  <si>
    <t>Darba beigu mēnesis iestādē</t>
  </si>
  <si>
    <t>Darba beigu diena iestādē</t>
  </si>
  <si>
    <r>
      <t>Neizmantoto atvaļinājuma dienu skaits projektā</t>
    </r>
    <r>
      <rPr>
        <vertAlign val="superscript"/>
        <sz val="11"/>
        <color theme="1"/>
        <rFont val="Aptos Narrow"/>
        <family val="2"/>
        <charset val="186"/>
        <scheme val="minor"/>
      </rPr>
      <t>3</t>
    </r>
  </si>
  <si>
    <r>
      <t>Papildatvaļinājums par 2021</t>
    </r>
    <r>
      <rPr>
        <vertAlign val="superscript"/>
        <sz val="11"/>
        <color theme="1"/>
        <rFont val="Aptos Narrow"/>
        <family val="2"/>
        <charset val="186"/>
        <scheme val="minor"/>
      </rPr>
      <t>6</t>
    </r>
  </si>
  <si>
    <r>
      <t>Papildatvaļinājums par 2022</t>
    </r>
    <r>
      <rPr>
        <vertAlign val="superscript"/>
        <sz val="11"/>
        <color theme="1"/>
        <rFont val="Aptos Narrow"/>
        <family val="2"/>
        <charset val="186"/>
        <scheme val="minor"/>
      </rPr>
      <t>6</t>
    </r>
  </si>
  <si>
    <r>
      <t>Papildatvaļinājums par 2023</t>
    </r>
    <r>
      <rPr>
        <vertAlign val="superscript"/>
        <sz val="11"/>
        <color theme="1"/>
        <rFont val="Aptos Narrow"/>
        <family val="2"/>
        <charset val="186"/>
        <scheme val="minor"/>
      </rPr>
      <t>6</t>
    </r>
  </si>
  <si>
    <r>
      <t>Papildatvaļinājums par 2024</t>
    </r>
    <r>
      <rPr>
        <vertAlign val="superscript"/>
        <sz val="11"/>
        <color theme="1"/>
        <rFont val="Aptos Narrow"/>
        <family val="2"/>
        <charset val="186"/>
        <scheme val="minor"/>
      </rPr>
      <t>6</t>
    </r>
  </si>
  <si>
    <r>
      <t>Papildatvaļinājums par 2025</t>
    </r>
    <r>
      <rPr>
        <vertAlign val="superscript"/>
        <sz val="11"/>
        <color theme="1"/>
        <rFont val="Aptos Narrow"/>
        <family val="2"/>
        <charset val="186"/>
        <scheme val="minor"/>
      </rPr>
      <t>6</t>
    </r>
  </si>
  <si>
    <r>
      <t>Papildatvaļinājums par 2026</t>
    </r>
    <r>
      <rPr>
        <vertAlign val="superscript"/>
        <sz val="11"/>
        <color theme="1"/>
        <rFont val="Aptos Narrow"/>
        <family val="2"/>
        <charset val="186"/>
        <scheme val="minor"/>
      </rPr>
      <t>6</t>
    </r>
  </si>
  <si>
    <r>
      <t>Papildatvaļinājums par 2027</t>
    </r>
    <r>
      <rPr>
        <vertAlign val="superscript"/>
        <sz val="11"/>
        <color theme="1"/>
        <rFont val="Aptos Narrow"/>
        <family val="2"/>
        <charset val="186"/>
        <scheme val="minor"/>
      </rPr>
      <t>6</t>
    </r>
  </si>
  <si>
    <r>
      <t>Papildatvaļinājums par 2028</t>
    </r>
    <r>
      <rPr>
        <vertAlign val="superscript"/>
        <sz val="11"/>
        <color theme="1"/>
        <rFont val="Aptos Narrow"/>
        <family val="2"/>
        <charset val="186"/>
        <scheme val="minor"/>
      </rPr>
      <t>6</t>
    </r>
  </si>
  <si>
    <r>
      <t>Papildatvaļinājums par 2029</t>
    </r>
    <r>
      <rPr>
        <vertAlign val="superscript"/>
        <sz val="11"/>
        <color theme="1"/>
        <rFont val="Aptos Narrow"/>
        <family val="2"/>
        <charset val="186"/>
        <scheme val="minor"/>
      </rPr>
      <t>6</t>
    </r>
  </si>
  <si>
    <t>Piemēru apraksts un atbilstoši aizpildīti ieraksti zemāk tabulā</t>
  </si>
  <si>
    <t>Darbinieks strādā gan iestādē, gan projektā no 2024.gada 1.janvāra līdz 2025.gada 30.jūnijam. Par nostrādāto 2024.gadu tiek piešķirtas 5 papildatvaļinājum dienas. Iepriekšējos Maksājumu pieprasījumos izmantotas 20 atvaļinājuma dienas. Šī maksājuma pieprasījuma ietvaros izmantots atvaļināums par 5 dienu apmērā.</t>
  </si>
  <si>
    <r>
      <t>Darbinieks strādā gan iestādē, gan projektā no 2024.gada</t>
    </r>
    <r>
      <rPr>
        <sz val="11"/>
        <color rgb="FFFF0000"/>
        <rFont val="Aptos Narrow"/>
        <family val="2"/>
        <scheme val="minor"/>
      </rPr>
      <t xml:space="preserve"> </t>
    </r>
    <r>
      <rPr>
        <b/>
        <sz val="11"/>
        <color rgb="FFFF0000"/>
        <rFont val="Aptos Narrow"/>
        <family val="2"/>
        <scheme val="minor"/>
      </rPr>
      <t>2.janvāra</t>
    </r>
    <r>
      <rPr>
        <sz val="11"/>
        <color theme="1"/>
        <rFont val="Aptos Narrow"/>
        <family val="2"/>
        <charset val="186"/>
        <scheme val="minor"/>
      </rPr>
      <t xml:space="preserve"> līdz 2025.gada 30.jūnijam. Par nostrādāto 2024.gadu tiek piešķirtas 5 papildatvaļinājum dienas. Iepriekšējos Maksājumu pieprasījumos izmantotas 20 atvaļinājuma dienas.Šī maksājuma pieprasījuma ietvaros izmantots atvaļināums par 5 dienu apmērā.</t>
    </r>
  </si>
  <si>
    <r>
      <t xml:space="preserve">Darbinieks strādā gan iestādē, gan projektā no 2024.gada </t>
    </r>
    <r>
      <rPr>
        <sz val="11"/>
        <color theme="1"/>
        <rFont val="Aptos Narrow"/>
        <family val="2"/>
        <scheme val="minor"/>
      </rPr>
      <t>1.janvāra</t>
    </r>
    <r>
      <rPr>
        <sz val="11"/>
        <color theme="1"/>
        <rFont val="Aptos Narrow"/>
        <family val="2"/>
        <charset val="186"/>
        <scheme val="minor"/>
      </rPr>
      <t xml:space="preserve"> līdz 2025.gada 30.jūnijam. Par nostrādāto 2024.gadu tiek piešķirtas 5 papildatvaļinājum dienas</t>
    </r>
    <r>
      <rPr>
        <b/>
        <sz val="11"/>
        <color rgb="FFFF0000"/>
        <rFont val="Aptos Narrow"/>
        <family val="2"/>
        <scheme val="minor"/>
      </rPr>
      <t>, kā arī 2024.gadā darbinieks ir izņēmis 1 papildatvaļinājuma dienu atbilstoši Darba likuma 151.pantam par bērnu.</t>
    </r>
    <r>
      <rPr>
        <sz val="11"/>
        <color theme="1"/>
        <rFont val="Aptos Narrow"/>
        <family val="2"/>
        <charset val="186"/>
        <scheme val="minor"/>
      </rPr>
      <t xml:space="preserve"> Iepriekšējos Maksājumu pieprasījumos izmantotas 20 atvaļinājuma dienas.Šī maksājuma pieprasījuma ietvaros izmantots atvaļināums par 5 dienu apmērā.</t>
    </r>
  </si>
  <si>
    <r>
      <t xml:space="preserve">Darbinieks strādā gan iestādē, gan projektā no 2024.gada 1.janvāra līdz </t>
    </r>
    <r>
      <rPr>
        <b/>
        <sz val="11"/>
        <color rgb="FFFF0000"/>
        <rFont val="Aptos Narrow"/>
        <family val="2"/>
        <scheme val="minor"/>
      </rPr>
      <t>2025.gada 25.novembrim</t>
    </r>
    <r>
      <rPr>
        <sz val="11"/>
        <color theme="1"/>
        <rFont val="Aptos Narrow"/>
        <family val="2"/>
        <charset val="186"/>
        <scheme val="minor"/>
      </rPr>
      <t xml:space="preserve">. Par nostrādāto 2024.gadu tiek piešķirtas 5 papildatvaļinājum dienas </t>
    </r>
    <r>
      <rPr>
        <b/>
        <sz val="11"/>
        <color rgb="FFFF0000"/>
        <rFont val="Aptos Narrow"/>
        <family val="2"/>
        <scheme val="minor"/>
      </rPr>
      <t>un arī par nostrādāto 2025.gadu darbiniekam tiek piešķirtas 5 papildatvaļinājuma dienas.</t>
    </r>
    <r>
      <rPr>
        <sz val="11"/>
        <color theme="1"/>
        <rFont val="Aptos Narrow"/>
        <family val="2"/>
        <charset val="186"/>
        <scheme val="minor"/>
      </rPr>
      <t xml:space="preserve"> Iepriekšējos Maksājumu pieprasījumos izmantotas 20 atvaļinājuma dienas. Šī maksājuma pieprasījuma ietvaros izmantots atvaļināums par 5 dienu apmērā.</t>
    </r>
  </si>
  <si>
    <r>
      <t xml:space="preserve">Darbinieks strādā gan iestādē, gan projektā no 2024.gada 1.janvāra līdz </t>
    </r>
    <r>
      <rPr>
        <b/>
        <sz val="11"/>
        <color rgb="FFFF0000"/>
        <rFont val="Aptos Narrow"/>
        <family val="2"/>
        <scheme val="minor"/>
      </rPr>
      <t>2025.gada 25.novembrim, bet vienlaikus turpina darbu iestādes pamatdarbībā</t>
    </r>
    <r>
      <rPr>
        <sz val="11"/>
        <color theme="1"/>
        <rFont val="Aptos Narrow"/>
        <family val="2"/>
        <charset val="186"/>
        <scheme val="minor"/>
      </rPr>
      <t xml:space="preserve">. Par nostrādāto 2024.gadu tiek piešķirtas 5 papildatvaļinājum dienas </t>
    </r>
    <r>
      <rPr>
        <b/>
        <sz val="11"/>
        <color rgb="FFFF0000"/>
        <rFont val="Aptos Narrow"/>
        <family val="2"/>
        <scheme val="minor"/>
      </rPr>
      <t xml:space="preserve">un arī par nostrādāto 2025.gadu darbiniekam tiek piešķirtas 5 papildatvaļinājuma dienas. </t>
    </r>
    <r>
      <rPr>
        <sz val="11"/>
        <color theme="1"/>
        <rFont val="Aptos Narrow"/>
        <family val="2"/>
        <charset val="186"/>
        <scheme val="minor"/>
      </rPr>
      <t>Iepriekšējos Maksājumu pieprasījumos izmantotas 20 atvaļinājuma dienas. Šī maksājuma pieprasījuma ietvaros izmantots atvaļināums par 5 dienu apmērā.</t>
    </r>
  </si>
  <si>
    <t>Vārds un Uzvārds</t>
  </si>
  <si>
    <t>Piemērs Nr.1</t>
  </si>
  <si>
    <t>Piemērs Nr.2</t>
  </si>
  <si>
    <t>Piemērs Nr.3</t>
  </si>
  <si>
    <t>Piemērs Nr.4</t>
  </si>
  <si>
    <t>Piemērs Nr.5</t>
  </si>
  <si>
    <t>Piemērs Nr.6</t>
  </si>
  <si>
    <t>Piemērs Nr.7</t>
  </si>
  <si>
    <t>Piemērs Nr.9</t>
  </si>
  <si>
    <t>Maksājuma pieprasījuma (turpmāk MP) pārskata perioda:</t>
  </si>
  <si>
    <t>sākuma datums</t>
  </si>
  <si>
    <t>beigu datums</t>
  </si>
  <si>
    <r>
      <t>Amata pienākumu izpildes termiņš, vai darba beigu datums par kuru iesniegts MP</t>
    </r>
    <r>
      <rPr>
        <vertAlign val="superscript"/>
        <sz val="11"/>
        <color theme="1"/>
        <rFont val="Aptos Narrow"/>
        <family val="2"/>
        <charset val="186"/>
        <scheme val="minor"/>
      </rPr>
      <t>2</t>
    </r>
  </si>
  <si>
    <t xml:space="preserve">Atvaļinājuma dienu skaits, kas projektā attiecināts iepriekšējos MP </t>
  </si>
  <si>
    <r>
      <t>Atvaļinājuma dienu skaits, kas pieprasīts šajā MP</t>
    </r>
    <r>
      <rPr>
        <vertAlign val="superscript"/>
        <sz val="11"/>
        <color theme="1"/>
        <rFont val="Aptos Narrow"/>
        <family val="2"/>
        <charset val="186"/>
        <scheme val="minor"/>
      </rPr>
      <t>3</t>
    </r>
  </si>
  <si>
    <t>Atvaļinājuma dienu skaits, kas projektā attiecināts iepriekšējos MP</t>
  </si>
  <si>
    <t>Piezīmes</t>
  </si>
  <si>
    <r>
      <t xml:space="preserve">Darbinieks strādā gan iestādē, gan projektā no 2024.gada 1.janvāra līdz 2025.gada 30.jūnijam. Par nostrādāto 2024.gadu tiek piešķirtas 5 papildatvaļinājum dienas. Iepriekšējos Maksājumu pieprasījumos izmantotas 20 atvaļinājuma dienas. Šī maksājuma pieprasījuma ietvaros izmantots atvaļināums par 5 dienu apmērā. </t>
    </r>
    <r>
      <rPr>
        <b/>
        <sz val="11"/>
        <color rgb="FFFF0000"/>
        <rFont val="Aptos Narrow"/>
        <family val="2"/>
        <scheme val="minor"/>
      </rPr>
      <t>Laika posmā no  2024.gada 01.09.2024 līdz 24.09.2024. bija izņemts bezalgas atvaļinājums - šajā gadījumā tam nav ietekme uz apēķinu, jo bezalgas atvaļināums nepārsniedz 28 kalendārās dienas.</t>
    </r>
  </si>
  <si>
    <t>Piemērs Nr.8.2.</t>
  </si>
  <si>
    <t>Piemērs Nr.8.1.</t>
  </si>
  <si>
    <r>
      <rPr>
        <b/>
        <sz val="11"/>
        <color rgb="FFFF0000"/>
        <rFont val="Aptos Narrow"/>
        <family val="2"/>
        <scheme val="minor"/>
      </rPr>
      <t xml:space="preserve">Darbinieks uzsācis darbu iestādē no 2024.gada 1.janvāra, bet darbu projektā uzsācis 15.09.2024. </t>
    </r>
    <r>
      <rPr>
        <sz val="11"/>
        <color theme="1"/>
        <rFont val="Aptos Narrow"/>
        <family val="2"/>
        <charset val="186"/>
        <scheme val="minor"/>
      </rPr>
      <t xml:space="preserve">Par nostrādāto 2024.gadu darbiniekam tiek piešķirtas 5 papildatvaļinājuma dienas. </t>
    </r>
    <r>
      <rPr>
        <sz val="11"/>
        <color theme="1"/>
        <rFont val="Aptos Narrow"/>
        <family val="2"/>
        <scheme val="minor"/>
      </rPr>
      <t xml:space="preserve">Iepriekšējos Maksājumu pieprasījumos izmantotas 20 atvaļinājuma dienas. Šī maksājuma pieprasījuma ietvaros izmantots atvaļināums par </t>
    </r>
    <r>
      <rPr>
        <b/>
        <sz val="11"/>
        <color rgb="FFFF0000"/>
        <rFont val="Aptos Narrow"/>
        <family val="2"/>
        <scheme val="minor"/>
      </rPr>
      <t>8</t>
    </r>
    <r>
      <rPr>
        <sz val="11"/>
        <color theme="1"/>
        <rFont val="Aptos Narrow"/>
        <family val="2"/>
        <scheme val="minor"/>
      </rPr>
      <t xml:space="preserve"> dienu apmērā. </t>
    </r>
    <r>
      <rPr>
        <b/>
        <sz val="11"/>
        <color rgb="FFFF0000"/>
        <rFont val="Aptos Narrow"/>
        <family val="2"/>
        <scheme val="minor"/>
      </rPr>
      <t>Šajā gadījumā tiek pieprasītas vairāk attvaļinājuma dienas kā projektā ir nostrādāts un tabula to signalizē ar sarkanu krāsu kolonās "G", "H" un "I".</t>
    </r>
  </si>
  <si>
    <t>Piemērs 10.1.</t>
  </si>
  <si>
    <t>Piemērs 10.2.</t>
  </si>
  <si>
    <r>
      <t>Darbinieks strādā gan iestādē, gan projektā no 2024.gada 1.janvāra</t>
    </r>
    <r>
      <rPr>
        <b/>
        <sz val="11"/>
        <color rgb="FFEE0000"/>
        <rFont val="Aptos Narrow"/>
        <family val="2"/>
        <scheme val="minor"/>
      </rPr>
      <t xml:space="preserve">, no 06.11.2025. darbinieks dodas bērnu kopšanas atvaļinājumā. </t>
    </r>
    <r>
      <rPr>
        <sz val="11"/>
        <color theme="1"/>
        <rFont val="Aptos Narrow"/>
        <family val="2"/>
        <scheme val="minor"/>
      </rPr>
      <t>Par nostrādāto 2024.gadu tiek piešķirtas 5 papildatvaļinājum dienas. Iepriekšējos Maksājumu pieprasījumos izmantotas 20 atvaļinājuma dienas.</t>
    </r>
  </si>
  <si>
    <t>Piemēra apraksts ar pieņēmumu, ka maksājuma pieprasījums tiek iesniegts par periodu 01.10.2025. līdz 31.12.2025. Ja rodas situācija, kura nav aprakstīta šajos piemēros un tiek nepareizi aprēķinātas atvaļinājuma dienas, tad lūdzam informāciju norādīt piezīmju kolonā un MP ietvaros pieprasīt atbilstošo dienu skaitu.</t>
  </si>
  <si>
    <t>Atvaļinājums proporcionāli nostrādātajam laikam projektā (Visi atvaļinājumi kopā)</t>
  </si>
  <si>
    <t>Aizpildāmas kolonas kuru nosaukumi ir zaļā krāsā, kolonas kuru nosaukumi ir oranžā krāsā aprēķinās automātiski balstoties uz ievadītajiem datiem.
Tabula atspoguļo skaitļus ar diviem cipariem aiz komata, bet aprēķinu formulās tiek izmantoti precīzi skaitļi ar vairāk kā diviem cipariem aiz komata. 
Ar sarkanu un sārtu krāsu, kā arī ar sarkaniem skaitļiem tabulas ailītēs automātiski tiek signalizēts par neprecizitātēm ievadītajos datos, tai skaitā tabulas oranžajās kolonās. (Nepieciešamības gadījumā ir iespējams filtrēt pēc datu lauku krāsas, lai identificētu kļūdas ievadītajos datos)
Ja rodas situācija, kura nav aprakstīta šī dokumentu piemēru sadaļā un tabulā tiek nepareizi aprēķinātas atvaļinājuma dienas, tad lūdzam informāciju norādīt piezīmju kolonā un MP ietvaros pieprasīt atbilstošo dienu skaitu. 
1. Ņemot vērā to, ka līguma slēgšanas datums var atšķirties no darba uzsākšanas datuma, šajā kolonnā ir jānorāda tieši darba uzsākšanas datums, jo atlīdzības izdevumi attiecināmi par nostrādāto periodu.
2. Norāda maksājuma pieprasījuma pārskata perioda beigu datumu vai datumu, kad darbinieks beidza darbu projektā, ja tas ir ātrāk kā maksājuma pieprasījuma pārskata perioda beigu datums.
3. Ailīte iekrāsojas sarkana, ja ar šo maksājumu pieprasījumu pieprasītās atvaļinājuma dienas pārsniedz proporcionāli nopelnīto atvaļinājumu projektā. 
4. Norāda darba uzsākšanas dienu iestādē kalendārajā gadā, ja tā nav 1.janvāris un ja par šo gadu piešķirts papildatvaļinājums, par kuru tiek pieprasītas papildatvaļinājuma dienas projektā.
5. Norāda darba beigšanas dienu iestādē kalendārajā gadā, ja tā nav 31.decembris un ja par šo gadu piešķirts papildatvaļinājums, par kuru tiek pieprasītas papildatvaļinājuma dienas projektā.
6. Norāda piešķirtās papildatvaļināuma dienas personai iestādē tajā gadā par kuru tiek piešķirts papildatvaļināums (piemēram, ikgadējās novērtēšana notiek 2025.gada janvārī par 2024.gadu, tad papildatvaļinājuma dienas norādāmas 2024.gadā).</t>
  </si>
  <si>
    <t>ieraksts noslēgts ņemot vērā, ka darbinieks dodas bērnu kopšanas atvaļinājumā.</t>
  </si>
  <si>
    <r>
      <t xml:space="preserve">Darbinieks strādā gan iestādē, gan projektā no 2024.gada 1.janvāra, </t>
    </r>
    <r>
      <rPr>
        <b/>
        <sz val="11"/>
        <color rgb="FFEE0000"/>
        <rFont val="Aptos Narrow"/>
        <family val="2"/>
        <scheme val="minor"/>
      </rPr>
      <t xml:space="preserve">no 09.09.2024.darbinieks dodas bērnu kopšanas atvaļinājumā. </t>
    </r>
    <r>
      <rPr>
        <sz val="11"/>
        <color theme="1"/>
        <rFont val="Aptos Narrow"/>
        <family val="2"/>
        <charset val="186"/>
        <scheme val="minor"/>
      </rPr>
      <t xml:space="preserve">Par nostrādāto 2024.gadu tiek piešķirtas 5 papildatvaļinājum dienas. </t>
    </r>
    <r>
      <rPr>
        <b/>
        <sz val="11"/>
        <color rgb="FFEE0000"/>
        <rFont val="Aptos Narrow"/>
        <family val="2"/>
        <scheme val="minor"/>
      </rPr>
      <t xml:space="preserve">Darbinieks atgriežas darbā 01.11.2025. Pie šī MP izņemtas 10 atvaļinājuma dienas. Lai gan "G", "H" un "I" kolona iekrāsojas sarkana 8.2. piemērā tabulā, aģentūra ņem vērā, 8.1. piemērā uzkrāto atvaļinājumu. (skatīt 10.1. un 10.2. piemēru) Šādās situācijās aicinām īsi norādīt informāciju piezīmju kolonā. </t>
    </r>
  </si>
  <si>
    <t>Izmantotas atvaļinājuma dienas, kuras uzkrātas par darbu pirms pirms bezalgas atvaļinājuma</t>
  </si>
  <si>
    <t>Izmantotas atvaļinājuma dienas, kuras uzkrātas par darbu pirms pirms bērnu kopšanas atvaļinājuma.</t>
  </si>
  <si>
    <r>
      <t xml:space="preserve">ieraksts noslēgts ņemot vērā, ka bezalgas atvaļinājums gada ietvaros pārsniedz 4 nedēļas, jeb 28 kalendārās dienas. </t>
    </r>
    <r>
      <rPr>
        <sz val="11"/>
        <color theme="1"/>
        <rFont val="Aptos Narrow"/>
        <family val="2"/>
        <scheme val="minor"/>
      </rPr>
      <t>Laika posmā no  02.09.2024 līdz 01.11.2024. bija izņemts bezalgas atvaļinājums</t>
    </r>
  </si>
  <si>
    <r>
      <t>Darba sākuma datums projektā</t>
    </r>
    <r>
      <rPr>
        <vertAlign val="superscript"/>
        <sz val="10"/>
        <color theme="1"/>
        <rFont val="Aptos Narrow"/>
        <family val="2"/>
        <charset val="186"/>
        <scheme val="minor"/>
      </rPr>
      <t>1</t>
    </r>
  </si>
  <si>
    <t xml:space="preserve">Aizpildāmas kolonas kuru nosaukumi ir zaļā krāsā, kolonas kuru nosaukumi ir oranžā krāsā aprēķinās automātiski balstoties uz ievadītajiem datiem.
Tabula atspoguļo skaitļus ar diviem cipariem aiz komata, bet aprēķinu formulās tiek izmantoti precīzi skaitļi ar vairāk kā diviem cipariem aiz komata. 
Ar sarkanu un sārtu krāsu, kā arī ar sarkaniem skaitļiem tabulas ailītēs automātiski tiek signalizēts par neprecizitātēm ievadītajos datos, tai skaitā tabulas oranžajās kolonās. (Nepieciešamības gadījumā ir iespējams filtrēt pēc datu lauku krāsas, lai identificētu kļūdas ievadītajos datos)
1. Ņemot vērā to, ka līguma slēgšanas datums var atšķirties no darba uzsākšanas datuma, šajā kolonnā ir jānorāda tieši darba uzsākšanas datums projektā, jo atlīdzības izdevumi attiecināmi par nostrādāto periodu.
2. Norāda maksājuma pieprasījuma pārskata perioda beigu datumu vai datumu, kad darbinieks beidza darbu projektā, ja tas ir ātrāk kā maksājuma pieprasījuma pārskata perioda beigu datums.
3. Ailīte iekrāsojas sarkana, ja ar šo maksājumu pieprasījumu pieprasītās atvaļinājuma dienas pārsniedz proporcionāli nopelnīto atvaļinājumu projektā. </t>
  </si>
  <si>
    <t>Aizpildāmas kolonas kuru nosaukumi ir zaļā krāsā, kolonas kuru nosaukumi ir oranžā krāsā aprēķinās automātiski balstoties uz ievadītajiem datiem.
Tabula atspoguļo skaitļus ar diviem cipariem aiz komata, bet aprēķinu formulās tiek izmantoti precīzi skaitļi ar vairāk kā diviem cipariem aiz komata. 
Ar sarkanu un sārtu krāsu, kā arī ar sarkaniem skaitļiem tabulas ailītēs automātiski tiek signalizēts par neprecizitātēm ievadītajos datos, tai skaitā tabulas oranžajās kolonās. (Nepieciešamības gadījumā ir iespējams filtrēt pēc datu lauku krāsas, lai identificētu kļūdas ievadītajos datos).
Ja rodas situācija, kura nav aprakstīta šī dokumentu piemēru sadaļā un tabulā tiek nepareizi aprēķinātas atvaļinājuma dienas, tad lūdzam informāciju norādīt piezīmju kolonā un MP ietvaros pieprasīt atbilstošo dienu skaitu. 
1. Ņemot vērā to, ka līguma slēgšanas datums var atšķirties no darba uzsākšanas datuma, šajā kolonnā ir jānorāda tieši darba uzsākšanas datums projektā, jo atlīdzības izdevumi attiecināmi par nostrādāto periodu.
2. Norāda maksājuma pieprasījuma pārskata perioda beigu datumu vai datumu, kad darbinieks beidza darbu projektā, ja tas ir ātrāk kā maksājuma pieprasījuma pārskata perioda beigu datums.
3. Ailīte iekrāsojas sarkana, ja ar šo maksājumu pieprasījumu pieprasītās atvaļinājuma dienas pārsniedz proporcionāli nopelnīto atvaļinājumu projektā. 
4. Norāda darba uzsākšanas dienu iestādē kalendārajā gadā, ja tā nav 1.janvāris un ja par šo gadu piešķirts papildatvaļinājums, par kuru tiek pieprasītas papildatvaļinājuma dienas projektā.
5. Norāda darba beigšanas dienu iestādē kalendārajā gadā, ja tā nav 31.decembris un ja par šo gadu piešķirts papildatvaļinājums, par kuru tiek pieprasītas papildatvaļinājuma dienas projektā.
6. Norāda piešķirtās papildatvaļināuma dienas personai iestādē tajā gadā par kuru tiek piešķirts papildatvaļināums (piemēram, ikgadējās novērtēšana notiek 2025.gada janvārī par 2024.gadu, tad papildatvaļinājuma dienas norādāmas 2024.gadā).</t>
  </si>
  <si>
    <t xml:space="preserve">Šajās kolonās ikgadējais un papildatvaļinājums tiek skaitīts kopā, detalizētu aprēķinu skatīt kolonā "AE" līdz "AV" </t>
  </si>
  <si>
    <r>
      <t xml:space="preserve">Darbinieks strādā gan iestādē, gan projektā no 2024.gada 1.janvāra līdz 2025.gada 31.decembrim. Par nostrādāto 2024.gadu tiek piešķirtas 5 papildatvaļinājum dienas. </t>
    </r>
    <r>
      <rPr>
        <b/>
        <sz val="11"/>
        <color rgb="FFFF0000"/>
        <rFont val="Aptos Narrow"/>
        <family val="2"/>
        <scheme val="minor"/>
      </rPr>
      <t xml:space="preserve">Laika posmā no  02.09.2024 līdz 01.11.2024. bija izņemts bezalgas atvaļinājums - </t>
    </r>
    <r>
      <rPr>
        <b/>
        <u/>
        <sz val="11"/>
        <color rgb="FFFF0000"/>
        <rFont val="Aptos Narrow"/>
        <family val="2"/>
        <scheme val="minor"/>
      </rPr>
      <t>šajā gadījumā tam ir ietekme uz apēķinu, jo bezalgas atvaļināums pārsniedz četras nedēļas, jeb 28 kalendārās dienas.</t>
    </r>
    <r>
      <rPr>
        <sz val="11"/>
        <color rgb="FFFF0000"/>
        <rFont val="Aptos Narrow"/>
        <family val="2"/>
        <scheme val="minor"/>
      </rPr>
      <t xml:space="preserve"> </t>
    </r>
    <r>
      <rPr>
        <b/>
        <sz val="11"/>
        <color rgb="FFFF0000"/>
        <rFont val="Aptos Narrow"/>
        <family val="2"/>
        <scheme val="minor"/>
      </rPr>
      <t>Pie šī MP izņemtas 10 atvaļinājuma dienas, kā arī iepriekšejos MP pēc 01.11.2024. izņemtas 20 atvaļinājuma dienas.</t>
    </r>
    <r>
      <rPr>
        <b/>
        <sz val="11"/>
        <color rgb="FFEE0000"/>
        <rFont val="Aptos Narrow"/>
        <family val="2"/>
        <scheme val="minor"/>
      </rPr>
      <t xml:space="preserve"> Lai gan "G", "H" un "I" kolona iekrāsojas sarkana 8.2. piemērā tabulā, aģentūra ņem vērā, 8.1. piemērā uzkrāto atvaļinājumu. Šajā gadījumā pirmās četras nedēļas, jeb 28 kalendārās dienas ieskaita darba periodā un to norāda kā beigu datumu kolonā "D" (skatīt 8.1. piemēru tabulā), savukārt papildatvaļinājuma dienas norāda par 2024.gadu pie jaunā ieraksta (skatīt 8.2. piemēru tabulā). Šādās situācijās aicinām īsi norādīt informāciju piezīmju kolonā. </t>
    </r>
  </si>
  <si>
    <r>
      <t>Ja papildatvaļinājums - darbinieka darba uzsākšana iestādē, ja darbs projektā nav uzsākts 1.janvārī</t>
    </r>
    <r>
      <rPr>
        <vertAlign val="superscript"/>
        <sz val="11"/>
        <color theme="1"/>
        <rFont val="Aptos Narrow"/>
        <family val="2"/>
        <charset val="186"/>
        <scheme val="minor"/>
      </rPr>
      <t>4</t>
    </r>
  </si>
  <si>
    <r>
      <t>Ja papildatvaļinājums - darbinieka darba beigšanas datums iestādē, ja darbs projektā nav beigts  31.decembrī</t>
    </r>
    <r>
      <rPr>
        <vertAlign val="superscript"/>
        <sz val="11"/>
        <color theme="1"/>
        <rFont val="Aptos Narrow"/>
        <family val="2"/>
        <charset val="186"/>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</si>
</sst>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Aptos Narrow"/>
      <family val="2"/>
      <charset val="186"/>
      <scheme val="minor"/>
    </font>
    <font>
      <b/>
      <sz val="11"/>
      <color theme="1"/>
      <name val="Aptos Narrow"/>
      <family val="2"/>
      <scheme val="minor"/>
    </font>
    <font>
      <b/>
      <sz val="14"/>
      <color theme="1"/>
      <name val="Aptos Narrow"/>
      <family val="2"/>
      <scheme val="minor"/>
    </font>
    <font>
      <sz val="11"/>
      <color theme="1"/>
      <name val="Aptos Narrow"/>
      <family val="2"/>
      <scheme val="minor"/>
    </font>
    <font>
      <sz val="11"/>
      <color theme="0" tint="-0.14999847407452621"/>
      <name val="Aptos Narrow"/>
      <family val="2"/>
      <charset val="186"/>
      <scheme val="minor"/>
    </font>
    <font>
      <vertAlign val="superscript"/>
      <sz val="10"/>
      <color theme="1"/>
      <name val="Aptos Narrow"/>
      <family val="2"/>
      <charset val="186"/>
      <scheme val="minor"/>
    </font>
    <font>
      <sz val="8"/>
      <name val="Aptos Narrow"/>
      <family val="2"/>
      <charset val="186"/>
      <scheme val="minor"/>
    </font>
    <font>
      <vertAlign val="superscript"/>
      <sz val="11"/>
      <color theme="1"/>
      <name val="Aptos Narrow"/>
      <family val="2"/>
      <charset val="186"/>
      <scheme val="minor"/>
    </font>
    <font>
      <sz val="11"/>
      <color rgb="FFFF0000"/>
      <name val="Aptos Narrow"/>
      <family val="2"/>
      <scheme val="minor"/>
    </font>
    <font>
      <b/>
      <sz val="11"/>
      <color rgb="FFFF0000"/>
      <name val="Aptos Narrow"/>
      <family val="2"/>
      <scheme val="minor"/>
    </font>
    <font>
      <b/>
      <u/>
      <sz val="11"/>
      <color rgb="FFFF0000"/>
      <name val="Aptos Narrow"/>
      <family val="2"/>
      <scheme val="minor"/>
    </font>
    <font>
      <b/>
      <sz val="11"/>
      <color rgb="FFEE0000"/>
      <name val="Aptos Narrow"/>
      <family val="2"/>
      <scheme val="minor"/>
    </font>
    <font>
      <sz val="11"/>
      <color rgb="FF000000"/>
      <name val="Aptos Narrow"/>
      <family val="2"/>
      <charset val="186"/>
      <scheme val="minor"/>
    </font>
  </fonts>
  <fills count="4">
    <fill>
      <patternFill patternType="none"/>
    </fill>
    <fill>
      <patternFill patternType="gray125"/>
    </fill>
    <fill>
      <patternFill patternType="solid">
        <fgColor rgb="FFFFC000"/>
        <bgColor indexed="64"/>
      </patternFill>
    </fill>
    <fill>
      <patternFill patternType="solid">
        <fgColor theme="9" tint="0.39997558519241921"/>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style="thin">
        <color rgb="FF000000"/>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1">
    <xf numFmtId="0" fontId="0" fillId="0" borderId="0"/>
  </cellStyleXfs>
  <cellXfs count="281">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6" xfId="0" applyBorder="1" applyAlignment="1">
      <alignment horizontal="center" vertical="center"/>
    </xf>
    <xf numFmtId="0" fontId="0" fillId="0" borderId="23" xfId="0" applyBorder="1" applyAlignment="1">
      <alignment horizontal="center" vertical="center"/>
    </xf>
    <xf numFmtId="0" fontId="0" fillId="0" borderId="3"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3" borderId="21" xfId="0" applyFill="1" applyBorder="1" applyAlignment="1">
      <alignment horizontal="center" vertical="center" wrapText="1"/>
    </xf>
    <xf numFmtId="0" fontId="0" fillId="3" borderId="22" xfId="0" applyFill="1" applyBorder="1" applyAlignment="1">
      <alignment horizontal="center" vertical="center" wrapText="1"/>
    </xf>
    <xf numFmtId="0" fontId="0" fillId="2" borderId="15" xfId="0" applyFill="1" applyBorder="1" applyAlignment="1">
      <alignment horizontal="center" vertical="center" wrapText="1"/>
    </xf>
    <xf numFmtId="0" fontId="0" fillId="3" borderId="20" xfId="0" applyFill="1" applyBorder="1" applyAlignment="1">
      <alignment horizontal="center" vertical="center" wrapText="1"/>
    </xf>
    <xf numFmtId="1" fontId="0" fillId="2" borderId="20" xfId="0" applyNumberFormat="1" applyFill="1" applyBorder="1" applyAlignment="1">
      <alignment horizontal="center" vertical="center" wrapText="1"/>
    </xf>
    <xf numFmtId="0" fontId="0" fillId="2" borderId="21" xfId="0" applyFill="1" applyBorder="1" applyAlignment="1">
      <alignment horizontal="center" vertical="center" wrapText="1"/>
    </xf>
    <xf numFmtId="0" fontId="0" fillId="2" borderId="33" xfId="0" applyFill="1" applyBorder="1" applyAlignment="1">
      <alignment horizontal="center"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1" fontId="0" fillId="0" borderId="35" xfId="0" applyNumberFormat="1" applyBorder="1" applyAlignment="1">
      <alignment horizontal="center" vertical="center"/>
    </xf>
    <xf numFmtId="0" fontId="0" fillId="0" borderId="38"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2" fontId="0" fillId="0" borderId="52" xfId="0" applyNumberFormat="1" applyBorder="1" applyAlignment="1">
      <alignment horizontal="center" vertical="center"/>
    </xf>
    <xf numFmtId="2" fontId="0" fillId="0" borderId="53" xfId="0" applyNumberFormat="1" applyBorder="1" applyAlignment="1">
      <alignment horizontal="center" vertical="center"/>
    </xf>
    <xf numFmtId="2" fontId="0" fillId="0" borderId="54" xfId="0" applyNumberFormat="1" applyBorder="1" applyAlignment="1">
      <alignment horizontal="center" vertical="center"/>
    </xf>
    <xf numFmtId="1" fontId="0" fillId="0" borderId="44" xfId="0" applyNumberFormat="1" applyBorder="1" applyAlignment="1">
      <alignment horizontal="center" vertical="center"/>
    </xf>
    <xf numFmtId="1" fontId="0" fillId="0" borderId="7" xfId="0" applyNumberFormat="1" applyBorder="1" applyAlignment="1">
      <alignment horizontal="center" vertical="center"/>
    </xf>
    <xf numFmtId="1" fontId="0" fillId="0" borderId="11" xfId="0" applyNumberFormat="1" applyBorder="1" applyAlignment="1">
      <alignment horizontal="center" vertical="center"/>
    </xf>
    <xf numFmtId="1" fontId="0" fillId="0" borderId="1" xfId="0" applyNumberFormat="1" applyBorder="1" applyAlignment="1">
      <alignment horizontal="center" vertical="center"/>
    </xf>
    <xf numFmtId="1" fontId="0" fillId="0" borderId="2" xfId="0" applyNumberFormat="1" applyBorder="1" applyAlignment="1">
      <alignment horizontal="center" vertical="center"/>
    </xf>
    <xf numFmtId="1" fontId="0" fillId="0" borderId="45" xfId="0" applyNumberFormat="1" applyBorder="1" applyAlignment="1">
      <alignment horizontal="center" vertical="center"/>
    </xf>
    <xf numFmtId="1" fontId="0" fillId="0" borderId="5" xfId="0" applyNumberFormat="1" applyBorder="1" applyAlignment="1">
      <alignment horizontal="center" vertical="center"/>
    </xf>
    <xf numFmtId="1" fontId="0" fillId="0" borderId="9" xfId="0" applyNumberFormat="1"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164" fontId="0" fillId="2" borderId="20" xfId="0" applyNumberFormat="1" applyFill="1" applyBorder="1" applyAlignment="1">
      <alignment horizontal="center" vertical="center" wrapText="1"/>
    </xf>
    <xf numFmtId="164" fontId="0" fillId="2" borderId="21" xfId="0" applyNumberFormat="1" applyFill="1" applyBorder="1" applyAlignment="1">
      <alignment horizontal="center" vertical="center" wrapText="1"/>
    </xf>
    <xf numFmtId="164" fontId="0" fillId="2" borderId="22" xfId="0" applyNumberFormat="1" applyFill="1" applyBorder="1" applyAlignment="1">
      <alignment horizontal="center" vertical="center" wrapText="1"/>
    </xf>
    <xf numFmtId="0" fontId="0" fillId="0" borderId="8" xfId="0" applyBorder="1" applyAlignment="1">
      <alignment horizontal="center" vertical="center"/>
    </xf>
    <xf numFmtId="0" fontId="0" fillId="0" borderId="34" xfId="0" applyBorder="1" applyAlignment="1" applyProtection="1">
      <alignment horizontal="center" vertical="center"/>
      <protection locked="0"/>
    </xf>
    <xf numFmtId="14" fontId="0" fillId="0" borderId="35" xfId="0" applyNumberFormat="1" applyBorder="1" applyAlignment="1" applyProtection="1">
      <alignment horizontal="center" vertical="center"/>
      <protection locked="0"/>
    </xf>
    <xf numFmtId="14" fontId="0" fillId="0" borderId="45" xfId="0" applyNumberForma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14" fontId="0" fillId="0" borderId="5" xfId="0" applyNumberFormat="1" applyBorder="1" applyAlignment="1" applyProtection="1">
      <alignment horizontal="center" vertical="center"/>
      <protection locked="0"/>
    </xf>
    <xf numFmtId="0" fontId="0" fillId="0" borderId="47" xfId="0"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2" fontId="0" fillId="0" borderId="44" xfId="0" applyNumberFormat="1" applyBorder="1" applyAlignment="1" applyProtection="1">
      <alignment horizontal="center" vertical="center"/>
      <protection locked="0"/>
    </xf>
    <xf numFmtId="2" fontId="0" fillId="0" borderId="7" xfId="0" applyNumberFormat="1" applyBorder="1" applyAlignment="1" applyProtection="1">
      <alignment horizontal="center" vertical="center"/>
      <protection locked="0"/>
    </xf>
    <xf numFmtId="2" fontId="0" fillId="0" borderId="11" xfId="0" applyNumberFormat="1" applyBorder="1" applyAlignment="1" applyProtection="1">
      <alignment horizontal="center" vertical="center"/>
      <protection locked="0"/>
    </xf>
    <xf numFmtId="14" fontId="0" fillId="0" borderId="38" xfId="0" applyNumberFormat="1" applyBorder="1" applyAlignment="1" applyProtection="1">
      <alignment horizontal="center" vertical="center"/>
      <protection locked="0"/>
    </xf>
    <xf numFmtId="2" fontId="0" fillId="0" borderId="37" xfId="0" applyNumberFormat="1" applyBorder="1" applyAlignment="1" applyProtection="1">
      <alignment horizontal="center" vertical="center"/>
      <protection locked="0"/>
    </xf>
    <xf numFmtId="2" fontId="0" fillId="0" borderId="38" xfId="0" applyNumberFormat="1" applyBorder="1" applyAlignment="1" applyProtection="1">
      <alignment horizontal="center" vertical="center"/>
      <protection locked="0"/>
    </xf>
    <xf numFmtId="0" fontId="0" fillId="0" borderId="59" xfId="0" applyBorder="1" applyAlignment="1" applyProtection="1">
      <alignment horizontal="center" vertical="center"/>
      <protection locked="0"/>
    </xf>
    <xf numFmtId="14" fontId="0" fillId="0" borderId="4" xfId="0" applyNumberFormat="1" applyBorder="1" applyAlignment="1" applyProtection="1">
      <alignment horizontal="center" vertical="center"/>
      <protection locked="0"/>
    </xf>
    <xf numFmtId="14" fontId="0" fillId="0" borderId="60" xfId="0" applyNumberFormat="1" applyBorder="1" applyAlignment="1" applyProtection="1">
      <alignment horizontal="center" vertical="center"/>
      <protection locked="0"/>
    </xf>
    <xf numFmtId="2" fontId="0" fillId="0" borderId="61" xfId="0" applyNumberFormat="1" applyBorder="1" applyAlignment="1">
      <alignment horizontal="center" vertical="center"/>
    </xf>
    <xf numFmtId="2" fontId="0" fillId="0" borderId="59" xfId="0" applyNumberFormat="1" applyBorder="1" applyAlignment="1" applyProtection="1">
      <alignment horizontal="center" vertical="center"/>
      <protection locked="0"/>
    </xf>
    <xf numFmtId="2" fontId="0" fillId="0" borderId="60" xfId="0" applyNumberFormat="1" applyBorder="1" applyAlignment="1" applyProtection="1">
      <alignment horizontal="center" vertical="center"/>
      <protection locked="0"/>
    </xf>
    <xf numFmtId="2" fontId="0" fillId="0" borderId="62" xfId="0" applyNumberFormat="1" applyBorder="1" applyAlignment="1">
      <alignment horizontal="center" vertical="center"/>
    </xf>
    <xf numFmtId="0" fontId="0" fillId="0" borderId="50" xfId="0" applyBorder="1" applyAlignment="1">
      <alignment horizontal="center" vertical="center"/>
    </xf>
    <xf numFmtId="0" fontId="0" fillId="3" borderId="64" xfId="0" applyFill="1" applyBorder="1" applyAlignment="1">
      <alignment horizontal="center" vertical="center" wrapText="1"/>
    </xf>
    <xf numFmtId="0" fontId="0" fillId="3" borderId="65" xfId="0" applyFill="1" applyBorder="1" applyAlignment="1">
      <alignment horizontal="center" vertical="center" wrapText="1"/>
    </xf>
    <xf numFmtId="0" fontId="0" fillId="3" borderId="66" xfId="0" applyFill="1" applyBorder="1" applyAlignment="1">
      <alignment horizontal="center" vertical="center" wrapText="1"/>
    </xf>
    <xf numFmtId="0" fontId="0" fillId="2" borderId="50" xfId="0" applyFill="1" applyBorder="1" applyAlignment="1">
      <alignment horizontal="center" vertical="center" wrapText="1"/>
    </xf>
    <xf numFmtId="0" fontId="0" fillId="2" borderId="63" xfId="0" applyFill="1" applyBorder="1" applyAlignment="1">
      <alignment horizontal="center" vertical="center" wrapText="1"/>
    </xf>
    <xf numFmtId="0" fontId="0" fillId="3" borderId="67" xfId="0" applyFill="1" applyBorder="1" applyAlignment="1">
      <alignment horizontal="center" vertical="center" wrapText="1"/>
    </xf>
    <xf numFmtId="1" fontId="0" fillId="2" borderId="64" xfId="0" applyNumberFormat="1" applyFill="1" applyBorder="1" applyAlignment="1">
      <alignment horizontal="center" vertical="center" wrapText="1"/>
    </xf>
    <xf numFmtId="0" fontId="0" fillId="2" borderId="65" xfId="0" applyFill="1" applyBorder="1" applyAlignment="1">
      <alignment horizontal="center" vertical="center" wrapText="1"/>
    </xf>
    <xf numFmtId="0" fontId="0" fillId="2" borderId="66" xfId="0" applyFill="1" applyBorder="1" applyAlignment="1">
      <alignment horizontal="center" vertical="center" wrapText="1"/>
    </xf>
    <xf numFmtId="164" fontId="0" fillId="2" borderId="64" xfId="0" applyNumberFormat="1" applyFill="1" applyBorder="1" applyAlignment="1">
      <alignment horizontal="center" vertical="center" wrapText="1"/>
    </xf>
    <xf numFmtId="164" fontId="0" fillId="2" borderId="65" xfId="0" applyNumberFormat="1" applyFill="1" applyBorder="1" applyAlignment="1">
      <alignment horizontal="center" vertical="center" wrapText="1"/>
    </xf>
    <xf numFmtId="164" fontId="0" fillId="2" borderId="66" xfId="0" applyNumberFormat="1" applyFill="1" applyBorder="1" applyAlignment="1">
      <alignment horizontal="center" vertical="center" wrapText="1"/>
    </xf>
    <xf numFmtId="164" fontId="0" fillId="2" borderId="68" xfId="0" applyNumberFormat="1" applyFill="1" applyBorder="1" applyAlignment="1">
      <alignment horizontal="center" vertical="center" wrapText="1"/>
    </xf>
    <xf numFmtId="164" fontId="0" fillId="2" borderId="67" xfId="0" applyNumberFormat="1" applyFill="1" applyBorder="1" applyAlignment="1">
      <alignment horizontal="center" vertical="center" wrapText="1"/>
    </xf>
    <xf numFmtId="0" fontId="0" fillId="0" borderId="61" xfId="0" applyBorder="1" applyAlignment="1">
      <alignment horizontal="center" vertical="center"/>
    </xf>
    <xf numFmtId="2" fontId="0" fillId="0" borderId="0" xfId="0" applyNumberFormat="1" applyAlignment="1">
      <alignment horizontal="center" vertical="center"/>
    </xf>
    <xf numFmtId="2" fontId="0" fillId="0" borderId="69" xfId="0" applyNumberFormat="1" applyBorder="1" applyAlignment="1">
      <alignment horizontal="center" vertical="center"/>
    </xf>
    <xf numFmtId="1" fontId="4" fillId="0" borderId="37" xfId="0" applyNumberFormat="1" applyFont="1" applyBorder="1" applyAlignment="1">
      <alignment horizontal="center" vertical="center"/>
    </xf>
    <xf numFmtId="1" fontId="4" fillId="0" borderId="1" xfId="0" applyNumberFormat="1" applyFont="1" applyBorder="1" applyAlignment="1">
      <alignment horizontal="center" vertical="center"/>
    </xf>
    <xf numFmtId="2" fontId="0" fillId="0" borderId="5" xfId="0" applyNumberFormat="1" applyBorder="1" applyAlignment="1" applyProtection="1">
      <alignment horizontal="center" vertical="center"/>
      <protection locked="0"/>
    </xf>
    <xf numFmtId="0" fontId="0" fillId="3" borderId="33" xfId="0" applyFill="1" applyBorder="1" applyAlignment="1">
      <alignment horizontal="center" vertical="center" wrapText="1"/>
    </xf>
    <xf numFmtId="2" fontId="0" fillId="0" borderId="45" xfId="0" applyNumberFormat="1" applyBorder="1" applyAlignment="1" applyProtection="1">
      <alignment horizontal="center" vertical="center"/>
      <protection locked="0"/>
    </xf>
    <xf numFmtId="2" fontId="0" fillId="0" borderId="9" xfId="0" applyNumberFormat="1" applyBorder="1" applyAlignment="1" applyProtection="1">
      <alignment horizontal="center" vertical="center"/>
      <protection locked="0"/>
    </xf>
    <xf numFmtId="0" fontId="0" fillId="2" borderId="56" xfId="0" applyFill="1" applyBorder="1" applyAlignment="1">
      <alignment horizontal="center" vertical="center" wrapText="1"/>
    </xf>
    <xf numFmtId="0" fontId="0" fillId="0" borderId="52" xfId="0" applyBorder="1" applyAlignment="1">
      <alignment horizontal="center" vertical="center"/>
    </xf>
    <xf numFmtId="0" fontId="0" fillId="0" borderId="53" xfId="0" applyBorder="1" applyAlignment="1">
      <alignment horizontal="center" vertical="center"/>
    </xf>
    <xf numFmtId="0" fontId="0" fillId="0" borderId="54" xfId="0" applyBorder="1" applyAlignment="1">
      <alignment horizontal="center" vertical="center"/>
    </xf>
    <xf numFmtId="14" fontId="0" fillId="0" borderId="48" xfId="0" applyNumberFormat="1" applyBorder="1" applyAlignment="1" applyProtection="1">
      <alignment horizontal="center" vertical="center"/>
      <protection locked="0"/>
    </xf>
    <xf numFmtId="0" fontId="0" fillId="3" borderId="50" xfId="0" applyFill="1" applyBorder="1" applyAlignment="1">
      <alignment horizontal="center" vertical="center" wrapText="1"/>
    </xf>
    <xf numFmtId="2" fontId="4" fillId="0" borderId="13" xfId="0" applyNumberFormat="1" applyFont="1" applyBorder="1" applyAlignment="1">
      <alignment horizontal="center" vertical="center"/>
    </xf>
    <xf numFmtId="2" fontId="4" fillId="0" borderId="61" xfId="0" applyNumberFormat="1" applyFont="1" applyBorder="1" applyAlignment="1">
      <alignment horizontal="center" vertical="center"/>
    </xf>
    <xf numFmtId="2" fontId="4" fillId="0" borderId="1" xfId="0" applyNumberFormat="1" applyFont="1" applyBorder="1" applyAlignment="1">
      <alignment horizontal="center" vertical="center"/>
    </xf>
    <xf numFmtId="2" fontId="4" fillId="0" borderId="5" xfId="0" applyNumberFormat="1" applyFont="1" applyBorder="1" applyAlignment="1">
      <alignment horizontal="center" vertical="center"/>
    </xf>
    <xf numFmtId="2" fontId="4" fillId="0" borderId="2" xfId="0" applyNumberFormat="1" applyFont="1" applyBorder="1" applyAlignment="1">
      <alignment horizontal="center" vertical="center"/>
    </xf>
    <xf numFmtId="2" fontId="4" fillId="0" borderId="9" xfId="0" applyNumberFormat="1" applyFont="1" applyBorder="1" applyAlignment="1">
      <alignment horizontal="center" vertical="center"/>
    </xf>
    <xf numFmtId="2" fontId="4" fillId="0" borderId="59" xfId="0" applyNumberFormat="1" applyFont="1" applyBorder="1" applyAlignment="1">
      <alignment horizontal="center" vertical="center"/>
    </xf>
    <xf numFmtId="2" fontId="4" fillId="0" borderId="4" xfId="0" applyNumberFormat="1" applyFont="1" applyBorder="1" applyAlignment="1">
      <alignment horizontal="center" vertical="center"/>
    </xf>
    <xf numFmtId="2" fontId="4" fillId="0" borderId="55" xfId="0" applyNumberFormat="1" applyFont="1" applyBorder="1" applyAlignment="1">
      <alignment horizontal="center" vertical="center"/>
    </xf>
    <xf numFmtId="2" fontId="4" fillId="0" borderId="37" xfId="0" applyNumberFormat="1" applyFont="1" applyBorder="1" applyAlignment="1">
      <alignment horizontal="center" vertical="center"/>
    </xf>
    <xf numFmtId="2" fontId="4" fillId="0" borderId="47" xfId="0" applyNumberFormat="1" applyFont="1" applyBorder="1" applyAlignment="1">
      <alignment horizontal="center" vertical="center"/>
    </xf>
    <xf numFmtId="2" fontId="4" fillId="0" borderId="60" xfId="0" applyNumberFormat="1" applyFont="1" applyBorder="1" applyAlignment="1">
      <alignment horizontal="center" vertical="center"/>
    </xf>
    <xf numFmtId="2" fontId="4" fillId="0" borderId="38" xfId="0" applyNumberFormat="1" applyFont="1" applyBorder="1" applyAlignment="1">
      <alignment horizontal="center" vertical="center"/>
    </xf>
    <xf numFmtId="2" fontId="4" fillId="0" borderId="48" xfId="0" applyNumberFormat="1" applyFont="1" applyBorder="1" applyAlignment="1">
      <alignment horizontal="center" vertical="center"/>
    </xf>
    <xf numFmtId="1" fontId="4" fillId="0" borderId="34" xfId="0" applyNumberFormat="1" applyFont="1" applyBorder="1" applyAlignment="1">
      <alignment horizontal="center" vertical="center"/>
    </xf>
    <xf numFmtId="1" fontId="4" fillId="0" borderId="35" xfId="0" applyNumberFormat="1" applyFont="1" applyBorder="1" applyAlignment="1">
      <alignment horizontal="center" vertical="center"/>
    </xf>
    <xf numFmtId="1" fontId="4" fillId="0" borderId="39" xfId="0" applyNumberFormat="1" applyFont="1" applyBorder="1" applyAlignment="1">
      <alignment horizontal="center" vertical="center"/>
    </xf>
    <xf numFmtId="1" fontId="4" fillId="0" borderId="40" xfId="0" applyNumberFormat="1" applyFont="1" applyBorder="1" applyAlignment="1">
      <alignment horizontal="center" vertical="center"/>
    </xf>
    <xf numFmtId="164" fontId="0" fillId="2" borderId="70" xfId="0" applyNumberFormat="1" applyFill="1" applyBorder="1" applyAlignment="1">
      <alignment horizontal="center" vertical="center" wrapText="1"/>
    </xf>
    <xf numFmtId="0" fontId="4" fillId="0" borderId="1" xfId="0" applyFont="1" applyBorder="1"/>
    <xf numFmtId="0" fontId="4" fillId="0" borderId="35" xfId="0" applyFont="1" applyBorder="1"/>
    <xf numFmtId="0" fontId="4" fillId="0" borderId="36" xfId="0" applyFont="1" applyBorder="1"/>
    <xf numFmtId="0" fontId="4" fillId="0" borderId="38" xfId="0" applyFont="1" applyBorder="1"/>
    <xf numFmtId="0" fontId="4" fillId="0" borderId="40" xfId="0" applyFont="1" applyBorder="1"/>
    <xf numFmtId="0" fontId="4" fillId="0" borderId="41" xfId="0" applyFont="1" applyBorder="1"/>
    <xf numFmtId="164" fontId="0" fillId="0" borderId="59" xfId="0" applyNumberFormat="1" applyBorder="1" applyAlignment="1" applyProtection="1">
      <alignment horizontal="center" vertical="center"/>
      <protection locked="0"/>
    </xf>
    <xf numFmtId="164" fontId="0" fillId="0" borderId="4" xfId="0" applyNumberFormat="1" applyBorder="1" applyAlignment="1" applyProtection="1">
      <alignment horizontal="center" vertical="center"/>
      <protection locked="0"/>
    </xf>
    <xf numFmtId="164" fontId="0" fillId="0" borderId="55" xfId="0" applyNumberFormat="1" applyBorder="1" applyAlignment="1" applyProtection="1">
      <alignment horizontal="center" vertical="center"/>
      <protection locked="0"/>
    </xf>
    <xf numFmtId="164" fontId="0" fillId="0" borderId="37" xfId="0" applyNumberFormat="1" applyBorder="1" applyAlignment="1" applyProtection="1">
      <alignment horizontal="center" vertical="center"/>
      <protection locked="0"/>
    </xf>
    <xf numFmtId="164" fontId="0" fillId="0" borderId="1" xfId="0" applyNumberFormat="1" applyBorder="1" applyAlignment="1" applyProtection="1">
      <alignment horizontal="center" vertical="center"/>
      <protection locked="0"/>
    </xf>
    <xf numFmtId="164" fontId="0" fillId="0" borderId="5" xfId="0" applyNumberFormat="1" applyBorder="1" applyAlignment="1" applyProtection="1">
      <alignment horizontal="center" vertical="center"/>
      <protection locked="0"/>
    </xf>
    <xf numFmtId="164" fontId="0" fillId="0" borderId="47" xfId="0" applyNumberFormat="1" applyBorder="1" applyAlignment="1" applyProtection="1">
      <alignment horizontal="center" vertical="center"/>
      <protection locked="0"/>
    </xf>
    <xf numFmtId="164" fontId="0" fillId="0" borderId="2" xfId="0" applyNumberFormat="1" applyBorder="1" applyAlignment="1" applyProtection="1">
      <alignment horizontal="center" vertical="center"/>
      <protection locked="0"/>
    </xf>
    <xf numFmtId="164" fontId="0" fillId="0" borderId="9" xfId="0" applyNumberFormat="1" applyBorder="1" applyAlignment="1" applyProtection="1">
      <alignment horizontal="center" vertical="center"/>
      <protection locked="0"/>
    </xf>
    <xf numFmtId="2" fontId="4" fillId="0" borderId="64" xfId="0" applyNumberFormat="1" applyFont="1" applyBorder="1" applyAlignment="1">
      <alignment horizontal="center" vertical="center"/>
    </xf>
    <xf numFmtId="2" fontId="4" fillId="0" borderId="65" xfId="0" applyNumberFormat="1" applyFont="1" applyBorder="1" applyAlignment="1">
      <alignment horizontal="center" vertical="center"/>
    </xf>
    <xf numFmtId="2" fontId="4" fillId="0" borderId="66" xfId="0" applyNumberFormat="1" applyFont="1" applyBorder="1" applyAlignment="1">
      <alignment horizontal="center" vertical="center"/>
    </xf>
    <xf numFmtId="14" fontId="0" fillId="0" borderId="61" xfId="0" applyNumberFormat="1" applyBorder="1" applyAlignment="1" applyProtection="1">
      <alignment horizontal="center" vertical="center"/>
      <protection locked="0"/>
    </xf>
    <xf numFmtId="14" fontId="0" fillId="0" borderId="6" xfId="0" applyNumberFormat="1" applyBorder="1" applyAlignment="1" applyProtection="1">
      <alignment horizontal="center" vertical="center"/>
      <protection locked="0"/>
    </xf>
    <xf numFmtId="14" fontId="0" fillId="0" borderId="10" xfId="0" applyNumberFormat="1" applyBorder="1" applyAlignment="1" applyProtection="1">
      <alignment horizontal="center" vertical="center"/>
      <protection locked="0"/>
    </xf>
    <xf numFmtId="0" fontId="0" fillId="3" borderId="8" xfId="0" applyFill="1" applyBorder="1" applyAlignment="1">
      <alignment horizontal="center" vertical="center" wrapText="1"/>
    </xf>
    <xf numFmtId="14" fontId="0" fillId="0" borderId="62" xfId="0" applyNumberFormat="1" applyBorder="1" applyAlignment="1" applyProtection="1">
      <alignment horizontal="center" vertical="center"/>
      <protection locked="0"/>
    </xf>
    <xf numFmtId="14" fontId="0" fillId="0" borderId="53" xfId="0" applyNumberFormat="1" applyBorder="1" applyAlignment="1" applyProtection="1">
      <alignment horizontal="center" vertical="center"/>
      <protection locked="0"/>
    </xf>
    <xf numFmtId="14" fontId="0" fillId="0" borderId="54" xfId="0" applyNumberFormat="1" applyBorder="1" applyAlignment="1" applyProtection="1">
      <alignment horizontal="center" vertical="center"/>
      <protection locked="0"/>
    </xf>
    <xf numFmtId="0" fontId="4" fillId="0" borderId="4" xfId="0" applyFont="1" applyBorder="1" applyAlignment="1">
      <alignment horizontal="center" vertical="center"/>
    </xf>
    <xf numFmtId="0" fontId="4" fillId="0" borderId="13" xfId="0" applyFont="1" applyBorder="1" applyAlignment="1">
      <alignment horizontal="center" vertical="center"/>
    </xf>
    <xf numFmtId="0" fontId="4" fillId="0" borderId="44" xfId="0" applyFont="1" applyBorder="1"/>
    <xf numFmtId="0" fontId="4" fillId="0" borderId="7" xfId="0" applyFont="1" applyBorder="1"/>
    <xf numFmtId="0" fontId="4" fillId="0" borderId="71" xfId="0" applyFont="1" applyBorder="1"/>
    <xf numFmtId="1" fontId="4" fillId="0" borderId="36" xfId="0" applyNumberFormat="1" applyFont="1" applyBorder="1" applyAlignment="1">
      <alignment horizontal="center" vertical="center"/>
    </xf>
    <xf numFmtId="1" fontId="4" fillId="0" borderId="38" xfId="0" applyNumberFormat="1" applyFont="1" applyBorder="1" applyAlignment="1">
      <alignment horizontal="center" vertical="center"/>
    </xf>
    <xf numFmtId="1" fontId="4" fillId="0" borderId="41" xfId="0" applyNumberFormat="1" applyFont="1" applyBorder="1" applyAlignment="1">
      <alignment horizontal="center" vertical="center"/>
    </xf>
    <xf numFmtId="0" fontId="1" fillId="3" borderId="34" xfId="0" applyFont="1" applyFill="1" applyBorder="1" applyAlignment="1">
      <alignment horizontal="center" vertical="center"/>
    </xf>
    <xf numFmtId="0" fontId="1" fillId="3" borderId="47" xfId="0" applyFont="1" applyFill="1" applyBorder="1" applyAlignment="1">
      <alignment horizontal="center" vertical="center"/>
    </xf>
    <xf numFmtId="2" fontId="0" fillId="0" borderId="47" xfId="0" applyNumberFormat="1" applyBorder="1" applyAlignment="1" applyProtection="1">
      <alignment horizontal="center" vertical="center"/>
      <protection locked="0"/>
    </xf>
    <xf numFmtId="2" fontId="0" fillId="0" borderId="48" xfId="0" applyNumberFormat="1" applyBorder="1" applyAlignment="1" applyProtection="1">
      <alignment horizontal="center" vertical="center"/>
      <protection locked="0"/>
    </xf>
    <xf numFmtId="14" fontId="0" fillId="0" borderId="75" xfId="0" applyNumberFormat="1" applyBorder="1" applyAlignment="1" applyProtection="1">
      <alignment horizontal="center" vertical="center"/>
      <protection locked="0"/>
    </xf>
    <xf numFmtId="0" fontId="1" fillId="0" borderId="15" xfId="0" applyFont="1" applyBorder="1" applyAlignment="1">
      <alignment horizontal="center" vertical="center" wrapText="1"/>
    </xf>
    <xf numFmtId="0" fontId="0" fillId="0" borderId="0" xfId="0" applyAlignment="1">
      <alignment horizontal="center" vertical="center" wrapText="1"/>
    </xf>
    <xf numFmtId="14" fontId="0" fillId="0" borderId="76" xfId="0" applyNumberFormat="1" applyBorder="1" applyAlignment="1" applyProtection="1">
      <alignment horizontal="center" vertical="center"/>
      <protection locked="0"/>
    </xf>
    <xf numFmtId="0" fontId="0" fillId="0" borderId="18" xfId="0" applyBorder="1" applyAlignment="1">
      <alignment horizontal="center" vertical="center" wrapText="1"/>
    </xf>
    <xf numFmtId="0" fontId="1" fillId="3" borderId="59"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0" xfId="0" applyAlignment="1">
      <alignment wrapText="1"/>
    </xf>
    <xf numFmtId="0" fontId="0" fillId="0" borderId="23" xfId="0" applyBorder="1" applyAlignment="1">
      <alignment horizontal="center" vertical="center" wrapText="1"/>
    </xf>
    <xf numFmtId="0" fontId="0" fillId="0" borderId="3" xfId="0" applyBorder="1" applyAlignment="1">
      <alignment horizontal="center" vertical="center" wrapText="1"/>
    </xf>
    <xf numFmtId="0" fontId="0" fillId="0" borderId="24" xfId="0" applyBorder="1" applyAlignment="1">
      <alignment horizontal="center" vertical="center" wrapText="1"/>
    </xf>
    <xf numFmtId="0" fontId="1" fillId="0" borderId="8" xfId="0" applyFont="1" applyBorder="1" applyAlignment="1">
      <alignment horizontal="center" vertical="center" wrapText="1"/>
    </xf>
    <xf numFmtId="0" fontId="0" fillId="0" borderId="0" xfId="0" applyAlignment="1">
      <alignment horizontal="left" vertical="top" wrapText="1"/>
    </xf>
    <xf numFmtId="164" fontId="0" fillId="0" borderId="62" xfId="0" applyNumberFormat="1" applyBorder="1" applyAlignment="1" applyProtection="1">
      <alignment horizontal="left" vertical="center" wrapText="1"/>
      <protection locked="0"/>
    </xf>
    <xf numFmtId="164" fontId="0" fillId="0" borderId="53" xfId="0" applyNumberFormat="1" applyBorder="1" applyAlignment="1" applyProtection="1">
      <alignment horizontal="left" vertical="center" wrapText="1"/>
      <protection locked="0"/>
    </xf>
    <xf numFmtId="164" fontId="0" fillId="0" borderId="54" xfId="0" applyNumberFormat="1" applyBorder="1" applyAlignment="1" applyProtection="1">
      <alignment horizontal="left" vertical="center" wrapText="1"/>
      <protection locked="0"/>
    </xf>
    <xf numFmtId="0" fontId="0" fillId="0" borderId="17" xfId="0" applyBorder="1" applyAlignment="1">
      <alignment horizontal="left" vertical="top" wrapText="1"/>
    </xf>
    <xf numFmtId="0" fontId="0" fillId="0" borderId="52" xfId="0" applyBorder="1" applyAlignment="1">
      <alignment horizontal="left" vertical="top" wrapText="1"/>
    </xf>
    <xf numFmtId="0" fontId="0" fillId="0" borderId="53" xfId="0" applyBorder="1" applyAlignment="1">
      <alignment horizontal="left" vertical="top" wrapText="1"/>
    </xf>
    <xf numFmtId="0" fontId="0" fillId="0" borderId="54" xfId="0" applyBorder="1" applyAlignment="1">
      <alignment horizontal="left" vertical="top" wrapText="1"/>
    </xf>
    <xf numFmtId="14" fontId="0" fillId="0" borderId="75" xfId="0" applyNumberFormat="1" applyBorder="1" applyAlignment="1">
      <alignment horizontal="center" vertical="center"/>
    </xf>
    <xf numFmtId="14" fontId="0" fillId="0" borderId="10" xfId="0" applyNumberFormat="1" applyBorder="1" applyAlignment="1">
      <alignment horizontal="center" vertical="center"/>
    </xf>
    <xf numFmtId="0" fontId="0" fillId="0" borderId="59" xfId="0" applyBorder="1" applyAlignment="1">
      <alignment horizontal="center" vertical="center"/>
    </xf>
    <xf numFmtId="14" fontId="0" fillId="0" borderId="4" xfId="0" applyNumberFormat="1" applyBorder="1" applyAlignment="1">
      <alignment horizontal="center" vertical="center"/>
    </xf>
    <xf numFmtId="14" fontId="0" fillId="0" borderId="60" xfId="0" applyNumberFormat="1" applyBorder="1" applyAlignment="1">
      <alignment horizontal="center" vertical="center"/>
    </xf>
    <xf numFmtId="2" fontId="0" fillId="0" borderId="59" xfId="0" applyNumberFormat="1" applyBorder="1" applyAlignment="1">
      <alignment horizontal="center" vertical="center"/>
    </xf>
    <xf numFmtId="2" fontId="0" fillId="0" borderId="60" xfId="0" applyNumberFormat="1" applyBorder="1" applyAlignment="1">
      <alignment horizontal="center" vertical="center"/>
    </xf>
    <xf numFmtId="14" fontId="0" fillId="0" borderId="61" xfId="0" applyNumberFormat="1" applyBorder="1" applyAlignment="1">
      <alignment horizontal="center" vertical="center"/>
    </xf>
    <xf numFmtId="14" fontId="0" fillId="0" borderId="62" xfId="0" applyNumberFormat="1" applyBorder="1" applyAlignment="1">
      <alignment horizontal="center" vertical="center"/>
    </xf>
    <xf numFmtId="164" fontId="0" fillId="0" borderId="59" xfId="0" applyNumberFormat="1" applyBorder="1" applyAlignment="1">
      <alignment horizontal="center" vertical="center"/>
    </xf>
    <xf numFmtId="164" fontId="0" fillId="0" borderId="4" xfId="0" applyNumberFormat="1" applyBorder="1" applyAlignment="1">
      <alignment horizontal="center" vertical="center"/>
    </xf>
    <xf numFmtId="164" fontId="0" fillId="0" borderId="55" xfId="0" applyNumberFormat="1" applyBorder="1" applyAlignment="1">
      <alignment horizontal="center" vertical="center"/>
    </xf>
    <xf numFmtId="164" fontId="0" fillId="0" borderId="62" xfId="0" applyNumberFormat="1" applyBorder="1" applyAlignment="1">
      <alignment horizontal="left" vertical="center" wrapText="1"/>
    </xf>
    <xf numFmtId="2" fontId="0" fillId="0" borderId="37" xfId="0" applyNumberFormat="1" applyBorder="1" applyAlignment="1">
      <alignment horizontal="center" vertical="center"/>
    </xf>
    <xf numFmtId="2" fontId="0" fillId="0" borderId="38" xfId="0" applyNumberFormat="1" applyBorder="1" applyAlignment="1">
      <alignment horizontal="center" vertical="center"/>
    </xf>
    <xf numFmtId="14" fontId="0" fillId="0" borderId="6" xfId="0" applyNumberFormat="1" applyBorder="1" applyAlignment="1">
      <alignment horizontal="center" vertical="center"/>
    </xf>
    <xf numFmtId="14" fontId="0" fillId="0" borderId="53" xfId="0" applyNumberFormat="1" applyBorder="1" applyAlignment="1">
      <alignment horizontal="center" vertical="center"/>
    </xf>
    <xf numFmtId="164" fontId="0" fillId="0" borderId="37" xfId="0" applyNumberFormat="1" applyBorder="1" applyAlignment="1">
      <alignment horizontal="center" vertical="center"/>
    </xf>
    <xf numFmtId="164" fontId="0" fillId="0" borderId="1" xfId="0" applyNumberFormat="1" applyBorder="1" applyAlignment="1">
      <alignment horizontal="center" vertical="center"/>
    </xf>
    <xf numFmtId="164" fontId="0" fillId="0" borderId="5" xfId="0" applyNumberFormat="1" applyBorder="1" applyAlignment="1">
      <alignment horizontal="center" vertical="center"/>
    </xf>
    <xf numFmtId="164" fontId="0" fillId="0" borderId="53" xfId="0" applyNumberFormat="1" applyBorder="1" applyAlignment="1">
      <alignment horizontal="left" vertical="center" wrapText="1"/>
    </xf>
    <xf numFmtId="14" fontId="0" fillId="0" borderId="1" xfId="0" applyNumberFormat="1" applyBorder="1" applyAlignment="1">
      <alignment horizontal="center" vertical="center"/>
    </xf>
    <xf numFmtId="14" fontId="0" fillId="0" borderId="38" xfId="0" applyNumberFormat="1" applyBorder="1" applyAlignment="1">
      <alignment horizontal="center" vertical="center"/>
    </xf>
    <xf numFmtId="0" fontId="0" fillId="0" borderId="47" xfId="0" applyBorder="1" applyAlignment="1">
      <alignment horizontal="center" vertical="center"/>
    </xf>
    <xf numFmtId="14" fontId="0" fillId="0" borderId="2" xfId="0" applyNumberFormat="1" applyBorder="1" applyAlignment="1">
      <alignment horizontal="center" vertical="center"/>
    </xf>
    <xf numFmtId="14" fontId="0" fillId="0" borderId="48" xfId="0" applyNumberFormat="1" applyBorder="1" applyAlignment="1">
      <alignment horizontal="center" vertical="center"/>
    </xf>
    <xf numFmtId="2" fontId="0" fillId="0" borderId="47" xfId="0" applyNumberFormat="1" applyBorder="1" applyAlignment="1">
      <alignment horizontal="center" vertical="center"/>
    </xf>
    <xf numFmtId="2" fontId="0" fillId="0" borderId="48" xfId="0" applyNumberFormat="1" applyBorder="1" applyAlignment="1">
      <alignment horizontal="center" vertical="center"/>
    </xf>
    <xf numFmtId="14" fontId="0" fillId="0" borderId="54" xfId="0" applyNumberFormat="1" applyBorder="1" applyAlignment="1">
      <alignment horizontal="center" vertical="center"/>
    </xf>
    <xf numFmtId="164" fontId="0" fillId="0" borderId="47" xfId="0" applyNumberFormat="1" applyBorder="1" applyAlignment="1">
      <alignment horizontal="center" vertical="center"/>
    </xf>
    <xf numFmtId="164" fontId="0" fillId="0" borderId="2" xfId="0" applyNumberFormat="1" applyBorder="1" applyAlignment="1">
      <alignment horizontal="center" vertical="center"/>
    </xf>
    <xf numFmtId="164" fontId="0" fillId="0" borderId="9" xfId="0" applyNumberFormat="1" applyBorder="1" applyAlignment="1">
      <alignment horizontal="center" vertical="center"/>
    </xf>
    <xf numFmtId="164" fontId="0" fillId="0" borderId="54" xfId="0" applyNumberFormat="1" applyBorder="1" applyAlignment="1">
      <alignment horizontal="left" vertical="center" wrapText="1"/>
    </xf>
    <xf numFmtId="0" fontId="12" fillId="3" borderId="50" xfId="0" applyFont="1" applyFill="1" applyBorder="1" applyAlignment="1">
      <alignment horizontal="center" vertical="center" wrapText="1"/>
    </xf>
    <xf numFmtId="0" fontId="0" fillId="0" borderId="58" xfId="0" applyBorder="1" applyAlignment="1">
      <alignment vertical="top"/>
    </xf>
    <xf numFmtId="0" fontId="0" fillId="0" borderId="50" xfId="0" applyBorder="1" applyAlignment="1">
      <alignment vertical="top"/>
    </xf>
    <xf numFmtId="0" fontId="0" fillId="0" borderId="51" xfId="0" applyBorder="1" applyAlignment="1">
      <alignment vertical="top"/>
    </xf>
    <xf numFmtId="0" fontId="1" fillId="0" borderId="2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0" fillId="0" borderId="14" xfId="0" applyBorder="1" applyAlignment="1">
      <alignment horizontal="left" vertical="top" wrapText="1"/>
    </xf>
    <xf numFmtId="0" fontId="0" fillId="0" borderId="15" xfId="0" applyBorder="1" applyAlignment="1">
      <alignment horizontal="left" vertical="top"/>
    </xf>
    <xf numFmtId="0" fontId="0" fillId="0" borderId="16" xfId="0" applyBorder="1" applyAlignment="1">
      <alignment horizontal="left" vertical="top"/>
    </xf>
    <xf numFmtId="0" fontId="0" fillId="0" borderId="57" xfId="0" applyBorder="1" applyAlignment="1">
      <alignment horizontal="left" vertical="top"/>
    </xf>
    <xf numFmtId="0" fontId="0" fillId="0" borderId="0" xfId="0" applyAlignment="1">
      <alignment horizontal="left" vertical="top"/>
    </xf>
    <xf numFmtId="0" fontId="0" fillId="0" borderId="49" xfId="0" applyBorder="1" applyAlignment="1">
      <alignment horizontal="left" vertical="top"/>
    </xf>
    <xf numFmtId="0" fontId="0" fillId="0" borderId="58" xfId="0" applyBorder="1" applyAlignment="1">
      <alignment horizontal="left" vertical="top"/>
    </xf>
    <xf numFmtId="0" fontId="0" fillId="0" borderId="50" xfId="0" applyBorder="1" applyAlignment="1">
      <alignment horizontal="left" vertical="top"/>
    </xf>
    <xf numFmtId="0" fontId="0" fillId="0" borderId="51" xfId="0" applyBorder="1" applyAlignment="1">
      <alignment horizontal="left" vertical="top"/>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0" xfId="0" applyFont="1" applyAlignment="1">
      <alignment horizontal="center" vertical="center" wrapText="1"/>
    </xf>
    <xf numFmtId="0" fontId="2" fillId="0" borderId="4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0" xfId="0" applyFont="1" applyAlignment="1">
      <alignment horizontal="center" vertical="center" wrapText="1"/>
    </xf>
    <xf numFmtId="0" fontId="1" fillId="0" borderId="58" xfId="0" applyFont="1" applyBorder="1" applyAlignment="1">
      <alignment horizontal="center" vertical="center" wrapText="1"/>
    </xf>
    <xf numFmtId="0" fontId="1" fillId="0" borderId="50" xfId="0" applyFont="1" applyBorder="1" applyAlignment="1">
      <alignment horizontal="center" vertical="center"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57" xfId="0" applyBorder="1" applyAlignment="1">
      <alignment horizontal="left" vertical="top" wrapText="1"/>
    </xf>
    <xf numFmtId="0" fontId="0" fillId="0" borderId="0" xfId="0" applyAlignment="1">
      <alignment horizontal="left" vertical="top" wrapText="1"/>
    </xf>
    <xf numFmtId="0" fontId="0" fillId="0" borderId="49" xfId="0" applyBorder="1" applyAlignment="1">
      <alignment horizontal="left" vertical="top" wrapText="1"/>
    </xf>
    <xf numFmtId="0" fontId="0" fillId="0" borderId="58" xfId="0" applyBorder="1" applyAlignment="1">
      <alignment horizontal="left" vertical="top" wrapText="1"/>
    </xf>
    <xf numFmtId="0" fontId="0" fillId="0" borderId="50" xfId="0" applyBorder="1" applyAlignment="1">
      <alignment horizontal="left" vertical="top" wrapText="1"/>
    </xf>
    <xf numFmtId="0" fontId="0" fillId="0" borderId="51" xfId="0" applyBorder="1" applyAlignment="1">
      <alignment horizontal="left" vertical="top" wrapText="1"/>
    </xf>
    <xf numFmtId="0" fontId="1" fillId="0" borderId="51" xfId="0" applyFont="1" applyBorder="1" applyAlignment="1">
      <alignment horizontal="center" vertical="center" wrapText="1"/>
    </xf>
    <xf numFmtId="0" fontId="0" fillId="0" borderId="37" xfId="0" applyBorder="1" applyAlignment="1">
      <alignment horizontal="left" vertical="top" wrapText="1"/>
    </xf>
    <xf numFmtId="0" fontId="0" fillId="0" borderId="1" xfId="0" applyBorder="1" applyAlignment="1">
      <alignment horizontal="left" vertical="top" wrapText="1"/>
    </xf>
    <xf numFmtId="0" fontId="0" fillId="0" borderId="38" xfId="0" applyBorder="1" applyAlignment="1">
      <alignment horizontal="left" vertical="top"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41" xfId="0" applyBorder="1" applyAlignment="1">
      <alignment horizontal="left" vertical="top" wrapText="1"/>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47" xfId="0" applyFont="1" applyBorder="1" applyAlignment="1">
      <alignment horizontal="center" vertical="center"/>
    </xf>
    <xf numFmtId="0" fontId="2" fillId="0" borderId="2" xfId="0" applyFont="1" applyBorder="1" applyAlignment="1">
      <alignment horizontal="center" vertical="center"/>
    </xf>
    <xf numFmtId="0" fontId="2" fillId="0" borderId="48" xfId="0" applyFont="1" applyBorder="1" applyAlignment="1">
      <alignment horizontal="center" vertical="center"/>
    </xf>
    <xf numFmtId="0" fontId="1" fillId="0" borderId="72" xfId="0" applyFont="1" applyBorder="1" applyAlignment="1">
      <alignment horizontal="left" vertical="top" wrapText="1"/>
    </xf>
    <xf numFmtId="0" fontId="1" fillId="0" borderId="73" xfId="0" applyFont="1" applyBorder="1" applyAlignment="1">
      <alignment horizontal="left" vertical="top" wrapText="1"/>
    </xf>
    <xf numFmtId="0" fontId="1" fillId="0" borderId="74" xfId="0" applyFont="1" applyBorder="1" applyAlignment="1">
      <alignment horizontal="left" vertical="top" wrapText="1"/>
    </xf>
    <xf numFmtId="0" fontId="0" fillId="0" borderId="59" xfId="0" applyBorder="1" applyAlignment="1">
      <alignment horizontal="left" vertical="top" wrapText="1"/>
    </xf>
    <xf numFmtId="0" fontId="0" fillId="0" borderId="4" xfId="0" applyBorder="1" applyAlignment="1">
      <alignment horizontal="left" vertical="top" wrapText="1"/>
    </xf>
    <xf numFmtId="0" fontId="0" fillId="0" borderId="60" xfId="0" applyBorder="1" applyAlignment="1">
      <alignment horizontal="left" vertical="top" wrapText="1"/>
    </xf>
    <xf numFmtId="0" fontId="3" fillId="0" borderId="37" xfId="0" applyFont="1" applyBorder="1" applyAlignment="1">
      <alignment horizontal="left" vertical="top" wrapText="1"/>
    </xf>
    <xf numFmtId="0" fontId="3" fillId="0" borderId="1" xfId="0" applyFont="1" applyBorder="1" applyAlignment="1">
      <alignment horizontal="left" vertical="top" wrapText="1"/>
    </xf>
    <xf numFmtId="0" fontId="3" fillId="0" borderId="38" xfId="0" applyFont="1" applyBorder="1" applyAlignment="1">
      <alignment horizontal="left" vertical="top" wrapText="1"/>
    </xf>
    <xf numFmtId="0" fontId="2" fillId="0" borderId="51" xfId="0" applyFont="1" applyBorder="1" applyAlignment="1">
      <alignment horizontal="center" vertical="center" wrapText="1"/>
    </xf>
  </cellXfs>
  <cellStyles count="1">
    <cellStyle name="Normal" xfId="0" builtinId="0"/>
  </cellStyles>
  <dxfs count="290">
    <dxf>
      <font>
        <color theme="1"/>
      </font>
      <fill>
        <patternFill>
          <bgColor theme="6" tint="0.79998168889431442"/>
        </patternFill>
      </fill>
    </dxf>
    <dxf>
      <font>
        <color theme="1"/>
      </font>
      <fill>
        <patternFill>
          <bgColor theme="6" tint="0.79998168889431442"/>
        </patternFill>
      </fill>
    </dxf>
    <dxf>
      <font>
        <color theme="1"/>
      </font>
      <fill>
        <patternFill>
          <bgColor theme="6" tint="0.79998168889431442"/>
        </patternFill>
      </fill>
    </dxf>
    <dxf>
      <font>
        <color theme="1"/>
      </font>
      <fill>
        <patternFill>
          <bgColor rgb="FFC6EFCE"/>
        </patternFill>
      </fill>
    </dxf>
    <dxf>
      <font>
        <b val="0"/>
        <i val="0"/>
        <color theme="1"/>
      </font>
      <fill>
        <patternFill>
          <bgColor rgb="FFC6EFCE"/>
        </patternFill>
      </fill>
    </dxf>
    <dxf>
      <font>
        <color theme="1"/>
      </font>
      <fill>
        <patternFill>
          <bgColor theme="6" tint="0.79998168889431442"/>
        </patternFill>
      </fill>
    </dxf>
    <dxf>
      <font>
        <color theme="1"/>
      </font>
      <fill>
        <patternFill>
          <bgColor theme="6" tint="0.79998168889431442"/>
        </patternFill>
      </fill>
    </dxf>
    <dxf>
      <font>
        <color theme="1"/>
      </font>
      <fill>
        <patternFill>
          <bgColor theme="6" tint="0.79998168889431442"/>
        </patternFill>
      </fill>
    </dxf>
    <dxf>
      <font>
        <color theme="1"/>
      </font>
      <fill>
        <patternFill>
          <bgColor rgb="FFC6EFCE"/>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theme="1"/>
      </font>
      <fill>
        <patternFill>
          <bgColor rgb="FFC6EFCE"/>
        </patternFill>
      </fill>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ill>
        <patternFill>
          <bgColor theme="0" tint="-0.14996795556505021"/>
        </patternFill>
      </fill>
    </dxf>
    <dxf>
      <fill>
        <patternFill patternType="none">
          <bgColor auto="1"/>
        </patternFill>
      </fill>
    </dxf>
    <dxf>
      <font>
        <color theme="1"/>
      </font>
      <fill>
        <patternFill>
          <bgColor theme="6" tint="0.79998168889431442"/>
        </patternFill>
      </fill>
    </dxf>
    <dxf>
      <font>
        <b/>
        <i val="0"/>
        <color rgb="FFFF0000"/>
      </font>
    </dxf>
    <dxf>
      <fill>
        <patternFill>
          <bgColor rgb="FFFFCCCC"/>
        </patternFill>
      </fill>
    </dxf>
    <dxf>
      <fill>
        <patternFill>
          <bgColor theme="0"/>
        </patternFill>
      </fill>
    </dxf>
    <dxf>
      <fill>
        <patternFill>
          <bgColor theme="0" tint="-0.14996795556505021"/>
        </patternFill>
      </fill>
    </dxf>
    <dxf>
      <font>
        <b/>
        <i val="0"/>
        <color rgb="FFFF0000"/>
      </font>
    </dxf>
    <dxf>
      <font>
        <color theme="1"/>
      </font>
      <fill>
        <patternFill>
          <bgColor rgb="FFFFCCCC"/>
        </patternFill>
      </fill>
    </dxf>
    <dxf>
      <font>
        <color theme="1"/>
      </font>
      <fill>
        <patternFill>
          <bgColor rgb="FFFFC7CE"/>
        </patternFill>
      </fill>
    </dxf>
    <dxf>
      <font>
        <color theme="1"/>
      </font>
      <fill>
        <patternFill>
          <bgColor rgb="FFC6EFCE"/>
        </patternFill>
      </fill>
    </dxf>
    <dxf>
      <font>
        <color theme="1"/>
      </font>
      <fill>
        <patternFill>
          <bgColor rgb="FFFFC7CE"/>
        </patternFill>
      </fill>
    </dxf>
    <dxf>
      <fill>
        <patternFill>
          <bgColor rgb="FFFF0000"/>
        </patternFill>
      </fill>
    </dxf>
    <dxf>
      <font>
        <color theme="1"/>
      </font>
      <fill>
        <patternFill>
          <bgColor rgb="FFFFC7CE"/>
        </patternFill>
      </fill>
    </dxf>
    <dxf>
      <font>
        <color theme="1"/>
      </font>
      <fill>
        <patternFill>
          <bgColor theme="6" tint="0.79998168889431442"/>
        </patternFill>
      </fill>
    </dxf>
    <dxf>
      <font>
        <color theme="1"/>
      </font>
      <fill>
        <patternFill>
          <bgColor theme="6" tint="0.79998168889431442"/>
        </patternFill>
      </fill>
    </dxf>
    <dxf>
      <font>
        <color theme="1"/>
      </font>
      <fill>
        <patternFill>
          <bgColor theme="6" tint="0.79998168889431442"/>
        </patternFill>
      </fill>
    </dxf>
    <dxf>
      <font>
        <color theme="1"/>
      </font>
      <fill>
        <patternFill>
          <bgColor rgb="FFC6EFCE"/>
        </patternFill>
      </fill>
    </dxf>
    <dxf>
      <font>
        <b val="0"/>
        <i val="0"/>
        <color theme="1"/>
      </font>
      <fill>
        <patternFill>
          <bgColor rgb="FFC6EFCE"/>
        </patternFill>
      </fill>
    </dxf>
    <dxf>
      <font>
        <color theme="1"/>
      </font>
      <fill>
        <patternFill>
          <bgColor theme="6" tint="0.79998168889431442"/>
        </patternFill>
      </fill>
    </dxf>
    <dxf>
      <font>
        <color theme="1"/>
      </font>
      <fill>
        <patternFill>
          <bgColor theme="6" tint="0.79998168889431442"/>
        </patternFill>
      </fill>
    </dxf>
    <dxf>
      <font>
        <color theme="1"/>
      </font>
      <fill>
        <patternFill>
          <bgColor theme="6" tint="0.79998168889431442"/>
        </patternFill>
      </fill>
    </dxf>
    <dxf>
      <font>
        <color theme="1"/>
      </font>
      <fill>
        <patternFill>
          <bgColor rgb="FFC6EFCE"/>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ont>
        <color theme="1"/>
      </font>
      <fill>
        <patternFill>
          <bgColor rgb="FFC6EFCE"/>
        </patternFill>
      </fill>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ont>
        <color theme="1"/>
      </font>
      <fill>
        <patternFill>
          <bgColor theme="6" tint="0.79998168889431442"/>
        </patternFill>
      </fill>
    </dxf>
    <dxf>
      <font>
        <b/>
        <i val="0"/>
        <color rgb="FFFF0000"/>
      </font>
    </dxf>
    <dxf>
      <fill>
        <patternFill>
          <bgColor theme="0" tint="-0.14996795556505021"/>
        </patternFill>
      </fill>
    </dxf>
    <dxf>
      <fill>
        <patternFill patternType="none">
          <bgColor auto="1"/>
        </patternFill>
      </fill>
    </dxf>
    <dxf>
      <font>
        <color theme="1"/>
      </font>
      <fill>
        <patternFill>
          <bgColor theme="6" tint="0.79998168889431442"/>
        </patternFill>
      </fill>
    </dxf>
    <dxf>
      <font>
        <b/>
        <i val="0"/>
        <color rgb="FFFF0000"/>
      </font>
    </dxf>
    <dxf>
      <fill>
        <patternFill>
          <bgColor rgb="FFFFCCCC"/>
        </patternFill>
      </fill>
    </dxf>
    <dxf>
      <fill>
        <patternFill>
          <bgColor theme="0"/>
        </patternFill>
      </fill>
    </dxf>
    <dxf>
      <fill>
        <patternFill>
          <bgColor theme="0" tint="-0.14996795556505021"/>
        </patternFill>
      </fill>
    </dxf>
    <dxf>
      <font>
        <b/>
        <i val="0"/>
        <color rgb="FFFF0000"/>
      </font>
    </dxf>
    <dxf>
      <font>
        <color theme="1"/>
      </font>
      <fill>
        <patternFill>
          <bgColor rgb="FFFFCCCC"/>
        </patternFill>
      </fill>
    </dxf>
    <dxf>
      <font>
        <color theme="1"/>
      </font>
      <fill>
        <patternFill>
          <bgColor rgb="FFFFC7CE"/>
        </patternFill>
      </fill>
    </dxf>
    <dxf>
      <font>
        <color theme="1"/>
      </font>
      <fill>
        <patternFill>
          <bgColor rgb="FFC6EFCE"/>
        </patternFill>
      </fill>
    </dxf>
    <dxf>
      <font>
        <color theme="1"/>
      </font>
      <fill>
        <patternFill>
          <bgColor rgb="FFFFC7CE"/>
        </patternFill>
      </fill>
    </dxf>
    <dxf>
      <fill>
        <patternFill>
          <bgColor rgb="FFFF0000"/>
        </patternFill>
      </fill>
    </dxf>
    <dxf>
      <font>
        <color theme="1"/>
      </font>
      <fill>
        <patternFill>
          <bgColor rgb="FFFFC7CE"/>
        </patternFill>
      </fill>
    </dxf>
    <dxf>
      <font>
        <b val="0"/>
        <i val="0"/>
        <color theme="0" tint="-4.9989318521683403E-2"/>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CCCC"/>
        </patternFill>
      </fill>
    </dxf>
    <dxf>
      <font>
        <strike val="0"/>
        <outline val="0"/>
        <shadow val="0"/>
        <u val="none"/>
        <vertAlign val="baseline"/>
        <sz val="11"/>
        <color theme="0" tint="-0.14999847407452621"/>
        <name val="Aptos Narrow"/>
        <family val="2"/>
        <charset val="186"/>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0" formatCode="Genera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1" formatCode="0"/>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0" tint="-0.14999847407452621"/>
        <name val="Aptos Narrow"/>
        <family val="2"/>
        <charset val="186"/>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1"/>
        <color theme="0" tint="-0.14999847407452621"/>
        <name val="Aptos Narrow"/>
        <family val="2"/>
        <charset val="186"/>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1" formatCode="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protection locked="1" hidden="0"/>
    </dxf>
    <dxf>
      <numFmt numFmtId="164" formatCode="0.0"/>
      <alignment horizontal="left" vertical="center" textRotation="0" wrapText="1" indent="0" justifyLastLine="0" shrinkToFit="0" readingOrder="0"/>
      <border diagonalUp="0" diagonalDown="0">
        <left style="medium">
          <color indexed="64"/>
        </left>
        <right style="medium">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numFmt numFmtId="164" formatCode="0.0"/>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1" hidden="0"/>
    </dxf>
    <dxf>
      <numFmt numFmtId="19"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1" hidden="0"/>
    </dxf>
    <dxf>
      <numFmt numFmtId="19" formatCode="dd/mm/yyyy"/>
      <alignment horizontal="center" vertical="center" textRotation="0" wrapText="0" indent="0" justifyLastLine="0" shrinkToFit="0" readingOrder="0"/>
      <border diagonalUp="0" diagonalDown="0">
        <left/>
        <right/>
        <top style="thin">
          <color indexed="64"/>
        </top>
        <bottom style="thin">
          <color indexed="64"/>
        </bottom>
      </border>
      <protection locked="1" hidden="0"/>
    </dxf>
    <dxf>
      <numFmt numFmtId="2" formatCode="0.00"/>
      <alignment horizontal="center" vertical="center" textRotation="0" indent="0" justifyLastLine="0" shrinkToFit="0" readingOrder="0"/>
      <border diagonalUp="0" diagonalDown="0">
        <left style="medium">
          <color indexed="64"/>
        </left>
        <right/>
        <top style="thin">
          <color indexed="64"/>
        </top>
        <bottom style="thin">
          <color indexed="64"/>
        </bottom>
      </border>
      <protection locked="1" hidden="0"/>
    </dxf>
    <dxf>
      <alignment horizontal="center" vertical="center" textRotation="0" indent="0" justifyLastLine="0" shrinkToFit="0" readingOrder="0"/>
      <border diagonalUp="0" diagonalDown="0">
        <left style="medium">
          <color indexed="64"/>
        </left>
        <right style="medium">
          <color indexed="64"/>
        </right>
        <top style="thin">
          <color indexed="64"/>
        </top>
        <bottom style="thin">
          <color indexed="64"/>
        </bottom>
      </border>
      <protection locked="1" hidden="0"/>
    </dxf>
    <dxf>
      <numFmt numFmtId="2" formatCode="0.00"/>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border>
      <protection locked="1" hidden="0"/>
    </dxf>
    <dxf>
      <numFmt numFmtId="2" formatCode="0.0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protection locked="1" hidden="0"/>
    </dxf>
    <dxf>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protection locked="1" hidden="0"/>
    </dxf>
    <dxf>
      <numFmt numFmtId="19" formatCode="dd/mm/yyyy"/>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border>
      <protection locked="1" hidden="0"/>
    </dxf>
    <dxf>
      <numFmt numFmtId="19" formatCode="dd/mm/yyyy"/>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1" hidden="0"/>
    </dxf>
    <dxf>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protection locked="1" hidden="0"/>
    </dxf>
    <dxf>
      <alignment horizontal="center" vertical="center" textRotation="0" wrapText="0" indent="0" justifyLastLine="0" shrinkToFit="0" readingOrder="0"/>
      <border diagonalUp="0" diagonalDown="0">
        <left/>
        <right style="thin">
          <color indexed="64"/>
        </right>
        <top style="thin">
          <color indexed="64"/>
        </top>
        <bottom style="thin">
          <color indexed="64"/>
        </bottom>
      </border>
      <protection locked="1" hidden="0"/>
    </dxf>
    <dxf>
      <border diagonalUp="0" diagonalDown="0">
        <left style="medium">
          <color rgb="FF000000"/>
        </left>
        <right style="medium">
          <color rgb="FF000000"/>
        </right>
        <top style="medium">
          <color rgb="FF000000"/>
        </top>
        <bottom style="medium">
          <color rgb="FF000000"/>
        </bottom>
      </border>
    </dxf>
    <dxf>
      <protection locked="1" hidden="0"/>
    </dxf>
    <dxf>
      <border>
        <bottom style="medium">
          <color rgb="FF000000"/>
        </bottom>
      </border>
    </dxf>
    <dxf>
      <numFmt numFmtId="164" formatCode="0.0"/>
      <fill>
        <patternFill patternType="solid">
          <fgColor indexed="64"/>
          <bgColor rgb="FFFFC000"/>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
      <font>
        <strike val="0"/>
        <outline val="0"/>
        <shadow val="0"/>
        <u val="none"/>
        <vertAlign val="baseline"/>
        <sz val="11"/>
        <color theme="0" tint="-0.14999847407452621"/>
        <name val="Aptos Narrow"/>
        <family val="2"/>
        <charset val="186"/>
        <scheme val="minor"/>
      </font>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0" formatCode="General"/>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1" formatCode="0"/>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0" tint="-0.14999847407452621"/>
        <name val="Aptos Narrow"/>
        <family val="2"/>
        <charset val="186"/>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0" tint="-0.14999847407452621"/>
        <name val="Aptos Narrow"/>
        <family val="2"/>
        <charset val="186"/>
        <scheme val="minor"/>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1" formatCode="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0" tint="-0.14999847407452621"/>
        <name val="Aptos Narrow"/>
        <family val="2"/>
        <charset val="186"/>
        <scheme val="minor"/>
      </font>
      <numFmt numFmtId="2" formatCode="0.00"/>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dxf>
    <dxf>
      <numFmt numFmtId="164" formatCode="0.0"/>
      <alignment horizontal="left" vertical="center" textRotation="0" wrapText="1" indent="0" justifyLastLine="0" shrinkToFit="0" readingOrder="0"/>
      <border diagonalUp="0" diagonalDown="0" outline="0">
        <left style="medium">
          <color indexed="64"/>
        </left>
        <right style="medium">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border>
      <protection locked="0" hidden="0"/>
    </dxf>
    <dxf>
      <numFmt numFmtId="164" formatCode="0.0"/>
      <alignment horizontal="center" vertical="center" textRotation="0" indent="0" justifyLastLine="0" shrinkToFit="0" readingOrder="0"/>
      <border diagonalUp="0" diagonalDown="0">
        <left/>
        <right style="thin">
          <color indexed="64"/>
        </right>
        <top style="thin">
          <color indexed="64"/>
        </top>
        <bottom style="thin">
          <color indexed="64"/>
        </bottom>
      </border>
      <protection locked="0" hidden="0"/>
    </dxf>
    <dxf>
      <numFmt numFmtId="19" formatCode="dd/mm/yyyy"/>
      <alignment horizontal="center" vertical="center" textRotation="0" wrapText="0" indent="0" justifyLastLine="0" shrinkToFit="0" readingOrder="0"/>
      <border diagonalUp="0" diagonalDown="0">
        <left style="medium">
          <color indexed="64"/>
        </left>
        <right style="medium">
          <color indexed="64"/>
        </right>
        <top style="thin">
          <color indexed="64"/>
        </top>
        <bottom style="thin">
          <color indexed="64"/>
        </bottom>
        <vertical/>
        <horizontal/>
      </border>
      <protection locked="0" hidden="0"/>
    </dxf>
    <dxf>
      <numFmt numFmtId="19" formatCode="dd/mm/yyyy"/>
      <alignment horizontal="center" vertical="center" textRotation="0" wrapText="0" indent="0" justifyLastLine="0" shrinkToFit="0" readingOrder="0"/>
      <border diagonalUp="0" diagonalDown="0">
        <left/>
        <right/>
        <top style="thin">
          <color indexed="64"/>
        </top>
        <bottom style="thin">
          <color indexed="64"/>
        </bottom>
      </border>
      <protection locked="0" hidden="0"/>
    </dxf>
    <dxf>
      <numFmt numFmtId="2" formatCode="0.00"/>
      <alignment horizontal="center" vertical="center" textRotation="0" indent="0" justifyLastLine="0" shrinkToFit="0" readingOrder="0"/>
      <border diagonalUp="0" diagonalDown="0" outline="0">
        <left style="medium">
          <color indexed="64"/>
        </left>
        <right/>
        <top style="thin">
          <color indexed="64"/>
        </top>
        <bottom style="thin">
          <color indexed="64"/>
        </bottom>
      </border>
    </dxf>
    <dxf>
      <alignment horizontal="center" vertical="center" textRotation="0" indent="0" justifyLastLine="0" shrinkToFit="0" readingOrder="0"/>
      <border diagonalUp="0" diagonalDown="0" outline="0">
        <left style="medium">
          <color indexed="64"/>
        </left>
        <right style="medium">
          <color indexed="64"/>
        </right>
        <top style="thin">
          <color indexed="64"/>
        </top>
        <bottom style="thin">
          <color indexed="64"/>
        </bottom>
      </border>
    </dxf>
    <dxf>
      <numFmt numFmtId="2" formatCode="0.00"/>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numFmt numFmtId="2" formatCode="0.00"/>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dxf>
    <dxf>
      <numFmt numFmtId="19" formatCode="dd/mm/yyyy"/>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numFmt numFmtId="19" formatCode="dd/mm/yyyy"/>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border>
        <bottom style="medium">
          <color indexed="64"/>
        </bottom>
      </border>
    </dxf>
    <dxf>
      <numFmt numFmtId="164" formatCode="0.0"/>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0" formatCode="General"/>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numFmt numFmtId="1" formatCode="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medium">
          <color indexed="64"/>
        </left>
        <right style="medium">
          <color indexed="64"/>
        </right>
        <top style="thin">
          <color indexed="64"/>
        </top>
        <bottom style="thin">
          <color indexed="64"/>
        </bottom>
      </border>
    </dxf>
    <dxf>
      <numFmt numFmtId="0" formatCode="General"/>
      <alignment horizontal="center" vertical="center" textRotation="0" indent="0" justifyLastLine="0" shrinkToFit="0" readingOrder="0"/>
      <border diagonalUp="0" diagonalDown="0">
        <left style="medium">
          <color indexed="64"/>
        </left>
        <right style="medium">
          <color indexed="64"/>
        </right>
        <top style="thin">
          <color indexed="64"/>
        </top>
        <bottom style="thin">
          <color indexed="64"/>
        </bottom>
        <vertical/>
      </border>
    </dxf>
    <dxf>
      <numFmt numFmtId="2" formatCode="0.00"/>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2" formatCode="0.00"/>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alignment horizontal="center" vertical="center" textRotation="0" indent="0" justifyLastLine="0" shrinkToFit="0" readingOrder="0"/>
      <border diagonalUp="0" diagonalDown="0" outline="0">
        <left/>
        <right style="medium">
          <color indexed="64"/>
        </right>
        <top style="thin">
          <color indexed="64"/>
        </top>
        <bottom style="thin">
          <color indexed="64"/>
        </bottom>
      </border>
    </dxf>
    <dxf>
      <numFmt numFmtId="19" formatCode="dd/mm/yyyy"/>
      <alignment horizontal="center" vertical="center" textRotation="0" indent="0" justifyLastLine="0" shrinkToFit="0" readingOrder="0"/>
      <border diagonalUp="0" diagonalDown="0" outline="0">
        <left style="thin">
          <color indexed="64"/>
        </left>
        <right style="medium">
          <color indexed="64"/>
        </right>
        <top style="thin">
          <color indexed="64"/>
        </top>
        <bottom style="thin">
          <color indexed="64"/>
        </bottom>
      </border>
      <protection locked="0" hidden="0"/>
    </dxf>
    <dxf>
      <numFmt numFmtId="19" formatCode="dd/mm/yyyy"/>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horizontal="center" vertical="center" textRotation="0" indent="0" justifyLastLine="0" shrinkToFit="0" readingOrder="0"/>
      <border diagonalUp="0" diagonalDown="0" outline="0">
        <left style="medium">
          <color indexed="64"/>
        </left>
        <right style="thin">
          <color indexed="64"/>
        </right>
        <top style="thin">
          <color indexed="64"/>
        </top>
        <bottom style="thin">
          <color indexed="64"/>
        </bottom>
      </border>
      <protection locked="0" hidden="0"/>
    </dxf>
    <dxf>
      <alignment horizontal="center" vertical="center" textRotation="0" wrapText="0" indent="0" justifyLastLine="0" shrinkToFit="0" readingOrder="0"/>
      <border diagonalUp="0" diagonalDown="0" outline="0">
        <left style="medium">
          <color indexed="64"/>
        </left>
        <right/>
        <top style="thin">
          <color indexed="64"/>
        </top>
        <bottom style="thin">
          <color indexed="64"/>
        </bottom>
      </border>
    </dxf>
    <dxf>
      <border outline="0">
        <right style="medium">
          <color indexed="64"/>
        </right>
        <bottom style="medium">
          <color indexed="64"/>
        </bottom>
      </border>
    </dxf>
    <dxf>
      <alignment horizontal="center" vertical="center" textRotation="0" indent="0" justifyLastLine="0" shrinkToFit="0" readingOrder="0"/>
    </dxf>
    <dxf>
      <fill>
        <patternFill patternType="solid">
          <fgColor indexed="64"/>
          <bgColor rgb="FFFFC00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E025BA-6991-43C5-8F02-5603307B2621}" name="Table1" displayName="Table1" ref="A8:AA158" totalsRowShown="0" headerRowDxfId="289" dataDxfId="288" tableBorderDxfId="287">
  <autoFilter ref="A8:AA158" xr:uid="{00E025BA-6991-43C5-8F02-5603307B2621}"/>
  <tableColumns count="27">
    <tableColumn id="1" xr3:uid="{2E32795A-EAB2-4936-B29E-79D8A6624664}" name="Nr." dataDxfId="286"/>
    <tableColumn id="2" xr3:uid="{3546056D-63D1-4ABA-A79E-1A92C150090E}" name="Vārds un Uzvārds" dataDxfId="285"/>
    <tableColumn id="4" xr3:uid="{29BAF632-465E-4722-AD94-88F9620CF90E}" name="Darba sākuma datums projektā1" dataDxfId="284"/>
    <tableColumn id="5" xr3:uid="{23DF6568-AB7A-466C-A2D9-4DD1A5758305}" name="Amata pienākumu izpildes termiņš, vai darba beigu datums par kuru iesniegts MP2" dataDxfId="283"/>
    <tableColumn id="6" xr3:uid="{77CC008D-9A7E-4AD3-B944-EBA16108921B}" name="Atvaļinājums proporcionāli nostrādātajam laikam projektā" dataDxfId="282">
      <calculatedColumnFormula>SUMIF($S9:$AA9,"&gt;0",$S9:$AA9)</calculatedColumnFormula>
    </tableColumn>
    <tableColumn id="7" xr3:uid="{210DF42C-17D0-45B8-82A4-09869EBEED45}" name="Atvaļinājuma dienu skaits, kas projektā attiecināts iepriekšējos MP" dataDxfId="281"/>
    <tableColumn id="8" xr3:uid="{720A4C9D-4EFF-4419-80D7-2BD55B540D00}" name="Atvaļinājuma dienu skaits, kas pieprasīts šajā MP3" dataDxfId="280"/>
    <tableColumn id="9" xr3:uid="{F30BCA85-D524-49B2-A03B-0A4DD37703D4}" name="Kopā izlietoto atvaļinājuma dienu skaits personai projektā" dataDxfId="279">
      <calculatedColumnFormula>Table1[[#This Row],[Atvaļinājuma dienu skaits, kas projektā attiecināts iepriekšējos MP]]+G9</calculatedColumnFormula>
    </tableColumn>
    <tableColumn id="10" xr3:uid="{A2E147E5-7EF6-42DD-B1CF-5B6C9493C847}" name="Neizmantoto atvaļinājuma dienu skaits projektā" dataDxfId="278">
      <calculatedColumnFormula>Table1[[#This Row],[Atvaļinājums proporcionāli nostrādātajam laikam projektā]]-Table1[[#This Row],[Kopā izlietoto atvaļinājuma dienu skaits personai projektā]]</calculatedColumnFormula>
    </tableColumn>
    <tableColumn id="11" xr3:uid="{00076980-37EB-4910-9820-69BE2234A13E}" name="2021" dataDxfId="277">
      <calculatedColumnFormula>IF(COUNT(Table1[[#This Row],[Darba sākuma datums projektā1]:[Amata pienākumu izpildes termiņš, vai darba beigu datums par kuru iesniegts MP2]])=2,MIN(DATE($J$8,12,31),$D9)-MAX(DATE($J$8,1,1),$C9)+1,0)</calculatedColumnFormula>
    </tableColumn>
    <tableColumn id="12" xr3:uid="{3FAAA6C4-5A0E-46EB-BC24-09EBE1453BE1}" name="2022" dataDxfId="276">
      <calculatedColumnFormula>IF(COUNT(Table1[[#This Row],[Darba sākuma datums projektā1]:[Amata pienākumu izpildes termiņš, vai darba beigu datums par kuru iesniegts MP2]])=2,MIN(DATE($K$8,12,31),$D9)-MAX(DATE($K$8,1,1),$C9)+1,0)</calculatedColumnFormula>
    </tableColumn>
    <tableColumn id="13" xr3:uid="{D6E7F74B-F5FB-4053-8789-0999A18C51A4}" name="2023" dataDxfId="275">
      <calculatedColumnFormula>IF(COUNT(Table1[[#This Row],[Darba sākuma datums projektā1]:[Amata pienākumu izpildes termiņš, vai darba beigu datums par kuru iesniegts MP2]])=2,MIN(DATE($L$8,12,31),$D9)-MAX(DATE($L$8,1,1),$C9)+1,0)</calculatedColumnFormula>
    </tableColumn>
    <tableColumn id="14" xr3:uid="{6A26CEA0-7CC7-4C5A-B821-784282C758C6}" name="2024" dataDxfId="274">
      <calculatedColumnFormula>IF(COUNT(Table1[[#This Row],[Darba sākuma datums projektā1]:[Amata pienākumu izpildes termiņš, vai darba beigu datums par kuru iesniegts MP2]])=2,MIN(DATE($M$8,12,31),$D9)-MAX(DATE($M$8,1,1),$C9)+1,0)</calculatedColumnFormula>
    </tableColumn>
    <tableColumn id="15" xr3:uid="{EECF59FA-F9A8-49F8-AB91-7E4CCEA0A4E1}" name="2025" dataDxfId="273">
      <calculatedColumnFormula>IF(COUNT(Table1[[#This Row],[Darba sākuma datums projektā1]:[Amata pienākumu izpildes termiņš, vai darba beigu datums par kuru iesniegts MP2]])=2,MIN(DATE($N$8,12,31),$D9)-MAX(DATE($N$8,1,1),$C9)+1,0)</calculatedColumnFormula>
    </tableColumn>
    <tableColumn id="16" xr3:uid="{46334596-A88C-428D-BC5C-44C5B92691CF}" name="2026" dataDxfId="272">
      <calculatedColumnFormula>IF(COUNT(Table1[[#This Row],[Darba sākuma datums projektā1]:[Amata pienākumu izpildes termiņš, vai darba beigu datums par kuru iesniegts MP2]])=2,MIN(DATE($O$8,12,31),$D9)-MAX(DATE($O$8,1,1),$C9)+1,0)</calculatedColumnFormula>
    </tableColumn>
    <tableColumn id="17" xr3:uid="{6CE62DAD-A476-4C0F-BFDB-D97DB0566640}" name="2027" dataDxfId="271">
      <calculatedColumnFormula>IF(COUNT(Table1[[#This Row],[Darba sākuma datums projektā1]:[Amata pienākumu izpildes termiņš, vai darba beigu datums par kuru iesniegts MP2]])=2,MIN(DATE($P$8,12,31),$D9)-MAX(DATE($P$8,1,1),$C9)+1,0)</calculatedColumnFormula>
    </tableColumn>
    <tableColumn id="18" xr3:uid="{F3517744-6439-46FB-A13E-0F303D4B71F7}" name="2028" dataDxfId="270">
      <calculatedColumnFormula>IF(COUNT(Table1[[#This Row],[Darba sākuma datums projektā1]:[Amata pienākumu izpildes termiņš, vai darba beigu datums par kuru iesniegts MP2]])=2,MIN(DATE($Q$8,12,31),$D9)-MAX(DATE($Q$8,1,1),$C9)+1,0)</calculatedColumnFormula>
    </tableColumn>
    <tableColumn id="19" xr3:uid="{1A2CA13E-90EE-4677-8FF1-33815343570E}" name="2029" dataDxfId="269">
      <calculatedColumnFormula>IF(COUNT(Table1[[#This Row],[Darba sākuma datums projektā1]:[Amata pienākumu izpildes termiņš, vai darba beigu datums par kuru iesniegts MP2]])=2,MIN(DATE($R$8,12,31),$D9)-MAX(DATE($R$8,1,1),$C9)+1,0)</calculatedColumnFormula>
    </tableColumn>
    <tableColumn id="20" xr3:uid="{30888B03-6892-426C-94F6-7870B55B1A7E}" name="b.2021" dataDxfId="268">
      <calculatedColumnFormula>J9/$J$6</calculatedColumnFormula>
    </tableColumn>
    <tableColumn id="21" xr3:uid="{27EEACDB-8BB6-4142-83BC-376CCB202CA1}" name="b.2022" dataDxfId="267">
      <calculatedColumnFormula>K9/$K$6</calculatedColumnFormula>
    </tableColumn>
    <tableColumn id="22" xr3:uid="{0706CCE9-AC1B-40A4-ADD3-1C04DE897E70}" name="b.2023" dataDxfId="266">
      <calculatedColumnFormula>L9/$L$6</calculatedColumnFormula>
    </tableColumn>
    <tableColumn id="23" xr3:uid="{BC1F5764-E241-415E-B51F-966D69B266AF}" name="b.2024" dataDxfId="265">
      <calculatedColumnFormula>M9/$M$6</calculatedColumnFormula>
    </tableColumn>
    <tableColumn id="24" xr3:uid="{24E12EBC-D27A-4008-B230-36B0793BF92C}" name="b.2025" dataDxfId="264">
      <calculatedColumnFormula>N9/$N$6</calculatedColumnFormula>
    </tableColumn>
    <tableColumn id="25" xr3:uid="{12083557-F3FF-4BE4-B74A-B561079E4C89}" name="b.2026" dataDxfId="263">
      <calculatedColumnFormula>O9/$O$6</calculatedColumnFormula>
    </tableColumn>
    <tableColumn id="26" xr3:uid="{AFB0153E-E367-4E3C-80F3-C1E990538283}" name="b.2027" dataDxfId="262">
      <calculatedColumnFormula>P9/$P$6</calculatedColumnFormula>
    </tableColumn>
    <tableColumn id="27" xr3:uid="{4063CF8D-CB93-483B-953D-76528CD34660}" name="b.2028" dataDxfId="261">
      <calculatedColumnFormula>Q9/$Q$6</calculatedColumnFormula>
    </tableColumn>
    <tableColumn id="28" xr3:uid="{24C6602D-DBF9-445A-BA39-F0E230BF1AF1}" name="b.2029" dataDxfId="260">
      <calculatedColumnFormula>R9/$R$6</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1328E8-A8D7-44D9-BF9A-79A40C466C45}" name="Table2" displayName="Table2" ref="A9:BV159" totalsRowShown="0" headerRowDxfId="259" headerRowBorderDxfId="258" tableBorderDxfId="257">
  <autoFilter ref="A9:BV159" xr:uid="{6E1328E8-A8D7-44D9-BF9A-79A40C466C45}"/>
  <tableColumns count="74">
    <tableColumn id="1" xr3:uid="{24B91E74-6999-4054-9F58-151CB06C9350}" name="Nr." dataDxfId="256"/>
    <tableColumn id="2" xr3:uid="{954ED584-3138-48AA-91B4-D4CB95463714}" name="Vārds un Uzvārds" dataDxfId="255"/>
    <tableColumn id="4" xr3:uid="{8ED96B08-5CA0-4883-9C99-C503A87778DA}" name="Darba sākuma datums projektā1" dataDxfId="254"/>
    <tableColumn id="5" xr3:uid="{EF82A952-A878-4957-954F-86772AEA8BE2}" name="Amata pienākumu izpildes termiņš, vai darba beigu datums par kuru iesniegts MP2" dataDxfId="253"/>
    <tableColumn id="6" xr3:uid="{AFADDD35-B093-4980-916E-99D4F32129B3}" name="Atvaļinājums proporcionāli nostrādātajam laikam projektā (Visi atvaļinājumi kopā)" dataDxfId="252">
      <calculatedColumnFormula>SUMIF(Table2[[#This Row],[b.2021]:[c.2029]],"&gt;0",Table2[[#This Row],[b.2021]:[c.2029]])</calculatedColumnFormula>
    </tableColumn>
    <tableColumn id="7" xr3:uid="{E9C2B4CE-14F9-4F04-843A-80BA397B1C30}" name="Atvaļinājuma dienu skaits, kas projektā attiecināts iepriekšējos MP " dataDxfId="251"/>
    <tableColumn id="8" xr3:uid="{FE576D61-C889-4302-A91C-47A97A9C05EC}" name="Atvaļinājuma dienu skaits, kas pieprasīts šajā MP3" dataDxfId="250"/>
    <tableColumn id="9" xr3:uid="{1C0E8001-FF95-4A2E-BB82-D933F254D395}" name="Kopā izlietoto atvaļinājuma dienu skaits personai projektā" dataDxfId="249">
      <calculatedColumnFormula>Table2[[#This Row],[Atvaļinājuma dienu skaits, kas projektā attiecināts iepriekšējos MP ]]+Table2[[#This Row],[Atvaļinājuma dienu skaits, kas pieprasīts šajā MP3]]</calculatedColumnFormula>
    </tableColumn>
    <tableColumn id="10" xr3:uid="{52ADB913-25D5-42E4-9EDC-81A2CDC20E15}" name="Neizmantoto atvaļinājuma dienu skaits projektā3" dataDxfId="248">
      <calculatedColumnFormula>Table2[[#This Row],[Atvaļinājums proporcionāli nostrādātajam laikam projektā (Visi atvaļinājumi kopā)]]-H10</calculatedColumnFormula>
    </tableColumn>
    <tableColumn id="56" xr3:uid="{4B475512-FB30-4B85-A4B8-D81B6FE5B3C7}" name="Ja papildatvaļinājums - darbinieka darba uzsākšana iestādē, ja darbs projektā nav uzsākts 1.janvārī4" dataDxfId="247"/>
    <tableColumn id="70" xr3:uid="{CED07CB1-4CC7-4EDD-819A-E826789ADD6C}" name="Ja papildatvaļinājums - darbinieka darba beigšanas datums iestādē, ja darbs projektā nav beigts  31.decembrī5" dataDxfId="246"/>
    <tableColumn id="11" xr3:uid="{26B015EC-E4D1-4401-8C13-55E5D6F68F1D}" name="Papildatvaļinājums par 20216" dataDxfId="245"/>
    <tableColumn id="12" xr3:uid="{34A74852-40EB-4C38-9B5A-793BF6CC6655}" name="Papildatvaļinājums par 20226" dataDxfId="244"/>
    <tableColumn id="13" xr3:uid="{5E93174F-AB82-4408-AAA6-E61A018CA41A}" name="Papildatvaļinājums par 20236" dataDxfId="243"/>
    <tableColumn id="14" xr3:uid="{8EF3E35E-2A57-465E-8096-A8E9AE33D8D9}" name="Papildatvaļinājums par 20246" dataDxfId="242"/>
    <tableColumn id="15" xr3:uid="{FF343FFB-9548-4056-82C0-7721915A9C95}" name="Papildatvaļinājums par 20256" dataDxfId="241"/>
    <tableColumn id="16" xr3:uid="{4F4F3A8C-15DA-4571-AB45-9E04C15B7290}" name="Papildatvaļinājums par 20266" dataDxfId="240"/>
    <tableColumn id="17" xr3:uid="{97B30879-514D-43CC-8048-8F0AE684CEE1}" name="Papildatvaļinājums par 20276" dataDxfId="239"/>
    <tableColumn id="18" xr3:uid="{3F2EED2E-B7FB-4AAD-9669-F5D4073277C2}" name="Papildatvaļinājums par 20286" dataDxfId="238"/>
    <tableColumn id="19" xr3:uid="{5F8DF4AF-42B1-49C5-9A94-4A416D90B26F}" name="Papildatvaļinājums par 20296" dataDxfId="237"/>
    <tableColumn id="75" xr3:uid="{C5697292-4B4D-4FF8-8538-7FE0181BC80F}" name="Piezīmes" dataDxfId="236"/>
    <tableColumn id="20" xr3:uid="{6DB55B68-D339-466D-A930-DD4D106C7B03}" name="2021" dataDxfId="235">
      <calculatedColumnFormula>IF(COUNT(Table2[[#This Row],[Darba sākuma datums projektā1]:[Amata pienākumu izpildes termiņš, vai darba beigu datums par kuru iesniegts MP2]])=2,MIN(DATE($V$9,12,31),$D10)-MAX(DATE($V$9,1,1),$C10)+1,0)</calculatedColumnFormula>
    </tableColumn>
    <tableColumn id="21" xr3:uid="{3C5F44D1-961E-4CD3-B32B-203E5C2ADD10}" name="2022" dataDxfId="234">
      <calculatedColumnFormula>IF(COUNT(Table2[[#This Row],[Darba sākuma datums projektā1]:[Amata pienākumu izpildes termiņš, vai darba beigu datums par kuru iesniegts MP2]])=2,MIN(DATE($W$9,12,31),$D10)-MAX(DATE($W$9,1,1),$C10)+1,0)</calculatedColumnFormula>
    </tableColumn>
    <tableColumn id="22" xr3:uid="{9F5C07C0-7337-4F0C-8BAA-19D74C196184}" name="2023" dataDxfId="233">
      <calculatedColumnFormula>IF(COUNT(Table2[[#This Row],[Darba sākuma datums projektā1]:[Amata pienākumu izpildes termiņš, vai darba beigu datums par kuru iesniegts MP2]])=2,MIN(DATE($X$9,12,31),$D10)-MAX(DATE($X$9,1,1),$C10)+1,0)</calculatedColumnFormula>
    </tableColumn>
    <tableColumn id="23" xr3:uid="{4C80107F-BBE7-4B83-9320-AFC3194760A5}" name="2024" dataDxfId="232">
      <calculatedColumnFormula>IF(COUNT(Table2[[#This Row],[Darba sākuma datums projektā1]:[Amata pienākumu izpildes termiņš, vai darba beigu datums par kuru iesniegts MP2]])=2,MIN(DATE($Y$9,12,31),$D10)-MAX(DATE($Y$9,1,1),$C10)+1,0)</calculatedColumnFormula>
    </tableColumn>
    <tableColumn id="24" xr3:uid="{7830B13B-CE58-480D-BF89-07B4FC42D34A}" name="2025" dataDxfId="231">
      <calculatedColumnFormula>IF(COUNT(Table2[[#This Row],[Darba sākuma datums projektā1]:[Amata pienākumu izpildes termiņš, vai darba beigu datums par kuru iesniegts MP2]])=2,MIN(DATE($Z$9,12,31),$D10)-MAX(DATE(Z$9,1,1),$C10)+1,0)</calculatedColumnFormula>
    </tableColumn>
    <tableColumn id="25" xr3:uid="{733C907C-6983-4694-BB55-F91737A420FC}" name="2026" dataDxfId="230">
      <calculatedColumnFormula>IF(COUNT(Table2[[#This Row],[Darba sākuma datums projektā1]:[Amata pienākumu izpildes termiņš, vai darba beigu datums par kuru iesniegts MP2]])=2,MIN(DATE($AA$9,12,31),$D10)-MAX(DATE($AA$9,1,1),$C10)+1,0)</calculatedColumnFormula>
    </tableColumn>
    <tableColumn id="26" xr3:uid="{E99A1948-D39A-40A5-856F-4BFE7A926D43}" name="2027" dataDxfId="229">
      <calculatedColumnFormula>IF(COUNT(Table2[[#This Row],[Darba sākuma datums projektā1]:[Amata pienākumu izpildes termiņš, vai darba beigu datums par kuru iesniegts MP2]])=2,MIN(DATE($AB$9,12,31),$D10)-MAX(DATE($AB$9,1,1),$C10)+1,0)</calculatedColumnFormula>
    </tableColumn>
    <tableColumn id="27" xr3:uid="{73EB2EEF-C213-4033-AE1E-CF29929353A2}" name="2028" dataDxfId="228">
      <calculatedColumnFormula>IF(COUNT(Table2[[#This Row],[Darba sākuma datums projektā1]:[Amata pienākumu izpildes termiņš, vai darba beigu datums par kuru iesniegts MP2]])=2,MIN(DATE($AC$9,12,31),$D10)-MAX(DATE($AC$9,1,1),$C10)+1,0)</calculatedColumnFormula>
    </tableColumn>
    <tableColumn id="28" xr3:uid="{96EA51E5-82AE-4913-ACE1-EBAC13FB5A64}" name="2029" dataDxfId="227">
      <calculatedColumnFormula>IF(COUNT(Table2[[#This Row],[Darba sākuma datums projektā1]:[Amata pienākumu izpildes termiņš, vai darba beigu datums par kuru iesniegts MP2]])=2,MIN(DATE($AD$9,12,31),$D10)-MAX(DATE($AD$9,1,1),$C10)+1,0)</calculatedColumnFormula>
    </tableColumn>
    <tableColumn id="29" xr3:uid="{755B4D38-F81A-418E-B6C3-3C9BFF064500}" name="b.2021" dataDxfId="226">
      <calculatedColumnFormula>V10/$V$7</calculatedColumnFormula>
    </tableColumn>
    <tableColumn id="30" xr3:uid="{0D560003-3C96-49A3-A580-CBC8BAC5298E}" name="b.2022" dataDxfId="225">
      <calculatedColumnFormula>W10/$W$7</calculatedColumnFormula>
    </tableColumn>
    <tableColumn id="31" xr3:uid="{C761CA8F-4B66-4D83-B18C-9DD65B51E410}" name="b.2023" dataDxfId="224">
      <calculatedColumnFormula>X10/$X$7</calculatedColumnFormula>
    </tableColumn>
    <tableColumn id="32" xr3:uid="{B7CECC2A-4ECA-4825-9010-15154B8B8860}" name="b.2024" dataDxfId="223">
      <calculatedColumnFormula>Y10/$Y$7</calculatedColumnFormula>
    </tableColumn>
    <tableColumn id="33" xr3:uid="{0506F448-268A-4952-92E7-6062ADF1529F}" name="b.2025" dataDxfId="222">
      <calculatedColumnFormula>Z10/$Z$7</calculatedColumnFormula>
    </tableColumn>
    <tableColumn id="34" xr3:uid="{95889FA9-706C-4FBA-B251-3DAE6ED96951}" name="b.2026" dataDxfId="221">
      <calculatedColumnFormula>AA10/$AA$7</calculatedColumnFormula>
    </tableColumn>
    <tableColumn id="35" xr3:uid="{F5910AB7-FBC1-4140-977A-52E8D481B8AD}" name="b.2027" dataDxfId="220">
      <calculatedColumnFormula>AB10/$AB$7</calculatedColumnFormula>
    </tableColumn>
    <tableColumn id="36" xr3:uid="{B01B0769-728E-4258-B1C7-B15CA0C9F9AF}" name="b.2028" dataDxfId="219">
      <calculatedColumnFormula>AC10/$AC$7</calculatedColumnFormula>
    </tableColumn>
    <tableColumn id="37" xr3:uid="{C6BD1452-B536-48A1-A58C-5B3A48B2F241}" name="b.2029" dataDxfId="218">
      <calculatedColumnFormula>AD10/$AD$7</calculatedColumnFormula>
    </tableColumn>
    <tableColumn id="38" xr3:uid="{AA5BD0D7-B0D0-4D75-9D80-930648149F54}" name="c.2021" dataDxfId="217">
      <calculatedColumnFormula>Table2[[#This Row],[2021]]/Table2[[#This Row],[d.2021]]</calculatedColumnFormula>
    </tableColumn>
    <tableColumn id="39" xr3:uid="{952EF4C7-E794-46A9-AAFF-5046D24A422F}" name="c.2022" dataDxfId="216">
      <calculatedColumnFormula>Table2[[#This Row],[2022]]/Table2[[#This Row],[d.2022]]</calculatedColumnFormula>
    </tableColumn>
    <tableColumn id="40" xr3:uid="{0F62F496-5E12-4088-9918-9B8DC6F11197}" name="c.2023" dataDxfId="215">
      <calculatedColumnFormula>Table2[[#This Row],[2023]]/Table2[[#This Row],[d.2023]]</calculatedColumnFormula>
    </tableColumn>
    <tableColumn id="41" xr3:uid="{D3C95F25-74F7-4350-940D-795B0E2EB5F5}" name="c.2024" dataDxfId="214">
      <calculatedColumnFormula>Table2[[#This Row],[2024]]/Table2[[#This Row],[d.2024]]</calculatedColumnFormula>
    </tableColumn>
    <tableColumn id="42" xr3:uid="{187C5E79-F106-404D-B4CF-13A83D435EF3}" name="c.2025" dataDxfId="213">
      <calculatedColumnFormula>Table2[[#This Row],[2025]]/Table2[[#This Row],[d.2025]]</calculatedColumnFormula>
    </tableColumn>
    <tableColumn id="43" xr3:uid="{3FC7185A-DF6F-48DA-8DBB-9D6A922BEA24}" name="c.2026" dataDxfId="212">
      <calculatedColumnFormula>Table2[[#This Row],[2026]]/Table2[[#This Row],[d.2026]]</calculatedColumnFormula>
    </tableColumn>
    <tableColumn id="44" xr3:uid="{22FB7443-22EF-4C2A-BC89-64431635F6D7}" name="c.2027" dataDxfId="211">
      <calculatedColumnFormula>Table2[[#This Row],[2027]]/Table2[[#This Row],[d.2027]]</calculatedColumnFormula>
    </tableColumn>
    <tableColumn id="45" xr3:uid="{35675971-CCDE-4A86-B3D2-02F1D4B6674A}" name="c.2028" dataDxfId="210">
      <calculatedColumnFormula>Table2[[#This Row],[2028]]/Table2[[#This Row],[d.2028]]</calculatedColumnFormula>
    </tableColumn>
    <tableColumn id="46" xr3:uid="{4FA5D250-267D-4A05-9F38-A186DA04D846}" name="c.2029" dataDxfId="209">
      <calculatedColumnFormula>Table2[[#This Row],[2029]]/Table2[[#This Row],[d.2029]]</calculatedColumnFormula>
    </tableColumn>
    <tableColumn id="47" xr3:uid="{6E9F8FEE-38AD-4858-8D72-01DDAA2AFBFB}" name="d.2021" dataDxfId="208">
      <calculatedColumnFormula>Table2[[#This Row],[e.2021]]/Table2[[#This Row],[Papildatvaļinājums par 20216]]</calculatedColumnFormula>
    </tableColumn>
    <tableColumn id="48" xr3:uid="{0174BA9C-2BCC-4D8D-99D0-225CB0EDE29C}" name="d.2022" dataDxfId="207">
      <calculatedColumnFormula>Table2[[#This Row],[e.2022]]/Table2[[#This Row],[Papildatvaļinājums par 20226]]</calculatedColumnFormula>
    </tableColumn>
    <tableColumn id="49" xr3:uid="{33AF2128-26C8-4A1B-8165-A72CB5AC50E4}" name="d.2023" dataDxfId="206">
      <calculatedColumnFormula>Table2[[#This Row],[e.2023]]/Table2[[#This Row],[Papildatvaļinājums par 20236]]</calculatedColumnFormula>
    </tableColumn>
    <tableColumn id="50" xr3:uid="{56E207A5-9C28-42F2-8142-86BAB95D4578}" name="d.2024" dataDxfId="205">
      <calculatedColumnFormula>Table2[[#This Row],[e.2024]]/Table2[[#This Row],[Papildatvaļinājums par 20246]]</calculatedColumnFormula>
    </tableColumn>
    <tableColumn id="51" xr3:uid="{70F312B5-6CB9-4EFD-B46C-E4F56043AFA9}" name="d.2025" dataDxfId="204">
      <calculatedColumnFormula>Table2[[#This Row],[e.2025]]/Table2[[#This Row],[Papildatvaļinājums par 20256]]</calculatedColumnFormula>
    </tableColumn>
    <tableColumn id="52" xr3:uid="{05C285FB-EC88-42A2-A1FC-8221F92C3E86}" name="d.2026" dataDxfId="203">
      <calculatedColumnFormula>Table2[[#This Row],[e.2026]]/Table2[[#This Row],[Papildatvaļinājums par 20266]]</calculatedColumnFormula>
    </tableColumn>
    <tableColumn id="53" xr3:uid="{A2C588AA-28B0-4772-B5BB-896D90B85D95}" name="d.2027" dataDxfId="202">
      <calculatedColumnFormula>Table2[[#This Row],[e.2027]]/Table2[[#This Row],[Papildatvaļinājums par 20276]]</calculatedColumnFormula>
    </tableColumn>
    <tableColumn id="54" xr3:uid="{700BE282-CE8A-4933-8BC8-6708828427A5}" name="d.2028" dataDxfId="201">
      <calculatedColumnFormula>Table2[[#This Row],[e.2028]]/Table2[[#This Row],[Papildatvaļinājums par 20286]]</calculatedColumnFormula>
    </tableColumn>
    <tableColumn id="55" xr3:uid="{B5B0EFEA-210E-4E43-9714-3E85496AFAE2}" name="d.2029" dataDxfId="200">
      <calculatedColumnFormula>Table2[[#This Row],[e.2029]]/Table2[[#This Row],[Papildatvaļinājums par 20296]]</calculatedColumnFormula>
    </tableColumn>
    <tableColumn id="57" xr3:uid="{8E6FABE2-5828-447C-8758-7412394DAE50}" name="Darba sākuma gads iestādē" dataDxfId="199">
      <calculatedColumnFormula>YEAR(Table2[[#This Row],[Ja papildatvaļinājums - darbinieka darba uzsākšana iestādē, ja darbs projektā nav uzsākts 1.janvārī4]])</calculatedColumnFormula>
    </tableColumn>
    <tableColumn id="59" xr3:uid="{94653024-D1EB-4000-AB11-FBD87B390886}" name="Darba sākuma mēnesis iestādē" dataDxfId="198">
      <calculatedColumnFormula>MONTH(Table2[[#This Row],[Ja papildatvaļinājums - darbinieka darba uzsākšana iestādē, ja darbs projektā nav uzsākts 1.janvārī4]])</calculatedColumnFormula>
    </tableColumn>
    <tableColumn id="60" xr3:uid="{B377152C-A3A1-4C53-9897-BC59264E7760}" name="Darba sākuma diena iestādē" dataDxfId="197">
      <calculatedColumnFormula>DAY(Table2[[#This Row],[Ja papildatvaļinājums - darbinieka darba uzsākšana iestādē, ja darbs projektā nav uzsākts 1.janvārī4]])</calculatedColumnFormula>
    </tableColumn>
    <tableColumn id="58" xr3:uid="{8B794461-A878-4C1D-BFC2-8B71A9D3DF0E}" name="Nostrādāto dienu skaits pirmajā darba gadā" dataDxfId="196">
      <calculatedColumnFormula>IF(YEAR($J10)=YEAR($K10),MIN(DATE($BS10,$BT10,$BU10),$K10)-MAX(DATE($BF10,$BG10,$BH10),$J10)+1,MIN(DATE($BF10,12,31))-MAX(DATE($BF10,$BG10,$BH10))+1)</calculatedColumnFormula>
    </tableColumn>
    <tableColumn id="61" xr3:uid="{158B6377-7C71-4E3A-B2CB-D64C0DCB65DE}" name="e.2021" dataDxfId="195">
      <calculatedColumnFormula array="1">_xlfn.IFS($BF10=2021,$BI10,$BS10=2021,$BV10,$BF10&lt;2021,$BJ$8,$BS10&gt;2021,$BJ$8,$BF10&gt;2021,$BJ$8,$BS10&lt;2021,$BJ$8)</calculatedColumnFormula>
    </tableColumn>
    <tableColumn id="62" xr3:uid="{86A5E324-FF07-447B-97C6-EC86ADC12E13}" name="e.2022" dataDxfId="194">
      <calculatedColumnFormula array="1">_xlfn.IFS($BF10=2022,$BI10,$BS10=2022,$BV10,$BF10&lt;2022,$BK$8,$BS10&gt;2022,$BK$8,$BF10&gt;2022,$BK$8,$BS10&lt;2022,$BK$8)</calculatedColumnFormula>
    </tableColumn>
    <tableColumn id="63" xr3:uid="{6BD4A6C4-B8D7-4F4A-AA35-B5F5391F4059}" name="e.2023" dataDxfId="193">
      <calculatedColumnFormula array="1">_xlfn.IFS($BF10=2023,$BI10,$BS10=2023,$BV10,$BF10&lt;2023,$BL$8,$BS10&gt;2023,$BL$8,$BF10&gt;2023,$BL$8,$BS10&lt;2023,$BL$8)</calculatedColumnFormula>
    </tableColumn>
    <tableColumn id="64" xr3:uid="{C40A8596-D70F-4A6D-AB74-A59007042A27}" name="e.2024" dataDxfId="192">
      <calculatedColumnFormula array="1">_xlfn.IFS($BF10=2024,$BI10,$BS10=2024,$BV10,$BF10&lt;2024,$BM$8,$BS10&gt;2024,$BM$8,$BF10&gt;2024,$BM$8,$BS10&lt;2024,$BM$8)</calculatedColumnFormula>
    </tableColumn>
    <tableColumn id="65" xr3:uid="{9D009610-D998-4BF2-B220-C7947A5FF382}" name="e.2025" dataDxfId="191">
      <calculatedColumnFormula array="1">_xlfn.IFS($BF10=2025,$BI10,$BS10=2025,$BV10,$BF10&lt;2025,$BN$8,$BS10&gt;2025,$BN$8,$BF10&gt;2025,$BN$8,$BS10&lt;2025,$BN$8)</calculatedColumnFormula>
    </tableColumn>
    <tableColumn id="66" xr3:uid="{90BBBFC6-05A4-47EA-AF3E-E018C242E1E5}" name="e.2026" dataDxfId="190">
      <calculatedColumnFormula array="1">_xlfn.IFS($BF10=2026,$BI10,$BS10=2026,$BV10,$BF10&lt;2026,$BO$8,$BS10&gt;2026,$BO$8,$BF10&gt;2026,$BO$8,$BS10&lt;2026,$BO$8)</calculatedColumnFormula>
    </tableColumn>
    <tableColumn id="67" xr3:uid="{57ED75AD-26A4-4FFA-AEE9-15D1F7BE763F}" name="e.2027" dataDxfId="189">
      <calculatedColumnFormula array="1">_xlfn.IFS($BF10=2027,$BI10,$BS10=2027,$BV10,$BF10&lt;2027,$BP$8,$BS10&gt;2027,$BP$8,$BF10&gt;2027,$BP$8,$BS10&lt;2027,$BP$8)</calculatedColumnFormula>
    </tableColumn>
    <tableColumn id="68" xr3:uid="{4EB5C2B4-B83E-4D3A-AD4C-3BFA451E4B40}" name="e.2028" dataDxfId="188">
      <calculatedColumnFormula array="1">_xlfn.IFS($BF10=2028,$BI10,$BS10=2028,$BV10,$BF10&lt;2028,$BQ$8,$BS10&gt;2028,$BQ$8,$BF10&gt;2028,$BQ$8,$BS10&lt;2028,$BQ$8)</calculatedColumnFormula>
    </tableColumn>
    <tableColumn id="69" xr3:uid="{79242ABA-B9E8-482C-8C62-0B19536D7866}" name="e.2029" dataDxfId="187">
      <calculatedColumnFormula array="1">_xlfn.IFS($BF10=2029,$BI10,$BS10=2029,$BV10,$BF10&lt;2029,$BR$8,$BS10&gt;2029,$BR$8,$BF10&gt;2029,$BR$8,$BS10&lt;2029,$BR$8)</calculatedColumnFormula>
    </tableColumn>
    <tableColumn id="71" xr3:uid="{6B03A9F4-90DA-452A-B0B9-6671E819F731}" name="Darba beigu gads iestādē" dataDxfId="186">
      <calculatedColumnFormula>YEAR(Table2[[#This Row],[Ja papildatvaļinājums - darbinieka darba beigšanas datums iestādē, ja darbs projektā nav beigts  31.decembrī5]])</calculatedColumnFormula>
    </tableColumn>
    <tableColumn id="72" xr3:uid="{21C51015-5DF3-4BB1-AA33-FD83089B481E}" name="Darba beigu mēnesis iestādē" dataDxfId="185">
      <calculatedColumnFormula>MONTH(Table2[[#This Row],[Ja papildatvaļinājums - darbinieka darba beigšanas datums iestādē, ja darbs projektā nav beigts  31.decembrī5]])</calculatedColumnFormula>
    </tableColumn>
    <tableColumn id="73" xr3:uid="{62D38051-E254-4F6B-A1FD-DA2861A4630A}" name="Darba beigu diena iestādē" dataDxfId="184">
      <calculatedColumnFormula>DAY(Table2[[#This Row],[Ja papildatvaļinājums - darbinieka darba beigšanas datums iestādē, ja darbs projektā nav beigts  31.decembrī5]])</calculatedColumnFormula>
    </tableColumn>
    <tableColumn id="74" xr3:uid="{50521429-BA6E-4C26-ABC4-E36A82CFBE3F}" name="Nostrādāto dienu skaits pēdējā darba gadā" dataDxfId="183">
      <calculatedColumnFormula>IF(YEAR($J10)=YEAR($K10),MIN(DATE($BS10,$BT10,$BU10),$K10)-MAX(DATE($BF10,$BG10,$BH10),$J10)+1,MIN(DATE($BS10,$BT10,$BU10),$K10)-MAX(DATE(Table2[[#This Row],[Darba beigu gads iestādē]],1,1))+1)</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2C3D262-550A-4F96-A6EA-21934ABF7023}" name="Table25" displayName="Table25" ref="A23:BV173" totalsRowShown="0" headerRowDxfId="182" dataDxfId="180" headerRowBorderDxfId="181" tableBorderDxfId="179">
  <autoFilter ref="A23:BV173" xr:uid="{6E1328E8-A8D7-44D9-BF9A-79A40C466C45}"/>
  <tableColumns count="74">
    <tableColumn id="1" xr3:uid="{67F2D99C-8716-45D8-8E9C-39CD1B40ECD0}" name="Nr." dataDxfId="178"/>
    <tableColumn id="2" xr3:uid="{D09F9F41-3189-48A8-9B81-52837BC1BBB4}" name="Vārds un Uzvārds" dataDxfId="177"/>
    <tableColumn id="4" xr3:uid="{E4899808-79DD-471A-AA6B-B9C63D0D80B0}" name="Darba sākuma datums1" dataDxfId="176"/>
    <tableColumn id="5" xr3:uid="{E75C06B1-EFE0-4162-80AB-997C0CEA2F88}" name="Amata pienākumu izpildes termiņš, vai darba beigu datums par kuru iesniegts MP2" dataDxfId="175"/>
    <tableColumn id="6" xr3:uid="{A1B15D5D-322E-4E89-9A22-F01A6A97A933}" name="Atvaļinājums proporcionāli nostrādātajam laikam projektā (Visi atvaļinājumi kopā)" dataDxfId="174">
      <calculatedColumnFormula>SUMIF(Table25[[#This Row],[b.2021]:[c.2029]],"&gt;0",Table25[[#This Row],[b.2021]:[c.2029]])</calculatedColumnFormula>
    </tableColumn>
    <tableColumn id="7" xr3:uid="{A448B2B0-8F35-4F9B-AF71-57E7C5EBB584}" name="Atvaļinājuma dienu skaits, kas projektā attiecināts iepriekšējos MP " dataDxfId="173"/>
    <tableColumn id="8" xr3:uid="{19D8E891-A853-4351-AEB6-7FBBAE25860D}" name="Atvaļinājuma dienu skaits, kas pieprasīts šajā MP3" dataDxfId="172"/>
    <tableColumn id="9" xr3:uid="{B746FDBB-65D3-44AE-8D7B-ADC79FDBC693}" name="Kopā izlietoto atvaļinājuma dienu skaits personai projektā" dataDxfId="171">
      <calculatedColumnFormula>Table25[[#This Row],[Atvaļinājuma dienu skaits, kas projektā attiecināts iepriekšējos MP ]]+Table25[[#This Row],[Atvaļinājuma dienu skaits, kas pieprasīts šajā MP3]]</calculatedColumnFormula>
    </tableColumn>
    <tableColumn id="10" xr3:uid="{FCFCFB37-3030-4146-A266-09FBDEE3431E}" name="Neizmantoto atvaļinājuma dienu skaits projektā3" dataDxfId="170">
      <calculatedColumnFormula>Table25[[#This Row],[Atvaļinājums proporcionāli nostrādātajam laikam projektā (Visi atvaļinājumi kopā)]]-H24</calculatedColumnFormula>
    </tableColumn>
    <tableColumn id="56" xr3:uid="{FD7DE58F-4E3E-40D6-AC6B-82D5F1ED0840}" name="Ja papildatvaļinājums - darbinieka darba uzsākšana iestādē, ja darbs projektā nav uzsākts 1.janvārī4" dataDxfId="169"/>
    <tableColumn id="70" xr3:uid="{413E5FFE-8FA1-4B66-92EA-BD27890D329B}" name="Ja papildatvaļinājums - darbinieka darba beigšanas datums iestādē, ja darbs projektā nav beigts  31.decembrī5" dataDxfId="168"/>
    <tableColumn id="11" xr3:uid="{F8E0B946-4451-4976-B5B2-82870F0AB8BC}" name="Papildatvaļinājums par 20216" dataDxfId="167"/>
    <tableColumn id="12" xr3:uid="{955F44DC-153E-42B1-A846-D3E5F92B5493}" name="Papildatvaļinājums par 20226" dataDxfId="166"/>
    <tableColumn id="13" xr3:uid="{9B0047B7-F97B-48E0-A227-281B736E1285}" name="Papildatvaļinājums par 20236" dataDxfId="165"/>
    <tableColumn id="14" xr3:uid="{F357B588-6EB6-44A6-A16A-7BD2006AFA74}" name="Papildatvaļinājums par 20246" dataDxfId="164"/>
    <tableColumn id="15" xr3:uid="{6505EF4B-B0F2-45A2-9AE4-1B993BE7902E}" name="Papildatvaļinājums par 20256" dataDxfId="163"/>
    <tableColumn id="16" xr3:uid="{9DFA61A4-1AAC-4BDB-91D9-48172615A43C}" name="Papildatvaļinājums par 20266" dataDxfId="162"/>
    <tableColumn id="17" xr3:uid="{C8A24008-79BA-43FF-B2FF-567AA7D66466}" name="Papildatvaļinājums par 20276" dataDxfId="161"/>
    <tableColumn id="18" xr3:uid="{EFCDED61-752F-45E6-9DEE-FAFD24937329}" name="Papildatvaļinājums par 20286" dataDxfId="160"/>
    <tableColumn id="19" xr3:uid="{8DD7416D-2CE5-47DF-A3E4-B717350C28EA}" name="Papildatvaļinājums par 20296" dataDxfId="159"/>
    <tableColumn id="75" xr3:uid="{6FA3F982-12F9-4A51-8833-F21BC15531E2}" name="Piezīmes" dataDxfId="158"/>
    <tableColumn id="20" xr3:uid="{704D7B87-98A7-4814-BF2F-DFEC213BAA15}" name="2021" dataDxfId="157">
      <calculatedColumnFormula>IF(COUNT(Table25[[#This Row],[Darba sākuma datums1]:[Amata pienākumu izpildes termiņš, vai darba beigu datums par kuru iesniegts MP2]])=2,MIN(DATE($V$23,12,31),$D24)-MAX(DATE($V$23,1,1),$C24)+1,0)</calculatedColumnFormula>
    </tableColumn>
    <tableColumn id="21" xr3:uid="{E8ED560E-934D-46F9-A7C7-B9DA7FA9A2FB}" name="2022" dataDxfId="156">
      <calculatedColumnFormula>IF(COUNT(Table25[[#This Row],[Darba sākuma datums1]:[Amata pienākumu izpildes termiņš, vai darba beigu datums par kuru iesniegts MP2]])=2,MIN(DATE($W$23,12,31),$D24)-MAX(DATE($W$23,1,1),$C24)+1,0)</calculatedColumnFormula>
    </tableColumn>
    <tableColumn id="22" xr3:uid="{C26BAA60-FE4A-4024-8B64-1E58F2B831D9}" name="2023" dataDxfId="155">
      <calculatedColumnFormula>IF(COUNT(Table25[[#This Row],[Darba sākuma datums1]:[Amata pienākumu izpildes termiņš, vai darba beigu datums par kuru iesniegts MP2]])=2,MIN(DATE($X$23,12,31),$D24)-MAX(DATE($X$23,1,1),$C24)+1,0)</calculatedColumnFormula>
    </tableColumn>
    <tableColumn id="23" xr3:uid="{8AC0F619-0D78-4D9F-B67C-4EF31EE1764A}" name="2024" dataDxfId="154">
      <calculatedColumnFormula>IF(COUNT(Table25[[#This Row],[Darba sākuma datums1]:[Amata pienākumu izpildes termiņš, vai darba beigu datums par kuru iesniegts MP2]])=2,MIN(DATE($Y$23,12,31),$D24)-MAX(DATE($Y$23,1,1),$C24)+1,0)</calculatedColumnFormula>
    </tableColumn>
    <tableColumn id="24" xr3:uid="{CBA047FB-D453-41B0-B2EB-063EFFB2E87A}" name="2025" dataDxfId="153">
      <calculatedColumnFormula>IF(COUNT(Table25[[#This Row],[Darba sākuma datums1]:[Amata pienākumu izpildes termiņš, vai darba beigu datums par kuru iesniegts MP2]])=2,MIN(DATE($Z$23,12,31),$D24)-MAX(DATE(Z$23,1,1),$C24)+1,0)</calculatedColumnFormula>
    </tableColumn>
    <tableColumn id="25" xr3:uid="{115C3DB1-B85C-403B-B6EE-097CA92B05ED}" name="2026" dataDxfId="152">
      <calculatedColumnFormula>IF(COUNT(Table25[[#This Row],[Darba sākuma datums1]:[Amata pienākumu izpildes termiņš, vai darba beigu datums par kuru iesniegts MP2]])=2,MIN(DATE($AA$23,12,31),$D24)-MAX(DATE($AA$23,1,1),$C24)+1,0)</calculatedColumnFormula>
    </tableColumn>
    <tableColumn id="26" xr3:uid="{68EAB2CB-84D4-405C-BDAA-ACC0B7811E56}" name="2027" dataDxfId="151">
      <calculatedColumnFormula>IF(COUNT(Table25[[#This Row],[Darba sākuma datums1]:[Amata pienākumu izpildes termiņš, vai darba beigu datums par kuru iesniegts MP2]])=2,MIN(DATE($AB$23,12,31),$D24)-MAX(DATE($AB$23,1,1),$C24)+1,0)</calculatedColumnFormula>
    </tableColumn>
    <tableColumn id="27" xr3:uid="{178EABFF-178A-4141-B50A-6544D5EFD918}" name="2028" dataDxfId="150">
      <calculatedColumnFormula>IF(COUNT(Table25[[#This Row],[Darba sākuma datums1]:[Amata pienākumu izpildes termiņš, vai darba beigu datums par kuru iesniegts MP2]])=2,MIN(DATE($AC$23,12,31),$D24)-MAX(DATE($AC$23,1,1),$C24)+1,0)</calculatedColumnFormula>
    </tableColumn>
    <tableColumn id="28" xr3:uid="{D6D5E965-A155-499A-926A-BE51F43FE533}" name="2029" dataDxfId="149">
      <calculatedColumnFormula>IF(COUNT(Table25[[#This Row],[Darba sākuma datums1]:[Amata pienākumu izpildes termiņš, vai darba beigu datums par kuru iesniegts MP2]])=2,MIN(DATE($AD$23,12,31),$D24)-MAX(DATE($AD$23,1,1),$C24)+1,0)</calculatedColumnFormula>
    </tableColumn>
    <tableColumn id="29" xr3:uid="{6305224C-E0F8-4CAD-B325-4758874C2A51}" name="b.2021" dataDxfId="148">
      <calculatedColumnFormula>V24/$V$21</calculatedColumnFormula>
    </tableColumn>
    <tableColumn id="30" xr3:uid="{BCAEE613-ABCF-4959-8221-4D79DFEF04A3}" name="b.2022" dataDxfId="147">
      <calculatedColumnFormula>W24/$W$21</calculatedColumnFormula>
    </tableColumn>
    <tableColumn id="31" xr3:uid="{02F4202F-4EA7-442A-B52D-CA48E94D753F}" name="b.2023" dataDxfId="146">
      <calculatedColumnFormula>X24/$X$21</calculatedColumnFormula>
    </tableColumn>
    <tableColumn id="32" xr3:uid="{16EB443E-6314-4C5D-9870-28A06BB6CD30}" name="b.2024" dataDxfId="145">
      <calculatedColumnFormula>Y24/$Y$21</calculatedColumnFormula>
    </tableColumn>
    <tableColumn id="33" xr3:uid="{7B6B653C-B0B0-479F-9C1E-977F4A9EEB4F}" name="b.2025" dataDxfId="144">
      <calculatedColumnFormula>Z24/$Z$21</calculatedColumnFormula>
    </tableColumn>
    <tableColumn id="34" xr3:uid="{15883A1B-0D52-44BE-9B69-D83CB48E955F}" name="b.2026" dataDxfId="143">
      <calculatedColumnFormula>AA24/$AA$21</calculatedColumnFormula>
    </tableColumn>
    <tableColumn id="35" xr3:uid="{7E43F691-62A1-4863-9F98-322C369D72B9}" name="b.2027" dataDxfId="142">
      <calculatedColumnFormula>AB24/$AB$21</calculatedColumnFormula>
    </tableColumn>
    <tableColumn id="36" xr3:uid="{583B7000-031A-4755-8B43-AA3D59A58C90}" name="b.2028" dataDxfId="141">
      <calculatedColumnFormula>AC24/$AC$21</calculatedColumnFormula>
    </tableColumn>
    <tableColumn id="37" xr3:uid="{B65317BD-2125-4A93-A489-A0DB67C77364}" name="b.2029" dataDxfId="140">
      <calculatedColumnFormula>AD24/$AD$21</calculatedColumnFormula>
    </tableColumn>
    <tableColumn id="38" xr3:uid="{AB4FB1DC-86F6-4410-B8DB-8CA3FF016A18}" name="c.2021" dataDxfId="139">
      <calculatedColumnFormula>Table25[[#This Row],[2021]]/Table25[[#This Row],[d.2021]]</calculatedColumnFormula>
    </tableColumn>
    <tableColumn id="39" xr3:uid="{1744DB4D-B61A-4DAD-9CDA-124806DC310C}" name="c.2022" dataDxfId="138">
      <calculatedColumnFormula>Table25[[#This Row],[2022]]/Table25[[#This Row],[d.2022]]</calculatedColumnFormula>
    </tableColumn>
    <tableColumn id="40" xr3:uid="{493CD535-1E32-4817-AE04-010223113504}" name="c.2023" dataDxfId="137">
      <calculatedColumnFormula>Table25[[#This Row],[2023]]/Table25[[#This Row],[d.2023]]</calculatedColumnFormula>
    </tableColumn>
    <tableColumn id="41" xr3:uid="{7B84F4F4-4000-4042-BEF3-CFD25EFEB238}" name="c.2024" dataDxfId="136">
      <calculatedColumnFormula>Table25[[#This Row],[2024]]/Table25[[#This Row],[d.2024]]</calculatedColumnFormula>
    </tableColumn>
    <tableColumn id="42" xr3:uid="{06344D51-7E7E-4503-ABF1-BE335AA0308F}" name="c.2025" dataDxfId="135">
      <calculatedColumnFormula>Table25[[#This Row],[2025]]/Table25[[#This Row],[d.2025]]</calculatedColumnFormula>
    </tableColumn>
    <tableColumn id="43" xr3:uid="{586D2290-E2DF-465F-A904-55C35FBD25E2}" name="c.2026" dataDxfId="134">
      <calculatedColumnFormula>Table25[[#This Row],[2026]]/Table25[[#This Row],[d.2026]]</calculatedColumnFormula>
    </tableColumn>
    <tableColumn id="44" xr3:uid="{69E0CB5B-6AAB-45DB-8DD7-C8B409A67FCE}" name="c.2027" dataDxfId="133">
      <calculatedColumnFormula>Table25[[#This Row],[2027]]/Table25[[#This Row],[d.2027]]</calculatedColumnFormula>
    </tableColumn>
    <tableColumn id="45" xr3:uid="{2BEEDEA9-4F85-417F-A4A0-C4D105C72F52}" name="c.2028" dataDxfId="132">
      <calculatedColumnFormula>Table25[[#This Row],[2028]]/Table25[[#This Row],[d.2028]]</calculatedColumnFormula>
    </tableColumn>
    <tableColumn id="46" xr3:uid="{320AC5E6-BA23-45BB-B007-88BC422FEFB2}" name="c.2029" dataDxfId="131">
      <calculatedColumnFormula>Table25[[#This Row],[2029]]/Table25[[#This Row],[d.2029]]</calculatedColumnFormula>
    </tableColumn>
    <tableColumn id="47" xr3:uid="{D19DA715-7CF3-4307-A7BD-90A145472132}" name="d.2021" dataDxfId="130">
      <calculatedColumnFormula>Table25[[#This Row],[e.2021]]/Table25[[#This Row],[Papildatvaļinājums par 20216]]</calculatedColumnFormula>
    </tableColumn>
    <tableColumn id="48" xr3:uid="{84D611FC-E494-4D3B-9609-C954502F9374}" name="d.2022" dataDxfId="129">
      <calculatedColumnFormula>Table25[[#This Row],[e.2022]]/Table25[[#This Row],[Papildatvaļinājums par 20226]]</calculatedColumnFormula>
    </tableColumn>
    <tableColumn id="49" xr3:uid="{7F149FD9-DF65-46E1-BBCF-FD2C6BCFA540}" name="d.2023" dataDxfId="128">
      <calculatedColumnFormula>Table25[[#This Row],[e.2023]]/Table25[[#This Row],[Papildatvaļinājums par 20236]]</calculatedColumnFormula>
    </tableColumn>
    <tableColumn id="50" xr3:uid="{FE08A699-DE25-4898-80F6-18D1B3CF4F34}" name="d.2024" dataDxfId="127">
      <calculatedColumnFormula>Table25[[#This Row],[e.2024]]/Table25[[#This Row],[Papildatvaļinājums par 20246]]</calculatedColumnFormula>
    </tableColumn>
    <tableColumn id="51" xr3:uid="{8539761C-ADA9-4652-A706-665EDE5EE3A3}" name="d.2025" dataDxfId="126">
      <calculatedColumnFormula>Table25[[#This Row],[e.2025]]/Table25[[#This Row],[Papildatvaļinājums par 20256]]</calculatedColumnFormula>
    </tableColumn>
    <tableColumn id="52" xr3:uid="{FC45AE33-BBBA-4F05-8D3C-D99CB90FC8C8}" name="d.2026" dataDxfId="125">
      <calculatedColumnFormula>Table25[[#This Row],[e.2026]]/Table25[[#This Row],[Papildatvaļinājums par 20266]]</calculatedColumnFormula>
    </tableColumn>
    <tableColumn id="53" xr3:uid="{5AFE9DA7-63B5-4133-AF88-B9FB2CA413E6}" name="d.2027" dataDxfId="124">
      <calculatedColumnFormula>Table25[[#This Row],[e.2027]]/Table25[[#This Row],[Papildatvaļinājums par 20276]]</calculatedColumnFormula>
    </tableColumn>
    <tableColumn id="54" xr3:uid="{1D52AE73-01F6-41ED-8538-62327DBB3390}" name="d.2028" dataDxfId="123">
      <calculatedColumnFormula>Table25[[#This Row],[e.2028]]/Table25[[#This Row],[Papildatvaļinājums par 20286]]</calculatedColumnFormula>
    </tableColumn>
    <tableColumn id="55" xr3:uid="{4739F346-D178-481C-A268-407CCC9D9B86}" name="d.2029" dataDxfId="122">
      <calculatedColumnFormula>Table25[[#This Row],[e.2029]]/Table25[[#This Row],[Papildatvaļinājums par 20296]]</calculatedColumnFormula>
    </tableColumn>
    <tableColumn id="57" xr3:uid="{4F49E059-565E-49DF-B487-2AD9A8BE283E}" name="Darba sākuma gads iestādē" dataDxfId="121">
      <calculatedColumnFormula>YEAR(Table25[[#This Row],[Ja papildatvaļinājums - darbinieka darba uzsākšana iestādē, ja darbs projektā nav uzsākts 1.janvārī4]])</calculatedColumnFormula>
    </tableColumn>
    <tableColumn id="59" xr3:uid="{F6C98A8D-3DD5-45A6-9EB9-2536DD8FC031}" name="Darba sākuma mēnesis iestādē" dataDxfId="120">
      <calculatedColumnFormula>MONTH(Table25[[#This Row],[Ja papildatvaļinājums - darbinieka darba uzsākšana iestādē, ja darbs projektā nav uzsākts 1.janvārī4]])</calculatedColumnFormula>
    </tableColumn>
    <tableColumn id="60" xr3:uid="{BB9A16AB-9B56-4332-B4DB-C5E1A863E75F}" name="Darba sākuma diena iestādē" dataDxfId="119">
      <calculatedColumnFormula>DAY(Table25[[#This Row],[Ja papildatvaļinājums - darbinieka darba uzsākšana iestādē, ja darbs projektā nav uzsākts 1.janvārī4]])</calculatedColumnFormula>
    </tableColumn>
    <tableColumn id="58" xr3:uid="{02712F2B-9CD2-4F52-8BDC-43DFBC1CD9C1}" name="Nostrādāto dienu skaits pirmajā darba gadā" dataDxfId="118">
      <calculatedColumnFormula>IF(YEAR($J24)=YEAR($K24),MIN(DATE($BS24,$BT24,$BU24),$K24)-MAX(DATE($BF24,$BG24,$BH24),$J24)+1,MIN(DATE($BF24,12,31))-MAX(DATE($BF24,$BG24,$BH24))+1)</calculatedColumnFormula>
    </tableColumn>
    <tableColumn id="61" xr3:uid="{AFB7A328-B0D3-4BE1-9411-BDB80BF70043}" name="e.2021" dataDxfId="117">
      <calculatedColumnFormula array="1">_xlfn.IFS($BF24=2021,$BI24,$BS24=2021,$BV24,$BF24&lt;2021,$BJ$22,$BS24&gt;2021,$BJ$22,$BF24&gt;2021,$BJ$22,$BS24&lt;2021,$BJ$22)</calculatedColumnFormula>
    </tableColumn>
    <tableColumn id="62" xr3:uid="{846C3ABC-7155-4989-A247-3BD5F4665093}" name="e.2022" dataDxfId="116">
      <calculatedColumnFormula array="1">_xlfn.IFS($BF24=2022,$BI24,$BS24=2022,$BV24,$BF24&lt;2022,$BK$22,$BS24&gt;2022,$BK$22,$BF24&gt;2022,$BK$22,$BS24&lt;2022,$BK$22)</calculatedColumnFormula>
    </tableColumn>
    <tableColumn id="63" xr3:uid="{0ECABB65-47DC-446A-A95F-6D2535E50882}" name="e.2023" dataDxfId="115">
      <calculatedColumnFormula array="1">_xlfn.IFS($BF24=2023,$BI24,$BS24=2023,$BV24,$BF24&lt;2023,$BL$22,$BS24&gt;2023,$BL$22,$BF24&gt;2023,$BL$22,$BS24&lt;2023,$BL$22)</calculatedColumnFormula>
    </tableColumn>
    <tableColumn id="64" xr3:uid="{A87E5F3C-5933-4809-923A-AC976DB7094A}" name="e.2024" dataDxfId="114">
      <calculatedColumnFormula array="1">_xlfn.IFS($BF24=2024,$BI24,$BS24=2024,$BV24,$BF24&lt;2024,$BM$22,$BS24&gt;2024,$BM$22,$BF24&gt;2024,$BM$22,$BS24&lt;2024,$BM$22)</calculatedColumnFormula>
    </tableColumn>
    <tableColumn id="65" xr3:uid="{47BF356C-0009-4217-AEF7-7996E299D387}" name="e.2025" dataDxfId="113">
      <calculatedColumnFormula array="1">_xlfn.IFS($BF24=2025,$BI24,$BS24=2025,$BV24,$BF24&lt;2025,$BN$22,$BS24&gt;2025,$BN$22,$BF24&gt;2025,$BN$22,$BS24&lt;2025,$BN$22)</calculatedColumnFormula>
    </tableColumn>
    <tableColumn id="66" xr3:uid="{A1ABB3B9-321E-49BA-86B1-A05E4466781E}" name="e.2026" dataDxfId="112">
      <calculatedColumnFormula array="1">_xlfn.IFS($BF24=2026,$BI24,$BS24=2026,$BV24,$BF24&lt;2026,$BO$22,$BS24&gt;2026,$BO$22,$BF24&gt;2026,$BO$22,$BS24&lt;2026,$BO$22)</calculatedColumnFormula>
    </tableColumn>
    <tableColumn id="67" xr3:uid="{A9B7C90C-5E2F-4037-933E-E21B92884C51}" name="e.2027" dataDxfId="111">
      <calculatedColumnFormula array="1">_xlfn.IFS($BF24=2027,$BI24,$BS24=2027,$BV24,$BF24&lt;2027,$BP$22,$BS24&gt;2027,$BP$22,$BF24&gt;2027,$BP$22,$BS24&lt;2027,$BP$22)</calculatedColumnFormula>
    </tableColumn>
    <tableColumn id="68" xr3:uid="{53F5A1B2-D01E-4219-BD23-5DF4F05593FC}" name="e.2028" dataDxfId="110">
      <calculatedColumnFormula array="1">_xlfn.IFS($BF24=2028,$BI24,$BS24=2028,$BV24,$BF24&lt;2028,$BQ$22,$BS24&gt;2028,$BQ$22,$BF24&gt;2028,$BQ$22,$BS24&lt;2028,$BQ$22)</calculatedColumnFormula>
    </tableColumn>
    <tableColumn id="69" xr3:uid="{77AC4EB6-5427-4D14-8821-8B5DCAFF1BD9}" name="e.2029" dataDxfId="109">
      <calculatedColumnFormula array="1">_xlfn.IFS($BF24=2029,$BI24,$BS24=2029,$BV24,$BF24&lt;2029,$BR$22,$BS24&gt;2029,$BR$22,$BF24&gt;2029,$BR$22,$BS24&lt;2029,$BR$22)</calculatedColumnFormula>
    </tableColumn>
    <tableColumn id="71" xr3:uid="{12098EE4-1BA7-489D-9996-6122E5BEE168}" name="Darba beigu gads iestādē" dataDxfId="108">
      <calculatedColumnFormula>YEAR(Table25[[#This Row],[Ja papildatvaļinājums - darbinieka darba beigšanas datums iestādē, ja darbs projektā nav beigts  31.decembrī5]])</calculatedColumnFormula>
    </tableColumn>
    <tableColumn id="72" xr3:uid="{2774EB93-FE7F-4DF2-A273-5C251200ABEE}" name="Darba beigu mēnesis iestādē" dataDxfId="107">
      <calculatedColumnFormula>MONTH(Table25[[#This Row],[Ja papildatvaļinājums - darbinieka darba beigšanas datums iestādē, ja darbs projektā nav beigts  31.decembrī5]])</calculatedColumnFormula>
    </tableColumn>
    <tableColumn id="73" xr3:uid="{55B354CD-5F0E-4EF3-9458-5D47FA8C0A44}" name="Darba beigu diena iestādē" dataDxfId="106">
      <calculatedColumnFormula>DAY(Table25[[#This Row],[Ja papildatvaļinājums - darbinieka darba beigšanas datums iestādē, ja darbs projektā nav beigts  31.decembrī5]])</calculatedColumnFormula>
    </tableColumn>
    <tableColumn id="74" xr3:uid="{4D8D5E21-7CDB-44F8-88C5-B074FF11CBD1}" name="Nostrādāto dienu skaits pēdējā darba gadā" dataDxfId="105">
      <calculatedColumnFormula>IF(YEAR($J24)=YEAR($K24),MIN(DATE($BS24,$BT24,$BU24),$K24)-MAX(DATE($BF24,$BG24,$BH24),$J24)+1,MIN(DATE($BS24,$BT24,$BU24),$K24)-MAX(DATE(Table25[[#This Row],[Darba beigu gads iestādē]],1,1))+1)</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F074C-D812-4A7D-8E4C-4302F776929B}">
  <dimension ref="A1:AA158"/>
  <sheetViews>
    <sheetView tabSelected="1" topLeftCell="A6" workbookViewId="0">
      <selection activeCell="D9" sqref="D9"/>
    </sheetView>
  </sheetViews>
  <sheetFormatPr defaultRowHeight="14.4" x14ac:dyDescent="0.3"/>
  <cols>
    <col min="1" max="1" width="3.6640625" style="1" customWidth="1"/>
    <col min="2" max="2" width="20.6640625" style="1" customWidth="1"/>
    <col min="3" max="3" width="10.6640625" style="1" customWidth="1"/>
    <col min="4" max="4" width="18.6640625" style="1" customWidth="1"/>
    <col min="5" max="5" width="12.88671875" style="1" customWidth="1"/>
    <col min="6" max="6" width="18.33203125" style="1" customWidth="1"/>
    <col min="7" max="7" width="15.88671875" style="1" customWidth="1"/>
    <col min="8" max="8" width="12.5546875" style="1" customWidth="1"/>
    <col min="9" max="9" width="13.33203125" style="1" customWidth="1"/>
    <col min="10" max="27" width="6.44140625" style="1" customWidth="1"/>
  </cols>
  <sheetData>
    <row r="1" spans="1:27" ht="33.75" customHeight="1" thickBot="1" x14ac:dyDescent="0.35">
      <c r="B1" s="222" t="s">
        <v>4</v>
      </c>
      <c r="C1" s="223"/>
      <c r="D1" s="223"/>
      <c r="E1" s="223"/>
      <c r="F1" s="223"/>
      <c r="G1" s="223"/>
      <c r="H1" s="224"/>
    </row>
    <row r="2" spans="1:27" ht="34.5" customHeight="1" x14ac:dyDescent="0.3">
      <c r="B2"/>
      <c r="C2"/>
      <c r="D2" s="225" t="s">
        <v>120</v>
      </c>
      <c r="E2" s="226"/>
      <c r="F2" s="226"/>
      <c r="G2" s="226"/>
      <c r="H2" s="227"/>
    </row>
    <row r="3" spans="1:27" ht="34.5" customHeight="1" thickBot="1" x14ac:dyDescent="0.35">
      <c r="B3"/>
      <c r="C3"/>
      <c r="D3" s="228"/>
      <c r="E3" s="229"/>
      <c r="F3" s="229"/>
      <c r="G3" s="229"/>
      <c r="H3" s="230"/>
    </row>
    <row r="4" spans="1:27" ht="34.5" customHeight="1" thickBot="1" x14ac:dyDescent="0.35">
      <c r="B4"/>
      <c r="C4"/>
      <c r="D4" s="228"/>
      <c r="E4" s="229"/>
      <c r="F4" s="229"/>
      <c r="G4" s="229"/>
      <c r="H4" s="230"/>
      <c r="J4" s="219" t="s">
        <v>0</v>
      </c>
      <c r="K4" s="220"/>
      <c r="L4" s="220"/>
      <c r="M4" s="220"/>
      <c r="N4" s="220"/>
      <c r="O4" s="220"/>
      <c r="P4" s="220"/>
      <c r="Q4" s="220"/>
      <c r="R4" s="221"/>
    </row>
    <row r="5" spans="1:27" ht="50.25" customHeight="1" thickBot="1" x14ac:dyDescent="0.35">
      <c r="B5" s="234" t="s">
        <v>96</v>
      </c>
      <c r="C5" s="235"/>
      <c r="D5" s="228"/>
      <c r="E5" s="229"/>
      <c r="F5" s="229"/>
      <c r="G5" s="229"/>
      <c r="H5" s="230"/>
      <c r="J5" s="8">
        <v>365</v>
      </c>
      <c r="K5" s="9">
        <v>365</v>
      </c>
      <c r="L5" s="9">
        <v>365</v>
      </c>
      <c r="M5" s="9">
        <v>366</v>
      </c>
      <c r="N5" s="9">
        <v>365</v>
      </c>
      <c r="O5" s="9">
        <v>365</v>
      </c>
      <c r="P5" s="9">
        <v>365</v>
      </c>
      <c r="Q5" s="9">
        <v>366</v>
      </c>
      <c r="R5" s="10">
        <v>365</v>
      </c>
    </row>
    <row r="6" spans="1:27" ht="54" customHeight="1" thickBot="1" x14ac:dyDescent="0.35">
      <c r="B6" s="158" t="s">
        <v>97</v>
      </c>
      <c r="C6" s="134"/>
      <c r="D6" s="228"/>
      <c r="E6" s="229"/>
      <c r="F6" s="229"/>
      <c r="G6" s="229"/>
      <c r="H6" s="230"/>
      <c r="I6" s="157" t="s">
        <v>1</v>
      </c>
      <c r="J6" s="11">
        <f>J5/20</f>
        <v>18.25</v>
      </c>
      <c r="K6" s="12">
        <f t="shared" ref="K6:R6" si="0">K5/20</f>
        <v>18.25</v>
      </c>
      <c r="L6" s="12">
        <f t="shared" si="0"/>
        <v>18.25</v>
      </c>
      <c r="M6" s="12">
        <f t="shared" si="0"/>
        <v>18.3</v>
      </c>
      <c r="N6" s="12">
        <f t="shared" si="0"/>
        <v>18.25</v>
      </c>
      <c r="O6" s="12">
        <f t="shared" si="0"/>
        <v>18.25</v>
      </c>
      <c r="P6" s="12">
        <f t="shared" si="0"/>
        <v>18.25</v>
      </c>
      <c r="Q6" s="12">
        <f t="shared" si="0"/>
        <v>18.3</v>
      </c>
      <c r="R6" s="13">
        <f t="shared" si="0"/>
        <v>18.25</v>
      </c>
    </row>
    <row r="7" spans="1:27" ht="54" customHeight="1" thickBot="1" x14ac:dyDescent="0.35">
      <c r="B7" s="159" t="s">
        <v>98</v>
      </c>
      <c r="C7" s="156">
        <v>45711</v>
      </c>
      <c r="D7" s="231"/>
      <c r="E7" s="232"/>
      <c r="F7" s="232"/>
      <c r="G7" s="232"/>
      <c r="H7" s="233"/>
      <c r="J7" s="213" t="s">
        <v>63</v>
      </c>
      <c r="K7" s="214"/>
      <c r="L7" s="214"/>
      <c r="M7" s="214"/>
      <c r="N7" s="214"/>
      <c r="O7" s="214"/>
      <c r="P7" s="214"/>
      <c r="Q7" s="214"/>
      <c r="R7" s="215"/>
      <c r="S7" s="216" t="s">
        <v>2</v>
      </c>
      <c r="T7" s="217"/>
      <c r="U7" s="217"/>
      <c r="V7" s="217"/>
      <c r="W7" s="217"/>
      <c r="X7" s="217"/>
      <c r="Y7" s="217"/>
      <c r="Z7" s="217"/>
      <c r="AA7" s="218"/>
    </row>
    <row r="8" spans="1:27" ht="93" customHeight="1" thickBot="1" x14ac:dyDescent="0.35">
      <c r="A8" s="44" t="s">
        <v>3</v>
      </c>
      <c r="B8" s="17" t="s">
        <v>87</v>
      </c>
      <c r="C8" s="14" t="s">
        <v>119</v>
      </c>
      <c r="D8" s="15" t="s">
        <v>99</v>
      </c>
      <c r="E8" s="16" t="s">
        <v>61</v>
      </c>
      <c r="F8" s="17" t="s">
        <v>102</v>
      </c>
      <c r="G8" s="88" t="s">
        <v>101</v>
      </c>
      <c r="H8" s="91" t="s">
        <v>14</v>
      </c>
      <c r="I8" s="16" t="s">
        <v>45</v>
      </c>
      <c r="J8" s="18" t="s">
        <v>5</v>
      </c>
      <c r="K8" s="19" t="s">
        <v>6</v>
      </c>
      <c r="L8" s="19" t="s">
        <v>7</v>
      </c>
      <c r="M8" s="19" t="s">
        <v>8</v>
      </c>
      <c r="N8" s="19" t="s">
        <v>9</v>
      </c>
      <c r="O8" s="19" t="s">
        <v>10</v>
      </c>
      <c r="P8" s="19" t="s">
        <v>11</v>
      </c>
      <c r="Q8" s="19" t="s">
        <v>12</v>
      </c>
      <c r="R8" s="20" t="s">
        <v>13</v>
      </c>
      <c r="S8" s="41" t="s">
        <v>15</v>
      </c>
      <c r="T8" s="42" t="s">
        <v>16</v>
      </c>
      <c r="U8" s="42" t="s">
        <v>17</v>
      </c>
      <c r="V8" s="42" t="s">
        <v>18</v>
      </c>
      <c r="W8" s="42" t="s">
        <v>19</v>
      </c>
      <c r="X8" s="42" t="s">
        <v>20</v>
      </c>
      <c r="Y8" s="42" t="s">
        <v>21</v>
      </c>
      <c r="Z8" s="42" t="s">
        <v>22</v>
      </c>
      <c r="AA8" s="43" t="s">
        <v>23</v>
      </c>
    </row>
    <row r="9" spans="1:27" x14ac:dyDescent="0.3">
      <c r="A9" s="5">
        <v>1</v>
      </c>
      <c r="B9" s="45"/>
      <c r="C9" s="46"/>
      <c r="D9" s="47"/>
      <c r="E9" s="28">
        <f>SUMIF($S9:$AA9,"&gt;0",$S9:$AA9)</f>
        <v>0</v>
      </c>
      <c r="F9" s="54"/>
      <c r="G9" s="89"/>
      <c r="H9" s="92">
        <f>Table1[[#This Row],[Atvaļinājuma dienu skaits, kas projektā attiecināts iepriekšējos MP]]+G9</f>
        <v>0</v>
      </c>
      <c r="I9" s="28">
        <f>Table1[[#This Row],[Atvaļinājums proporcionāli nostrādātajam laikam projektā]]-Table1[[#This Row],[Kopā izlietoto atvaļinājuma dienu skaits personai projektā]]</f>
        <v>0</v>
      </c>
      <c r="J9" s="31">
        <f>IF(COUNT(Table1[[#This Row],[Darba sākuma datums projektā1]:[Amata pienākumu izpildes termiņš, vai darba beigu datums par kuru iesniegts MP2]])=2,MIN(DATE($J$8,12,31),$D9)-MAX(DATE($J$8,1,1),$C9)+1,0)</f>
        <v>0</v>
      </c>
      <c r="K9" s="24">
        <f>IF(COUNT(Table1[[#This Row],[Darba sākuma datums projektā1]:[Amata pienākumu izpildes termiņš, vai darba beigu datums par kuru iesniegts MP2]])=2,MIN(DATE($K$8,12,31),$D9)-MAX(DATE($K$8,1,1),$C9)+1,0)</f>
        <v>0</v>
      </c>
      <c r="L9" s="24">
        <f>IF(COUNT(Table1[[#This Row],[Darba sākuma datums projektā1]:[Amata pienākumu izpildes termiņš, vai darba beigu datums par kuru iesniegts MP2]])=2,MIN(DATE($L$8,12,31),$D9)-MAX(DATE($L$8,1,1),$C9)+1,0)</f>
        <v>0</v>
      </c>
      <c r="M9" s="24">
        <f>IF(COUNT(Table1[[#This Row],[Darba sākuma datums projektā1]:[Amata pienākumu izpildes termiņš, vai darba beigu datums par kuru iesniegts MP2]])=2,MIN(DATE($M$8,12,31),$D9)-MAX(DATE($M$8,1,1),$C9)+1,0)</f>
        <v>0</v>
      </c>
      <c r="N9" s="24">
        <f>IF(COUNT(Table1[[#This Row],[Darba sākuma datums projektā1]:[Amata pienākumu izpildes termiņš, vai darba beigu datums par kuru iesniegts MP2]])=2,MIN(DATE($N$8,12,31),$D9)-MAX(DATE($N$8,1,1),$C9)+1,0)</f>
        <v>0</v>
      </c>
      <c r="O9" s="24">
        <f>IF(COUNT(Table1[[#This Row],[Darba sākuma datums projektā1]:[Amata pienākumu izpildes termiņš, vai darba beigu datums par kuru iesniegts MP2]])=2,MIN(DATE($O$8,12,31),$D9)-MAX(DATE($O$8,1,1),$C9)+1,0)</f>
        <v>0</v>
      </c>
      <c r="P9" s="24">
        <f>IF(COUNT(Table1[[#This Row],[Darba sākuma datums projektā1]:[Amata pienākumu izpildes termiņš, vai darba beigu datums par kuru iesniegts MP2]])=2,MIN(DATE($P$8,12,31),$D9)-MAX(DATE($P$8,1,1),$C9)+1,0)</f>
        <v>0</v>
      </c>
      <c r="Q9" s="24">
        <f>IF(COUNT(Table1[[#This Row],[Darba sākuma datums projektā1]:[Amata pienākumu izpildes termiņš, vai darba beigu datums par kuru iesniegts MP2]])=2,MIN(DATE($Q$8,12,31),$D9)-MAX(DATE($Q$8,1,1),$C9)+1,0)</f>
        <v>0</v>
      </c>
      <c r="R9" s="36">
        <f>IF(COUNT(Table1[[#This Row],[Darba sākuma datums projektā1]:[Amata pienākumu izpildes termiņš, vai darba beigu datums par kuru iesniegts MP2]])=2,MIN(DATE($R$8,12,31),$D9)-MAX(DATE($R$8,1,1),$C9)+1,0)</f>
        <v>0</v>
      </c>
      <c r="S9" s="21">
        <f t="shared" ref="S9:S40" si="1">J9/$J$6</f>
        <v>0</v>
      </c>
      <c r="T9" s="22">
        <f t="shared" ref="T9:T40" si="2">K9/$K$6</f>
        <v>0</v>
      </c>
      <c r="U9" s="22">
        <f t="shared" ref="U9:U40" si="3">L9/$L$6</f>
        <v>0</v>
      </c>
      <c r="V9" s="22">
        <f t="shared" ref="V9:V40" si="4">M9/$M$6</f>
        <v>0</v>
      </c>
      <c r="W9" s="22">
        <f t="shared" ref="W9:W40" si="5">N9/$N$6</f>
        <v>0</v>
      </c>
      <c r="X9" s="22">
        <f t="shared" ref="X9:X40" si="6">O9/$O$6</f>
        <v>0</v>
      </c>
      <c r="Y9" s="22">
        <f t="shared" ref="Y9:Y40" si="7">P9/$P$6</f>
        <v>0</v>
      </c>
      <c r="Z9" s="22">
        <f t="shared" ref="Z9:Z40" si="8">Q9/$Q$6</f>
        <v>0</v>
      </c>
      <c r="AA9" s="23">
        <f t="shared" ref="AA9:AA40" si="9">R9/$R$6</f>
        <v>0</v>
      </c>
    </row>
    <row r="10" spans="1:27" x14ac:dyDescent="0.3">
      <c r="A10" s="6">
        <v>2</v>
      </c>
      <c r="B10" s="48"/>
      <c r="C10" s="49"/>
      <c r="D10" s="50"/>
      <c r="E10" s="29">
        <f t="shared" ref="E10:E73" si="10">SUMIF($S10:$AA10,"&gt;0",$S10:$AA10)</f>
        <v>0</v>
      </c>
      <c r="F10" s="55"/>
      <c r="G10" s="87"/>
      <c r="H10" s="93">
        <f>Table1[[#This Row],[Atvaļinājuma dienu skaits, kas projektā attiecināts iepriekšējos MP]]+G10</f>
        <v>0</v>
      </c>
      <c r="I10" s="29">
        <f>Table1[[#This Row],[Atvaļinājums proporcionāli nostrādātajam laikam projektā]]-Table1[[#This Row],[Kopā izlietoto atvaļinājuma dienu skaits personai projektā]]</f>
        <v>0</v>
      </c>
      <c r="J10" s="32">
        <f>IF(COUNT(Table1[[#This Row],[Darba sākuma datums projektā1]:[Amata pienākumu izpildes termiņš, vai darba beigu datums par kuru iesniegts MP2]])=2,MIN(DATE($J$8,12,31),$D10)-MAX(DATE($J$8,1,1),$C10)+1,0)</f>
        <v>0</v>
      </c>
      <c r="K10" s="34">
        <f>IF(COUNT(Table1[[#This Row],[Darba sākuma datums projektā1]:[Amata pienākumu izpildes termiņš, vai darba beigu datums par kuru iesniegts MP2]])=2,MIN(DATE($K$8,12,31),$D10)-MAX(DATE($K$8,1,1),$C10)+1,0)</f>
        <v>0</v>
      </c>
      <c r="L10" s="34">
        <f>IF(COUNT(Table1[[#This Row],[Darba sākuma datums projektā1]:[Amata pienākumu izpildes termiņš, vai darba beigu datums par kuru iesniegts MP2]])=2,MIN(DATE($L$8,12,31),$D10)-MAX(DATE($L$8,1,1),$C10)+1,0)</f>
        <v>0</v>
      </c>
      <c r="M10" s="34">
        <f>IF(COUNT(Table1[[#This Row],[Darba sākuma datums projektā1]:[Amata pienākumu izpildes termiņš, vai darba beigu datums par kuru iesniegts MP2]])=2,MIN(DATE($M$8,12,31),$D10)-MAX(DATE($M$8,1,1),$C10)+1,0)</f>
        <v>0</v>
      </c>
      <c r="N10" s="34">
        <f>IF(COUNT(Table1[[#This Row],[Darba sākuma datums projektā1]:[Amata pienākumu izpildes termiņš, vai darba beigu datums par kuru iesniegts MP2]])=2,MIN(DATE($N$8,12,31),$D10)-MAX(DATE($N$8,1,1),$C10)+1,0)</f>
        <v>0</v>
      </c>
      <c r="O10" s="34">
        <f>IF(COUNT(Table1[[#This Row],[Darba sākuma datums projektā1]:[Amata pienākumu izpildes termiņš, vai darba beigu datums par kuru iesniegts MP2]])=2,MIN(DATE($O$8,12,31),$D10)-MAX(DATE($O$8,1,1),$C10)+1,0)</f>
        <v>0</v>
      </c>
      <c r="P10" s="34">
        <f>IF(COUNT(Table1[[#This Row],[Darba sākuma datums projektā1]:[Amata pienākumu izpildes termiņš, vai darba beigu datums par kuru iesniegts MP2]])=2,MIN(DATE($P$8,12,31),$D10)-MAX(DATE($P$8,1,1),$C10)+1,0)</f>
        <v>0</v>
      </c>
      <c r="Q10" s="34">
        <f>IF(COUNT(Table1[[#This Row],[Darba sākuma datums projektā1]:[Amata pienākumu izpildes termiņš, vai darba beigu datums par kuru iesniegts MP2]])=2,MIN(DATE($Q$8,12,31),$D10)-MAX(DATE($Q$8,1,1),$C10)+1,0)</f>
        <v>0</v>
      </c>
      <c r="R10" s="37">
        <f>IF(COUNT(Table1[[#This Row],[Darba sākuma datums projektā1]:[Amata pienākumu izpildes termiņš, vai darba beigu datums par kuru iesniegts MP2]])=2,MIN(DATE($R$8,12,31),$D10)-MAX(DATE($R$8,1,1),$C10)+1,0)</f>
        <v>0</v>
      </c>
      <c r="S10" s="3">
        <f t="shared" si="1"/>
        <v>0</v>
      </c>
      <c r="T10" s="2">
        <f t="shared" si="2"/>
        <v>0</v>
      </c>
      <c r="U10" s="2">
        <f t="shared" si="3"/>
        <v>0</v>
      </c>
      <c r="V10" s="2">
        <f t="shared" si="4"/>
        <v>0</v>
      </c>
      <c r="W10" s="2">
        <f t="shared" si="5"/>
        <v>0</v>
      </c>
      <c r="X10" s="2">
        <f t="shared" si="6"/>
        <v>0</v>
      </c>
      <c r="Y10" s="2">
        <f t="shared" si="7"/>
        <v>0</v>
      </c>
      <c r="Z10" s="2">
        <f t="shared" si="8"/>
        <v>0</v>
      </c>
      <c r="AA10" s="25">
        <f t="shared" si="9"/>
        <v>0</v>
      </c>
    </row>
    <row r="11" spans="1:27" x14ac:dyDescent="0.3">
      <c r="A11" s="6">
        <v>3</v>
      </c>
      <c r="B11" s="48"/>
      <c r="C11" s="49"/>
      <c r="D11" s="50"/>
      <c r="E11" s="29">
        <f t="shared" si="10"/>
        <v>0</v>
      </c>
      <c r="F11" s="55"/>
      <c r="G11" s="87"/>
      <c r="H11" s="93">
        <f>Table1[[#This Row],[Atvaļinājuma dienu skaits, kas projektā attiecināts iepriekšējos MP]]+G11</f>
        <v>0</v>
      </c>
      <c r="I11" s="29">
        <f>Table1[[#This Row],[Atvaļinājums proporcionāli nostrādātajam laikam projektā]]-Table1[[#This Row],[Kopā izlietoto atvaļinājuma dienu skaits personai projektā]]</f>
        <v>0</v>
      </c>
      <c r="J11" s="32">
        <f>IF(COUNT(Table1[[#This Row],[Darba sākuma datums projektā1]:[Amata pienākumu izpildes termiņš, vai darba beigu datums par kuru iesniegts MP2]])=2,MIN(DATE($J$8,12,31),$D11)-MAX(DATE($J$8,1,1),$C11)+1,0)</f>
        <v>0</v>
      </c>
      <c r="K11" s="34">
        <f>IF(COUNT(Table1[[#This Row],[Darba sākuma datums projektā1]:[Amata pienākumu izpildes termiņš, vai darba beigu datums par kuru iesniegts MP2]])=2,MIN(DATE($K$8,12,31),$D11)-MAX(DATE($K$8,1,1),$C11)+1,0)</f>
        <v>0</v>
      </c>
      <c r="L11" s="34">
        <f>IF(COUNT(Table1[[#This Row],[Darba sākuma datums projektā1]:[Amata pienākumu izpildes termiņš, vai darba beigu datums par kuru iesniegts MP2]])=2,MIN(DATE($L$8,12,31),$D11)-MAX(DATE($L$8,1,1),$C11)+1,0)</f>
        <v>0</v>
      </c>
      <c r="M11" s="34">
        <f>IF(COUNT(Table1[[#This Row],[Darba sākuma datums projektā1]:[Amata pienākumu izpildes termiņš, vai darba beigu datums par kuru iesniegts MP2]])=2,MIN(DATE($M$8,12,31),$D11)-MAX(DATE($M$8,1,1),$C11)+1,0)</f>
        <v>0</v>
      </c>
      <c r="N11" s="34">
        <f>IF(COUNT(Table1[[#This Row],[Darba sākuma datums projektā1]:[Amata pienākumu izpildes termiņš, vai darba beigu datums par kuru iesniegts MP2]])=2,MIN(DATE($N$8,12,31),$D11)-MAX(DATE($N$8,1,1),$C11)+1,0)</f>
        <v>0</v>
      </c>
      <c r="O11" s="34">
        <f>IF(COUNT(Table1[[#This Row],[Darba sākuma datums projektā1]:[Amata pienākumu izpildes termiņš, vai darba beigu datums par kuru iesniegts MP2]])=2,MIN(DATE($O$8,12,31),$D11)-MAX(DATE($O$8,1,1),$C11)+1,0)</f>
        <v>0</v>
      </c>
      <c r="P11" s="34">
        <f>IF(COUNT(Table1[[#This Row],[Darba sākuma datums projektā1]:[Amata pienākumu izpildes termiņš, vai darba beigu datums par kuru iesniegts MP2]])=2,MIN(DATE($P$8,12,31),$D11)-MAX(DATE($P$8,1,1),$C11)+1,0)</f>
        <v>0</v>
      </c>
      <c r="Q11" s="34">
        <f>IF(COUNT(Table1[[#This Row],[Darba sākuma datums projektā1]:[Amata pienākumu izpildes termiņš, vai darba beigu datums par kuru iesniegts MP2]])=2,MIN(DATE($Q$8,12,31),$D11)-MAX(DATE($Q$8,1,1),$C11)+1,0)</f>
        <v>0</v>
      </c>
      <c r="R11" s="37">
        <f>IF(COUNT(Table1[[#This Row],[Darba sākuma datums projektā1]:[Amata pienākumu izpildes termiņš, vai darba beigu datums par kuru iesniegts MP2]])=2,MIN(DATE($R$8,12,31),$D11)-MAX(DATE($R$8,1,1),$C11)+1,0)</f>
        <v>0</v>
      </c>
      <c r="S11" s="3">
        <f t="shared" si="1"/>
        <v>0</v>
      </c>
      <c r="T11" s="2">
        <f t="shared" si="2"/>
        <v>0</v>
      </c>
      <c r="U11" s="2">
        <f t="shared" si="3"/>
        <v>0</v>
      </c>
      <c r="V11" s="2">
        <f t="shared" si="4"/>
        <v>0</v>
      </c>
      <c r="W11" s="2">
        <f t="shared" si="5"/>
        <v>0</v>
      </c>
      <c r="X11" s="2">
        <f t="shared" si="6"/>
        <v>0</v>
      </c>
      <c r="Y11" s="2">
        <f t="shared" si="7"/>
        <v>0</v>
      </c>
      <c r="Z11" s="2">
        <f t="shared" si="8"/>
        <v>0</v>
      </c>
      <c r="AA11" s="25">
        <f t="shared" si="9"/>
        <v>0</v>
      </c>
    </row>
    <row r="12" spans="1:27" x14ac:dyDescent="0.3">
      <c r="A12" s="6">
        <v>4</v>
      </c>
      <c r="B12" s="48"/>
      <c r="C12" s="49"/>
      <c r="D12" s="50"/>
      <c r="E12" s="29">
        <f t="shared" si="10"/>
        <v>0</v>
      </c>
      <c r="F12" s="55"/>
      <c r="G12" s="87"/>
      <c r="H12" s="93">
        <f>Table1[[#This Row],[Atvaļinājuma dienu skaits, kas projektā attiecināts iepriekšējos MP]]+G12</f>
        <v>0</v>
      </c>
      <c r="I12" s="29">
        <f>Table1[[#This Row],[Atvaļinājums proporcionāli nostrādātajam laikam projektā]]-Table1[[#This Row],[Kopā izlietoto atvaļinājuma dienu skaits personai projektā]]</f>
        <v>0</v>
      </c>
      <c r="J12" s="32">
        <f>IF(COUNT(Table1[[#This Row],[Darba sākuma datums projektā1]:[Amata pienākumu izpildes termiņš, vai darba beigu datums par kuru iesniegts MP2]])=2,MIN(DATE($J$8,12,31),$D12)-MAX(DATE($J$8,1,1),$C12)+1,0)</f>
        <v>0</v>
      </c>
      <c r="K12" s="34">
        <f>IF(COUNT(Table1[[#This Row],[Darba sākuma datums projektā1]:[Amata pienākumu izpildes termiņš, vai darba beigu datums par kuru iesniegts MP2]])=2,MIN(DATE($K$8,12,31),$D12)-MAX(DATE($K$8,1,1),$C12)+1,0)</f>
        <v>0</v>
      </c>
      <c r="L12" s="34">
        <f>IF(COUNT(Table1[[#This Row],[Darba sākuma datums projektā1]:[Amata pienākumu izpildes termiņš, vai darba beigu datums par kuru iesniegts MP2]])=2,MIN(DATE($L$8,12,31),$D12)-MAX(DATE($L$8,1,1),$C12)+1,0)</f>
        <v>0</v>
      </c>
      <c r="M12" s="34">
        <f>IF(COUNT(Table1[[#This Row],[Darba sākuma datums projektā1]:[Amata pienākumu izpildes termiņš, vai darba beigu datums par kuru iesniegts MP2]])=2,MIN(DATE($M$8,12,31),$D12)-MAX(DATE($M$8,1,1),$C12)+1,0)</f>
        <v>0</v>
      </c>
      <c r="N12" s="34">
        <f>IF(COUNT(Table1[[#This Row],[Darba sākuma datums projektā1]:[Amata pienākumu izpildes termiņš, vai darba beigu datums par kuru iesniegts MP2]])=2,MIN(DATE($N$8,12,31),$D12)-MAX(DATE($N$8,1,1),$C12)+1,0)</f>
        <v>0</v>
      </c>
      <c r="O12" s="34">
        <f>IF(COUNT(Table1[[#This Row],[Darba sākuma datums projektā1]:[Amata pienākumu izpildes termiņš, vai darba beigu datums par kuru iesniegts MP2]])=2,MIN(DATE($O$8,12,31),$D12)-MAX(DATE($O$8,1,1),$C12)+1,0)</f>
        <v>0</v>
      </c>
      <c r="P12" s="34">
        <f>IF(COUNT(Table1[[#This Row],[Darba sākuma datums projektā1]:[Amata pienākumu izpildes termiņš, vai darba beigu datums par kuru iesniegts MP2]])=2,MIN(DATE($P$8,12,31),$D12)-MAX(DATE($P$8,1,1),$C12)+1,0)</f>
        <v>0</v>
      </c>
      <c r="Q12" s="34">
        <f>IF(COUNT(Table1[[#This Row],[Darba sākuma datums projektā1]:[Amata pienākumu izpildes termiņš, vai darba beigu datums par kuru iesniegts MP2]])=2,MIN(DATE($Q$8,12,31),$D12)-MAX(DATE($Q$8,1,1),$C12)+1,0)</f>
        <v>0</v>
      </c>
      <c r="R12" s="37">
        <f>IF(COUNT(Table1[[#This Row],[Darba sākuma datums projektā1]:[Amata pienākumu izpildes termiņš, vai darba beigu datums par kuru iesniegts MP2]])=2,MIN(DATE($R$8,12,31),$D12)-MAX(DATE($R$8,1,1),$C12)+1,0)</f>
        <v>0</v>
      </c>
      <c r="S12" s="3">
        <f t="shared" si="1"/>
        <v>0</v>
      </c>
      <c r="T12" s="2">
        <f t="shared" si="2"/>
        <v>0</v>
      </c>
      <c r="U12" s="2">
        <f t="shared" si="3"/>
        <v>0</v>
      </c>
      <c r="V12" s="2">
        <f t="shared" si="4"/>
        <v>0</v>
      </c>
      <c r="W12" s="2">
        <f t="shared" si="5"/>
        <v>0</v>
      </c>
      <c r="X12" s="2">
        <f t="shared" si="6"/>
        <v>0</v>
      </c>
      <c r="Y12" s="2">
        <f t="shared" si="7"/>
        <v>0</v>
      </c>
      <c r="Z12" s="2">
        <f t="shared" si="8"/>
        <v>0</v>
      </c>
      <c r="AA12" s="25">
        <f t="shared" si="9"/>
        <v>0</v>
      </c>
    </row>
    <row r="13" spans="1:27" x14ac:dyDescent="0.3">
      <c r="A13" s="6">
        <v>5</v>
      </c>
      <c r="B13" s="48"/>
      <c r="C13" s="49"/>
      <c r="D13" s="50"/>
      <c r="E13" s="29">
        <f t="shared" si="10"/>
        <v>0</v>
      </c>
      <c r="F13" s="55"/>
      <c r="G13" s="87"/>
      <c r="H13" s="93">
        <f>Table1[[#This Row],[Atvaļinājuma dienu skaits, kas projektā attiecināts iepriekšējos MP]]+G13</f>
        <v>0</v>
      </c>
      <c r="I13" s="29">
        <f>Table1[[#This Row],[Atvaļinājums proporcionāli nostrādātajam laikam projektā]]-Table1[[#This Row],[Kopā izlietoto atvaļinājuma dienu skaits personai projektā]]</f>
        <v>0</v>
      </c>
      <c r="J13" s="32">
        <f>IF(COUNT(Table1[[#This Row],[Darba sākuma datums projektā1]:[Amata pienākumu izpildes termiņš, vai darba beigu datums par kuru iesniegts MP2]])=2,MIN(DATE($J$8,12,31),$D13)-MAX(DATE($J$8,1,1),$C13)+1,0)</f>
        <v>0</v>
      </c>
      <c r="K13" s="34">
        <f>IF(COUNT(Table1[[#This Row],[Darba sākuma datums projektā1]:[Amata pienākumu izpildes termiņš, vai darba beigu datums par kuru iesniegts MP2]])=2,MIN(DATE($K$8,12,31),$D13)-MAX(DATE($K$8,1,1),$C13)+1,0)</f>
        <v>0</v>
      </c>
      <c r="L13" s="34">
        <f>IF(COUNT(Table1[[#This Row],[Darba sākuma datums projektā1]:[Amata pienākumu izpildes termiņš, vai darba beigu datums par kuru iesniegts MP2]])=2,MIN(DATE($L$8,12,31),$D13)-MAX(DATE($L$8,1,1),$C13)+1,0)</f>
        <v>0</v>
      </c>
      <c r="M13" s="34">
        <f>IF(COUNT(Table1[[#This Row],[Darba sākuma datums projektā1]:[Amata pienākumu izpildes termiņš, vai darba beigu datums par kuru iesniegts MP2]])=2,MIN(DATE($M$8,12,31),$D13)-MAX(DATE($M$8,1,1),$C13)+1,0)</f>
        <v>0</v>
      </c>
      <c r="N13" s="34">
        <f>IF(COUNT(Table1[[#This Row],[Darba sākuma datums projektā1]:[Amata pienākumu izpildes termiņš, vai darba beigu datums par kuru iesniegts MP2]])=2,MIN(DATE($N$8,12,31),$D13)-MAX(DATE($N$8,1,1),$C13)+1,0)</f>
        <v>0</v>
      </c>
      <c r="O13" s="34">
        <f>IF(COUNT(Table1[[#This Row],[Darba sākuma datums projektā1]:[Amata pienākumu izpildes termiņš, vai darba beigu datums par kuru iesniegts MP2]])=2,MIN(DATE($O$8,12,31),$D13)-MAX(DATE($O$8,1,1),$C13)+1,0)</f>
        <v>0</v>
      </c>
      <c r="P13" s="34">
        <f>IF(COUNT(Table1[[#This Row],[Darba sākuma datums projektā1]:[Amata pienākumu izpildes termiņš, vai darba beigu datums par kuru iesniegts MP2]])=2,MIN(DATE($P$8,12,31),$D13)-MAX(DATE($P$8,1,1),$C13)+1,0)</f>
        <v>0</v>
      </c>
      <c r="Q13" s="34">
        <f>IF(COUNT(Table1[[#This Row],[Darba sākuma datums projektā1]:[Amata pienākumu izpildes termiņš, vai darba beigu datums par kuru iesniegts MP2]])=2,MIN(DATE($Q$8,12,31),$D13)-MAX(DATE($Q$8,1,1),$C13)+1,0)</f>
        <v>0</v>
      </c>
      <c r="R13" s="37">
        <f>IF(COUNT(Table1[[#This Row],[Darba sākuma datums projektā1]:[Amata pienākumu izpildes termiņš, vai darba beigu datums par kuru iesniegts MP2]])=2,MIN(DATE($R$8,12,31),$D13)-MAX(DATE($R$8,1,1),$C13)+1,0)</f>
        <v>0</v>
      </c>
      <c r="S13" s="3">
        <f t="shared" si="1"/>
        <v>0</v>
      </c>
      <c r="T13" s="2">
        <f t="shared" si="2"/>
        <v>0</v>
      </c>
      <c r="U13" s="2">
        <f t="shared" si="3"/>
        <v>0</v>
      </c>
      <c r="V13" s="2">
        <f t="shared" si="4"/>
        <v>0</v>
      </c>
      <c r="W13" s="2">
        <f t="shared" si="5"/>
        <v>0</v>
      </c>
      <c r="X13" s="2">
        <f t="shared" si="6"/>
        <v>0</v>
      </c>
      <c r="Y13" s="2">
        <f t="shared" si="7"/>
        <v>0</v>
      </c>
      <c r="Z13" s="2">
        <f t="shared" si="8"/>
        <v>0</v>
      </c>
      <c r="AA13" s="25">
        <f t="shared" si="9"/>
        <v>0</v>
      </c>
    </row>
    <row r="14" spans="1:27" x14ac:dyDescent="0.3">
      <c r="A14" s="6">
        <v>6</v>
      </c>
      <c r="B14" s="48"/>
      <c r="C14" s="49"/>
      <c r="D14" s="50"/>
      <c r="E14" s="29">
        <f t="shared" si="10"/>
        <v>0</v>
      </c>
      <c r="F14" s="55"/>
      <c r="G14" s="87"/>
      <c r="H14" s="93">
        <f>Table1[[#This Row],[Atvaļinājuma dienu skaits, kas projektā attiecināts iepriekšējos MP]]+G14</f>
        <v>0</v>
      </c>
      <c r="I14" s="29">
        <f>Table1[[#This Row],[Atvaļinājums proporcionāli nostrādātajam laikam projektā]]-Table1[[#This Row],[Kopā izlietoto atvaļinājuma dienu skaits personai projektā]]</f>
        <v>0</v>
      </c>
      <c r="J14" s="32">
        <f>IF(COUNT(Table1[[#This Row],[Darba sākuma datums projektā1]:[Amata pienākumu izpildes termiņš, vai darba beigu datums par kuru iesniegts MP2]])=2,MIN(DATE($J$8,12,31),$D14)-MAX(DATE($J$8,1,1),$C14)+1,0)</f>
        <v>0</v>
      </c>
      <c r="K14" s="34">
        <f>IF(COUNT(Table1[[#This Row],[Darba sākuma datums projektā1]:[Amata pienākumu izpildes termiņš, vai darba beigu datums par kuru iesniegts MP2]])=2,MIN(DATE($K$8,12,31),$D14)-MAX(DATE($K$8,1,1),$C14)+1,0)</f>
        <v>0</v>
      </c>
      <c r="L14" s="34">
        <f>IF(COUNT(Table1[[#This Row],[Darba sākuma datums projektā1]:[Amata pienākumu izpildes termiņš, vai darba beigu datums par kuru iesniegts MP2]])=2,MIN(DATE($L$8,12,31),$D14)-MAX(DATE($L$8,1,1),$C14)+1,0)</f>
        <v>0</v>
      </c>
      <c r="M14" s="34">
        <f>IF(COUNT(Table1[[#This Row],[Darba sākuma datums projektā1]:[Amata pienākumu izpildes termiņš, vai darba beigu datums par kuru iesniegts MP2]])=2,MIN(DATE($M$8,12,31),$D14)-MAX(DATE($M$8,1,1),$C14)+1,0)</f>
        <v>0</v>
      </c>
      <c r="N14" s="34">
        <f>IF(COUNT(Table1[[#This Row],[Darba sākuma datums projektā1]:[Amata pienākumu izpildes termiņš, vai darba beigu datums par kuru iesniegts MP2]])=2,MIN(DATE($N$8,12,31),$D14)-MAX(DATE($N$8,1,1),$C14)+1,0)</f>
        <v>0</v>
      </c>
      <c r="O14" s="34">
        <f>IF(COUNT(Table1[[#This Row],[Darba sākuma datums projektā1]:[Amata pienākumu izpildes termiņš, vai darba beigu datums par kuru iesniegts MP2]])=2,MIN(DATE($O$8,12,31),$D14)-MAX(DATE($O$8,1,1),$C14)+1,0)</f>
        <v>0</v>
      </c>
      <c r="P14" s="34">
        <f>IF(COUNT(Table1[[#This Row],[Darba sākuma datums projektā1]:[Amata pienākumu izpildes termiņš, vai darba beigu datums par kuru iesniegts MP2]])=2,MIN(DATE($P$8,12,31),$D14)-MAX(DATE($P$8,1,1),$C14)+1,0)</f>
        <v>0</v>
      </c>
      <c r="Q14" s="34">
        <f>IF(COUNT(Table1[[#This Row],[Darba sākuma datums projektā1]:[Amata pienākumu izpildes termiņš, vai darba beigu datums par kuru iesniegts MP2]])=2,MIN(DATE($Q$8,12,31),$D14)-MAX(DATE($Q$8,1,1),$C14)+1,0)</f>
        <v>0</v>
      </c>
      <c r="R14" s="37">
        <f>IF(COUNT(Table1[[#This Row],[Darba sākuma datums projektā1]:[Amata pienākumu izpildes termiņš, vai darba beigu datums par kuru iesniegts MP2]])=2,MIN(DATE($R$8,12,31),$D14)-MAX(DATE($R$8,1,1),$C14)+1,0)</f>
        <v>0</v>
      </c>
      <c r="S14" s="3">
        <f t="shared" si="1"/>
        <v>0</v>
      </c>
      <c r="T14" s="2">
        <f t="shared" si="2"/>
        <v>0</v>
      </c>
      <c r="U14" s="2">
        <f t="shared" si="3"/>
        <v>0</v>
      </c>
      <c r="V14" s="2">
        <f t="shared" si="4"/>
        <v>0</v>
      </c>
      <c r="W14" s="2">
        <f t="shared" si="5"/>
        <v>0</v>
      </c>
      <c r="X14" s="2">
        <f t="shared" si="6"/>
        <v>0</v>
      </c>
      <c r="Y14" s="2">
        <f t="shared" si="7"/>
        <v>0</v>
      </c>
      <c r="Z14" s="2">
        <f t="shared" si="8"/>
        <v>0</v>
      </c>
      <c r="AA14" s="25">
        <f t="shared" si="9"/>
        <v>0</v>
      </c>
    </row>
    <row r="15" spans="1:27" x14ac:dyDescent="0.3">
      <c r="A15" s="6">
        <v>7</v>
      </c>
      <c r="B15" s="48"/>
      <c r="C15" s="49"/>
      <c r="D15" s="50"/>
      <c r="E15" s="29">
        <f t="shared" si="10"/>
        <v>0</v>
      </c>
      <c r="F15" s="55"/>
      <c r="G15" s="87"/>
      <c r="H15" s="93">
        <f>Table1[[#This Row],[Atvaļinājuma dienu skaits, kas projektā attiecināts iepriekšējos MP]]+G15</f>
        <v>0</v>
      </c>
      <c r="I15" s="29">
        <f>Table1[[#This Row],[Atvaļinājums proporcionāli nostrādātajam laikam projektā]]-Table1[[#This Row],[Kopā izlietoto atvaļinājuma dienu skaits personai projektā]]</f>
        <v>0</v>
      </c>
      <c r="J15" s="32">
        <f>IF(COUNT(Table1[[#This Row],[Darba sākuma datums projektā1]:[Amata pienākumu izpildes termiņš, vai darba beigu datums par kuru iesniegts MP2]])=2,MIN(DATE($J$8,12,31),$D15)-MAX(DATE($J$8,1,1),$C15)+1,0)</f>
        <v>0</v>
      </c>
      <c r="K15" s="34">
        <f>IF(COUNT(Table1[[#This Row],[Darba sākuma datums projektā1]:[Amata pienākumu izpildes termiņš, vai darba beigu datums par kuru iesniegts MP2]])=2,MIN(DATE($K$8,12,31),$D15)-MAX(DATE($K$8,1,1),$C15)+1,0)</f>
        <v>0</v>
      </c>
      <c r="L15" s="34">
        <f>IF(COUNT(Table1[[#This Row],[Darba sākuma datums projektā1]:[Amata pienākumu izpildes termiņš, vai darba beigu datums par kuru iesniegts MP2]])=2,MIN(DATE($L$8,12,31),$D15)-MAX(DATE($L$8,1,1),$C15)+1,0)</f>
        <v>0</v>
      </c>
      <c r="M15" s="34">
        <f>IF(COUNT(Table1[[#This Row],[Darba sākuma datums projektā1]:[Amata pienākumu izpildes termiņš, vai darba beigu datums par kuru iesniegts MP2]])=2,MIN(DATE($M$8,12,31),$D15)-MAX(DATE($M$8,1,1),$C15)+1,0)</f>
        <v>0</v>
      </c>
      <c r="N15" s="34">
        <f>IF(COUNT(Table1[[#This Row],[Darba sākuma datums projektā1]:[Amata pienākumu izpildes termiņš, vai darba beigu datums par kuru iesniegts MP2]])=2,MIN(DATE($N$8,12,31),$D15)-MAX(DATE($N$8,1,1),$C15)+1,0)</f>
        <v>0</v>
      </c>
      <c r="O15" s="34">
        <f>IF(COUNT(Table1[[#This Row],[Darba sākuma datums projektā1]:[Amata pienākumu izpildes termiņš, vai darba beigu datums par kuru iesniegts MP2]])=2,MIN(DATE($O$8,12,31),$D15)-MAX(DATE($O$8,1,1),$C15)+1,0)</f>
        <v>0</v>
      </c>
      <c r="P15" s="34">
        <f>IF(COUNT(Table1[[#This Row],[Darba sākuma datums projektā1]:[Amata pienākumu izpildes termiņš, vai darba beigu datums par kuru iesniegts MP2]])=2,MIN(DATE($P$8,12,31),$D15)-MAX(DATE($P$8,1,1),$C15)+1,0)</f>
        <v>0</v>
      </c>
      <c r="Q15" s="34">
        <f>IF(COUNT(Table1[[#This Row],[Darba sākuma datums projektā1]:[Amata pienākumu izpildes termiņš, vai darba beigu datums par kuru iesniegts MP2]])=2,MIN(DATE($Q$8,12,31),$D15)-MAX(DATE($Q$8,1,1),$C15)+1,0)</f>
        <v>0</v>
      </c>
      <c r="R15" s="37">
        <f>IF(COUNT(Table1[[#This Row],[Darba sākuma datums projektā1]:[Amata pienākumu izpildes termiņš, vai darba beigu datums par kuru iesniegts MP2]])=2,MIN(DATE($R$8,12,31),$D15)-MAX(DATE($R$8,1,1),$C15)+1,0)</f>
        <v>0</v>
      </c>
      <c r="S15" s="3">
        <f t="shared" si="1"/>
        <v>0</v>
      </c>
      <c r="T15" s="2">
        <f t="shared" si="2"/>
        <v>0</v>
      </c>
      <c r="U15" s="2">
        <f t="shared" si="3"/>
        <v>0</v>
      </c>
      <c r="V15" s="2">
        <f t="shared" si="4"/>
        <v>0</v>
      </c>
      <c r="W15" s="2">
        <f t="shared" si="5"/>
        <v>0</v>
      </c>
      <c r="X15" s="2">
        <f t="shared" si="6"/>
        <v>0</v>
      </c>
      <c r="Y15" s="2">
        <f t="shared" si="7"/>
        <v>0</v>
      </c>
      <c r="Z15" s="2">
        <f t="shared" si="8"/>
        <v>0</v>
      </c>
      <c r="AA15" s="25">
        <f t="shared" si="9"/>
        <v>0</v>
      </c>
    </row>
    <row r="16" spans="1:27" x14ac:dyDescent="0.3">
      <c r="A16" s="6">
        <v>8</v>
      </c>
      <c r="B16" s="48"/>
      <c r="C16" s="49"/>
      <c r="D16" s="50"/>
      <c r="E16" s="29">
        <f t="shared" si="10"/>
        <v>0</v>
      </c>
      <c r="F16" s="55"/>
      <c r="G16" s="87"/>
      <c r="H16" s="93">
        <f>Table1[[#This Row],[Atvaļinājuma dienu skaits, kas projektā attiecināts iepriekšējos MP]]+G16</f>
        <v>0</v>
      </c>
      <c r="I16" s="29">
        <f>Table1[[#This Row],[Atvaļinājums proporcionāli nostrādātajam laikam projektā]]-Table1[[#This Row],[Kopā izlietoto atvaļinājuma dienu skaits personai projektā]]</f>
        <v>0</v>
      </c>
      <c r="J16" s="32">
        <f>IF(COUNT(Table1[[#This Row],[Darba sākuma datums projektā1]:[Amata pienākumu izpildes termiņš, vai darba beigu datums par kuru iesniegts MP2]])=2,MIN(DATE($J$8,12,31),$D16)-MAX(DATE($J$8,1,1),$C16)+1,0)</f>
        <v>0</v>
      </c>
      <c r="K16" s="34">
        <f>IF(COUNT(Table1[[#This Row],[Darba sākuma datums projektā1]:[Amata pienākumu izpildes termiņš, vai darba beigu datums par kuru iesniegts MP2]])=2,MIN(DATE($K$8,12,31),$D16)-MAX(DATE($K$8,1,1),$C16)+1,0)</f>
        <v>0</v>
      </c>
      <c r="L16" s="34">
        <f>IF(COUNT(Table1[[#This Row],[Darba sākuma datums projektā1]:[Amata pienākumu izpildes termiņš, vai darba beigu datums par kuru iesniegts MP2]])=2,MIN(DATE($L$8,12,31),$D16)-MAX(DATE($L$8,1,1),$C16)+1,0)</f>
        <v>0</v>
      </c>
      <c r="M16" s="34">
        <f>IF(COUNT(Table1[[#This Row],[Darba sākuma datums projektā1]:[Amata pienākumu izpildes termiņš, vai darba beigu datums par kuru iesniegts MP2]])=2,MIN(DATE($M$8,12,31),$D16)-MAX(DATE($M$8,1,1),$C16)+1,0)</f>
        <v>0</v>
      </c>
      <c r="N16" s="34">
        <f>IF(COUNT(Table1[[#This Row],[Darba sākuma datums projektā1]:[Amata pienākumu izpildes termiņš, vai darba beigu datums par kuru iesniegts MP2]])=2,MIN(DATE($N$8,12,31),$D16)-MAX(DATE($N$8,1,1),$C16)+1,0)</f>
        <v>0</v>
      </c>
      <c r="O16" s="34">
        <f>IF(COUNT(Table1[[#This Row],[Darba sākuma datums projektā1]:[Amata pienākumu izpildes termiņš, vai darba beigu datums par kuru iesniegts MP2]])=2,MIN(DATE($O$8,12,31),$D16)-MAX(DATE($O$8,1,1),$C16)+1,0)</f>
        <v>0</v>
      </c>
      <c r="P16" s="34">
        <f>IF(COUNT(Table1[[#This Row],[Darba sākuma datums projektā1]:[Amata pienākumu izpildes termiņš, vai darba beigu datums par kuru iesniegts MP2]])=2,MIN(DATE($P$8,12,31),$D16)-MAX(DATE($P$8,1,1),$C16)+1,0)</f>
        <v>0</v>
      </c>
      <c r="Q16" s="34">
        <f>IF(COUNT(Table1[[#This Row],[Darba sākuma datums projektā1]:[Amata pienākumu izpildes termiņš, vai darba beigu datums par kuru iesniegts MP2]])=2,MIN(DATE($Q$8,12,31),$D16)-MAX(DATE($Q$8,1,1),$C16)+1,0)</f>
        <v>0</v>
      </c>
      <c r="R16" s="37">
        <f>IF(COUNT(Table1[[#This Row],[Darba sākuma datums projektā1]:[Amata pienākumu izpildes termiņš, vai darba beigu datums par kuru iesniegts MP2]])=2,MIN(DATE($R$8,12,31),$D16)-MAX(DATE($R$8,1,1),$C16)+1,0)</f>
        <v>0</v>
      </c>
      <c r="S16" s="3">
        <f t="shared" si="1"/>
        <v>0</v>
      </c>
      <c r="T16" s="2">
        <f t="shared" si="2"/>
        <v>0</v>
      </c>
      <c r="U16" s="2">
        <f t="shared" si="3"/>
        <v>0</v>
      </c>
      <c r="V16" s="2">
        <f t="shared" si="4"/>
        <v>0</v>
      </c>
      <c r="W16" s="2">
        <f t="shared" si="5"/>
        <v>0</v>
      </c>
      <c r="X16" s="2">
        <f t="shared" si="6"/>
        <v>0</v>
      </c>
      <c r="Y16" s="2">
        <f t="shared" si="7"/>
        <v>0</v>
      </c>
      <c r="Z16" s="2">
        <f t="shared" si="8"/>
        <v>0</v>
      </c>
      <c r="AA16" s="25">
        <f t="shared" si="9"/>
        <v>0</v>
      </c>
    </row>
    <row r="17" spans="1:27" x14ac:dyDescent="0.3">
      <c r="A17" s="6">
        <v>9</v>
      </c>
      <c r="B17" s="48"/>
      <c r="C17" s="49"/>
      <c r="D17" s="50"/>
      <c r="E17" s="29">
        <f t="shared" si="10"/>
        <v>0</v>
      </c>
      <c r="F17" s="55"/>
      <c r="G17" s="87"/>
      <c r="H17" s="93">
        <f>Table1[[#This Row],[Atvaļinājuma dienu skaits, kas projektā attiecināts iepriekšējos MP]]+G17</f>
        <v>0</v>
      </c>
      <c r="I17" s="29">
        <f>Table1[[#This Row],[Atvaļinājums proporcionāli nostrādātajam laikam projektā]]-Table1[[#This Row],[Kopā izlietoto atvaļinājuma dienu skaits personai projektā]]</f>
        <v>0</v>
      </c>
      <c r="J17" s="32">
        <f>IF(COUNT(Table1[[#This Row],[Darba sākuma datums projektā1]:[Amata pienākumu izpildes termiņš, vai darba beigu datums par kuru iesniegts MP2]])=2,MIN(DATE($J$8,12,31),$D17)-MAX(DATE($J$8,1,1),$C17)+1,0)</f>
        <v>0</v>
      </c>
      <c r="K17" s="34">
        <f>IF(COUNT(Table1[[#This Row],[Darba sākuma datums projektā1]:[Amata pienākumu izpildes termiņš, vai darba beigu datums par kuru iesniegts MP2]])=2,MIN(DATE($K$8,12,31),$D17)-MAX(DATE($K$8,1,1),$C17)+1,0)</f>
        <v>0</v>
      </c>
      <c r="L17" s="34">
        <f>IF(COUNT(Table1[[#This Row],[Darba sākuma datums projektā1]:[Amata pienākumu izpildes termiņš, vai darba beigu datums par kuru iesniegts MP2]])=2,MIN(DATE($L$8,12,31),$D17)-MAX(DATE($L$8,1,1),$C17)+1,0)</f>
        <v>0</v>
      </c>
      <c r="M17" s="34">
        <f>IF(COUNT(Table1[[#This Row],[Darba sākuma datums projektā1]:[Amata pienākumu izpildes termiņš, vai darba beigu datums par kuru iesniegts MP2]])=2,MIN(DATE($M$8,12,31),$D17)-MAX(DATE($M$8,1,1),$C17)+1,0)</f>
        <v>0</v>
      </c>
      <c r="N17" s="34">
        <f>IF(COUNT(Table1[[#This Row],[Darba sākuma datums projektā1]:[Amata pienākumu izpildes termiņš, vai darba beigu datums par kuru iesniegts MP2]])=2,MIN(DATE($N$8,12,31),$D17)-MAX(DATE($N$8,1,1),$C17)+1,0)</f>
        <v>0</v>
      </c>
      <c r="O17" s="34">
        <f>IF(COUNT(Table1[[#This Row],[Darba sākuma datums projektā1]:[Amata pienākumu izpildes termiņš, vai darba beigu datums par kuru iesniegts MP2]])=2,MIN(DATE($O$8,12,31),$D17)-MAX(DATE($O$8,1,1),$C17)+1,0)</f>
        <v>0</v>
      </c>
      <c r="P17" s="34">
        <f>IF(COUNT(Table1[[#This Row],[Darba sākuma datums projektā1]:[Amata pienākumu izpildes termiņš, vai darba beigu datums par kuru iesniegts MP2]])=2,MIN(DATE($P$8,12,31),$D17)-MAX(DATE($P$8,1,1),$C17)+1,0)</f>
        <v>0</v>
      </c>
      <c r="Q17" s="34">
        <f>IF(COUNT(Table1[[#This Row],[Darba sākuma datums projektā1]:[Amata pienākumu izpildes termiņš, vai darba beigu datums par kuru iesniegts MP2]])=2,MIN(DATE($Q$8,12,31),$D17)-MAX(DATE($Q$8,1,1),$C17)+1,0)</f>
        <v>0</v>
      </c>
      <c r="R17" s="37">
        <f>IF(COUNT(Table1[[#This Row],[Darba sākuma datums projektā1]:[Amata pienākumu izpildes termiņš, vai darba beigu datums par kuru iesniegts MP2]])=2,MIN(DATE($R$8,12,31),$D17)-MAX(DATE($R$8,1,1),$C17)+1,0)</f>
        <v>0</v>
      </c>
      <c r="S17" s="3">
        <f t="shared" si="1"/>
        <v>0</v>
      </c>
      <c r="T17" s="2">
        <f t="shared" si="2"/>
        <v>0</v>
      </c>
      <c r="U17" s="2">
        <f t="shared" si="3"/>
        <v>0</v>
      </c>
      <c r="V17" s="2">
        <f t="shared" si="4"/>
        <v>0</v>
      </c>
      <c r="W17" s="2">
        <f t="shared" si="5"/>
        <v>0</v>
      </c>
      <c r="X17" s="2">
        <f t="shared" si="6"/>
        <v>0</v>
      </c>
      <c r="Y17" s="2">
        <f t="shared" si="7"/>
        <v>0</v>
      </c>
      <c r="Z17" s="2">
        <f t="shared" si="8"/>
        <v>0</v>
      </c>
      <c r="AA17" s="25">
        <f t="shared" si="9"/>
        <v>0</v>
      </c>
    </row>
    <row r="18" spans="1:27" x14ac:dyDescent="0.3">
      <c r="A18" s="6">
        <v>10</v>
      </c>
      <c r="B18" s="48"/>
      <c r="C18" s="49"/>
      <c r="D18" s="50"/>
      <c r="E18" s="29">
        <f t="shared" si="10"/>
        <v>0</v>
      </c>
      <c r="F18" s="55"/>
      <c r="G18" s="87"/>
      <c r="H18" s="93">
        <f>Table1[[#This Row],[Atvaļinājuma dienu skaits, kas projektā attiecināts iepriekšējos MP]]+G18</f>
        <v>0</v>
      </c>
      <c r="I18" s="29">
        <f>Table1[[#This Row],[Atvaļinājums proporcionāli nostrādātajam laikam projektā]]-Table1[[#This Row],[Kopā izlietoto atvaļinājuma dienu skaits personai projektā]]</f>
        <v>0</v>
      </c>
      <c r="J18" s="32">
        <f>IF(COUNT(Table1[[#This Row],[Darba sākuma datums projektā1]:[Amata pienākumu izpildes termiņš, vai darba beigu datums par kuru iesniegts MP2]])=2,MIN(DATE($J$8,12,31),$D18)-MAX(DATE($J$8,1,1),$C18)+1,0)</f>
        <v>0</v>
      </c>
      <c r="K18" s="34">
        <f>IF(COUNT(Table1[[#This Row],[Darba sākuma datums projektā1]:[Amata pienākumu izpildes termiņš, vai darba beigu datums par kuru iesniegts MP2]])=2,MIN(DATE($K$8,12,31),$D18)-MAX(DATE($K$8,1,1),$C18)+1,0)</f>
        <v>0</v>
      </c>
      <c r="L18" s="34">
        <f>IF(COUNT(Table1[[#This Row],[Darba sākuma datums projektā1]:[Amata pienākumu izpildes termiņš, vai darba beigu datums par kuru iesniegts MP2]])=2,MIN(DATE($L$8,12,31),$D18)-MAX(DATE($L$8,1,1),$C18)+1,0)</f>
        <v>0</v>
      </c>
      <c r="M18" s="34">
        <f>IF(COUNT(Table1[[#This Row],[Darba sākuma datums projektā1]:[Amata pienākumu izpildes termiņš, vai darba beigu datums par kuru iesniegts MP2]])=2,MIN(DATE($M$8,12,31),$D18)-MAX(DATE($M$8,1,1),$C18)+1,0)</f>
        <v>0</v>
      </c>
      <c r="N18" s="34">
        <f>IF(COUNT(Table1[[#This Row],[Darba sākuma datums projektā1]:[Amata pienākumu izpildes termiņš, vai darba beigu datums par kuru iesniegts MP2]])=2,MIN(DATE($N$8,12,31),$D18)-MAX(DATE($N$8,1,1),$C18)+1,0)</f>
        <v>0</v>
      </c>
      <c r="O18" s="34">
        <f>IF(COUNT(Table1[[#This Row],[Darba sākuma datums projektā1]:[Amata pienākumu izpildes termiņš, vai darba beigu datums par kuru iesniegts MP2]])=2,MIN(DATE($O$8,12,31),$D18)-MAX(DATE($O$8,1,1),$C18)+1,0)</f>
        <v>0</v>
      </c>
      <c r="P18" s="34">
        <f>IF(COUNT(Table1[[#This Row],[Darba sākuma datums projektā1]:[Amata pienākumu izpildes termiņš, vai darba beigu datums par kuru iesniegts MP2]])=2,MIN(DATE($P$8,12,31),$D18)-MAX(DATE($P$8,1,1),$C18)+1,0)</f>
        <v>0</v>
      </c>
      <c r="Q18" s="34">
        <f>IF(COUNT(Table1[[#This Row],[Darba sākuma datums projektā1]:[Amata pienākumu izpildes termiņš, vai darba beigu datums par kuru iesniegts MP2]])=2,MIN(DATE($Q$8,12,31),$D18)-MAX(DATE($Q$8,1,1),$C18)+1,0)</f>
        <v>0</v>
      </c>
      <c r="R18" s="37">
        <f>IF(COUNT(Table1[[#This Row],[Darba sākuma datums projektā1]:[Amata pienākumu izpildes termiņš, vai darba beigu datums par kuru iesniegts MP2]])=2,MIN(DATE($R$8,12,31),$D18)-MAX(DATE($R$8,1,1),$C18)+1,0)</f>
        <v>0</v>
      </c>
      <c r="S18" s="3">
        <f t="shared" si="1"/>
        <v>0</v>
      </c>
      <c r="T18" s="2">
        <f t="shared" si="2"/>
        <v>0</v>
      </c>
      <c r="U18" s="2">
        <f t="shared" si="3"/>
        <v>0</v>
      </c>
      <c r="V18" s="2">
        <f t="shared" si="4"/>
        <v>0</v>
      </c>
      <c r="W18" s="2">
        <f t="shared" si="5"/>
        <v>0</v>
      </c>
      <c r="X18" s="2">
        <f t="shared" si="6"/>
        <v>0</v>
      </c>
      <c r="Y18" s="2">
        <f t="shared" si="7"/>
        <v>0</v>
      </c>
      <c r="Z18" s="2">
        <f t="shared" si="8"/>
        <v>0</v>
      </c>
      <c r="AA18" s="25">
        <f t="shared" si="9"/>
        <v>0</v>
      </c>
    </row>
    <row r="19" spans="1:27" x14ac:dyDescent="0.3">
      <c r="A19" s="6">
        <v>11</v>
      </c>
      <c r="B19" s="48"/>
      <c r="C19" s="49"/>
      <c r="D19" s="50"/>
      <c r="E19" s="29">
        <f t="shared" si="10"/>
        <v>0</v>
      </c>
      <c r="F19" s="55"/>
      <c r="G19" s="87"/>
      <c r="H19" s="93">
        <f>Table1[[#This Row],[Atvaļinājuma dienu skaits, kas projektā attiecināts iepriekšējos MP]]+G19</f>
        <v>0</v>
      </c>
      <c r="I19" s="29">
        <f>Table1[[#This Row],[Atvaļinājums proporcionāli nostrādātajam laikam projektā]]-Table1[[#This Row],[Kopā izlietoto atvaļinājuma dienu skaits personai projektā]]</f>
        <v>0</v>
      </c>
      <c r="J19" s="32">
        <f>IF(COUNT(Table1[[#This Row],[Darba sākuma datums projektā1]:[Amata pienākumu izpildes termiņš, vai darba beigu datums par kuru iesniegts MP2]])=2,MIN(DATE($J$8,12,31),$D19)-MAX(DATE($J$8,1,1),$C19)+1,0)</f>
        <v>0</v>
      </c>
      <c r="K19" s="34">
        <f>IF(COUNT(Table1[[#This Row],[Darba sākuma datums projektā1]:[Amata pienākumu izpildes termiņš, vai darba beigu datums par kuru iesniegts MP2]])=2,MIN(DATE($K$8,12,31),$D19)-MAX(DATE($K$8,1,1),$C19)+1,0)</f>
        <v>0</v>
      </c>
      <c r="L19" s="34">
        <f>IF(COUNT(Table1[[#This Row],[Darba sākuma datums projektā1]:[Amata pienākumu izpildes termiņš, vai darba beigu datums par kuru iesniegts MP2]])=2,MIN(DATE($L$8,12,31),$D19)-MAX(DATE($L$8,1,1),$C19)+1,0)</f>
        <v>0</v>
      </c>
      <c r="M19" s="34">
        <f>IF(COUNT(Table1[[#This Row],[Darba sākuma datums projektā1]:[Amata pienākumu izpildes termiņš, vai darba beigu datums par kuru iesniegts MP2]])=2,MIN(DATE($M$8,12,31),$D19)-MAX(DATE($M$8,1,1),$C19)+1,0)</f>
        <v>0</v>
      </c>
      <c r="N19" s="34">
        <f>IF(COUNT(Table1[[#This Row],[Darba sākuma datums projektā1]:[Amata pienākumu izpildes termiņš, vai darba beigu datums par kuru iesniegts MP2]])=2,MIN(DATE($N$8,12,31),$D19)-MAX(DATE($N$8,1,1),$C19)+1,0)</f>
        <v>0</v>
      </c>
      <c r="O19" s="34">
        <f>IF(COUNT(Table1[[#This Row],[Darba sākuma datums projektā1]:[Amata pienākumu izpildes termiņš, vai darba beigu datums par kuru iesniegts MP2]])=2,MIN(DATE($O$8,12,31),$D19)-MAX(DATE($O$8,1,1),$C19)+1,0)</f>
        <v>0</v>
      </c>
      <c r="P19" s="34">
        <f>IF(COUNT(Table1[[#This Row],[Darba sākuma datums projektā1]:[Amata pienākumu izpildes termiņš, vai darba beigu datums par kuru iesniegts MP2]])=2,MIN(DATE($P$8,12,31),$D19)-MAX(DATE($P$8,1,1),$C19)+1,0)</f>
        <v>0</v>
      </c>
      <c r="Q19" s="34">
        <f>IF(COUNT(Table1[[#This Row],[Darba sākuma datums projektā1]:[Amata pienākumu izpildes termiņš, vai darba beigu datums par kuru iesniegts MP2]])=2,MIN(DATE($Q$8,12,31),$D19)-MAX(DATE($Q$8,1,1),$C19)+1,0)</f>
        <v>0</v>
      </c>
      <c r="R19" s="37">
        <f>IF(COUNT(Table1[[#This Row],[Darba sākuma datums projektā1]:[Amata pienākumu izpildes termiņš, vai darba beigu datums par kuru iesniegts MP2]])=2,MIN(DATE($R$8,12,31),$D19)-MAX(DATE($R$8,1,1),$C19)+1,0)</f>
        <v>0</v>
      </c>
      <c r="S19" s="3">
        <f t="shared" si="1"/>
        <v>0</v>
      </c>
      <c r="T19" s="2">
        <f t="shared" si="2"/>
        <v>0</v>
      </c>
      <c r="U19" s="2">
        <f t="shared" si="3"/>
        <v>0</v>
      </c>
      <c r="V19" s="2">
        <f t="shared" si="4"/>
        <v>0</v>
      </c>
      <c r="W19" s="2">
        <f t="shared" si="5"/>
        <v>0</v>
      </c>
      <c r="X19" s="2">
        <f t="shared" si="6"/>
        <v>0</v>
      </c>
      <c r="Y19" s="2">
        <f t="shared" si="7"/>
        <v>0</v>
      </c>
      <c r="Z19" s="2">
        <f t="shared" si="8"/>
        <v>0</v>
      </c>
      <c r="AA19" s="25">
        <f t="shared" si="9"/>
        <v>0</v>
      </c>
    </row>
    <row r="20" spans="1:27" x14ac:dyDescent="0.3">
      <c r="A20" s="6">
        <v>12</v>
      </c>
      <c r="B20" s="48"/>
      <c r="C20" s="49"/>
      <c r="D20" s="50"/>
      <c r="E20" s="29">
        <f t="shared" si="10"/>
        <v>0</v>
      </c>
      <c r="F20" s="55"/>
      <c r="G20" s="87"/>
      <c r="H20" s="93">
        <f>Table1[[#This Row],[Atvaļinājuma dienu skaits, kas projektā attiecināts iepriekšējos MP]]+G20</f>
        <v>0</v>
      </c>
      <c r="I20" s="29">
        <f>Table1[[#This Row],[Atvaļinājums proporcionāli nostrādātajam laikam projektā]]-Table1[[#This Row],[Kopā izlietoto atvaļinājuma dienu skaits personai projektā]]</f>
        <v>0</v>
      </c>
      <c r="J20" s="32">
        <f>IF(COUNT(Table1[[#This Row],[Darba sākuma datums projektā1]:[Amata pienākumu izpildes termiņš, vai darba beigu datums par kuru iesniegts MP2]])=2,MIN(DATE($J$8,12,31),$D20)-MAX(DATE($J$8,1,1),$C20)+1,0)</f>
        <v>0</v>
      </c>
      <c r="K20" s="34">
        <f>IF(COUNT(Table1[[#This Row],[Darba sākuma datums projektā1]:[Amata pienākumu izpildes termiņš, vai darba beigu datums par kuru iesniegts MP2]])=2,MIN(DATE($K$8,12,31),$D20)-MAX(DATE($K$8,1,1),$C20)+1,0)</f>
        <v>0</v>
      </c>
      <c r="L20" s="34">
        <f>IF(COUNT(Table1[[#This Row],[Darba sākuma datums projektā1]:[Amata pienākumu izpildes termiņš, vai darba beigu datums par kuru iesniegts MP2]])=2,MIN(DATE($L$8,12,31),$D20)-MAX(DATE($L$8,1,1),$C20)+1,0)</f>
        <v>0</v>
      </c>
      <c r="M20" s="34">
        <f>IF(COUNT(Table1[[#This Row],[Darba sākuma datums projektā1]:[Amata pienākumu izpildes termiņš, vai darba beigu datums par kuru iesniegts MP2]])=2,MIN(DATE($M$8,12,31),$D20)-MAX(DATE($M$8,1,1),$C20)+1,0)</f>
        <v>0</v>
      </c>
      <c r="N20" s="34">
        <f>IF(COUNT(Table1[[#This Row],[Darba sākuma datums projektā1]:[Amata pienākumu izpildes termiņš, vai darba beigu datums par kuru iesniegts MP2]])=2,MIN(DATE($N$8,12,31),$D20)-MAX(DATE($N$8,1,1),$C20)+1,0)</f>
        <v>0</v>
      </c>
      <c r="O20" s="34">
        <f>IF(COUNT(Table1[[#This Row],[Darba sākuma datums projektā1]:[Amata pienākumu izpildes termiņš, vai darba beigu datums par kuru iesniegts MP2]])=2,MIN(DATE($O$8,12,31),$D20)-MAX(DATE($O$8,1,1),$C20)+1,0)</f>
        <v>0</v>
      </c>
      <c r="P20" s="34">
        <f>IF(COUNT(Table1[[#This Row],[Darba sākuma datums projektā1]:[Amata pienākumu izpildes termiņš, vai darba beigu datums par kuru iesniegts MP2]])=2,MIN(DATE($P$8,12,31),$D20)-MAX(DATE($P$8,1,1),$C20)+1,0)</f>
        <v>0</v>
      </c>
      <c r="Q20" s="34">
        <f>IF(COUNT(Table1[[#This Row],[Darba sākuma datums projektā1]:[Amata pienākumu izpildes termiņš, vai darba beigu datums par kuru iesniegts MP2]])=2,MIN(DATE($Q$8,12,31),$D20)-MAX(DATE($Q$8,1,1),$C20)+1,0)</f>
        <v>0</v>
      </c>
      <c r="R20" s="37">
        <f>IF(COUNT(Table1[[#This Row],[Darba sākuma datums projektā1]:[Amata pienākumu izpildes termiņš, vai darba beigu datums par kuru iesniegts MP2]])=2,MIN(DATE($R$8,12,31),$D20)-MAX(DATE($R$8,1,1),$C20)+1,0)</f>
        <v>0</v>
      </c>
      <c r="S20" s="3">
        <f t="shared" si="1"/>
        <v>0</v>
      </c>
      <c r="T20" s="2">
        <f t="shared" si="2"/>
        <v>0</v>
      </c>
      <c r="U20" s="2">
        <f t="shared" si="3"/>
        <v>0</v>
      </c>
      <c r="V20" s="2">
        <f t="shared" si="4"/>
        <v>0</v>
      </c>
      <c r="W20" s="2">
        <f t="shared" si="5"/>
        <v>0</v>
      </c>
      <c r="X20" s="2">
        <f t="shared" si="6"/>
        <v>0</v>
      </c>
      <c r="Y20" s="2">
        <f t="shared" si="7"/>
        <v>0</v>
      </c>
      <c r="Z20" s="2">
        <f t="shared" si="8"/>
        <v>0</v>
      </c>
      <c r="AA20" s="25">
        <f t="shared" si="9"/>
        <v>0</v>
      </c>
    </row>
    <row r="21" spans="1:27" x14ac:dyDescent="0.3">
      <c r="A21" s="6">
        <v>13</v>
      </c>
      <c r="B21" s="48"/>
      <c r="C21" s="49"/>
      <c r="D21" s="50"/>
      <c r="E21" s="29">
        <f t="shared" si="10"/>
        <v>0</v>
      </c>
      <c r="F21" s="55"/>
      <c r="G21" s="87"/>
      <c r="H21" s="93">
        <f>Table1[[#This Row],[Atvaļinājuma dienu skaits, kas projektā attiecināts iepriekšējos MP]]+G21</f>
        <v>0</v>
      </c>
      <c r="I21" s="29">
        <f>Table1[[#This Row],[Atvaļinājums proporcionāli nostrādātajam laikam projektā]]-Table1[[#This Row],[Kopā izlietoto atvaļinājuma dienu skaits personai projektā]]</f>
        <v>0</v>
      </c>
      <c r="J21" s="32">
        <f>IF(COUNT(Table1[[#This Row],[Darba sākuma datums projektā1]:[Amata pienākumu izpildes termiņš, vai darba beigu datums par kuru iesniegts MP2]])=2,MIN(DATE($J$8,12,31),$D21)-MAX(DATE($J$8,1,1),$C21)+1,0)</f>
        <v>0</v>
      </c>
      <c r="K21" s="34">
        <f>IF(COUNT(Table1[[#This Row],[Darba sākuma datums projektā1]:[Amata pienākumu izpildes termiņš, vai darba beigu datums par kuru iesniegts MP2]])=2,MIN(DATE($K$8,12,31),$D21)-MAX(DATE($K$8,1,1),$C21)+1,0)</f>
        <v>0</v>
      </c>
      <c r="L21" s="34">
        <f>IF(COUNT(Table1[[#This Row],[Darba sākuma datums projektā1]:[Amata pienākumu izpildes termiņš, vai darba beigu datums par kuru iesniegts MP2]])=2,MIN(DATE($L$8,12,31),$D21)-MAX(DATE($L$8,1,1),$C21)+1,0)</f>
        <v>0</v>
      </c>
      <c r="M21" s="34">
        <f>IF(COUNT(Table1[[#This Row],[Darba sākuma datums projektā1]:[Amata pienākumu izpildes termiņš, vai darba beigu datums par kuru iesniegts MP2]])=2,MIN(DATE($M$8,12,31),$D21)-MAX(DATE($M$8,1,1),$C21)+1,0)</f>
        <v>0</v>
      </c>
      <c r="N21" s="34">
        <f>IF(COUNT(Table1[[#This Row],[Darba sākuma datums projektā1]:[Amata pienākumu izpildes termiņš, vai darba beigu datums par kuru iesniegts MP2]])=2,MIN(DATE($N$8,12,31),$D21)-MAX(DATE($N$8,1,1),$C21)+1,0)</f>
        <v>0</v>
      </c>
      <c r="O21" s="34">
        <f>IF(COUNT(Table1[[#This Row],[Darba sākuma datums projektā1]:[Amata pienākumu izpildes termiņš, vai darba beigu datums par kuru iesniegts MP2]])=2,MIN(DATE($O$8,12,31),$D21)-MAX(DATE($O$8,1,1),$C21)+1,0)</f>
        <v>0</v>
      </c>
      <c r="P21" s="34">
        <f>IF(COUNT(Table1[[#This Row],[Darba sākuma datums projektā1]:[Amata pienākumu izpildes termiņš, vai darba beigu datums par kuru iesniegts MP2]])=2,MIN(DATE($P$8,12,31),$D21)-MAX(DATE($P$8,1,1),$C21)+1,0)</f>
        <v>0</v>
      </c>
      <c r="Q21" s="34">
        <f>IF(COUNT(Table1[[#This Row],[Darba sākuma datums projektā1]:[Amata pienākumu izpildes termiņš, vai darba beigu datums par kuru iesniegts MP2]])=2,MIN(DATE($Q$8,12,31),$D21)-MAX(DATE($Q$8,1,1),$C21)+1,0)</f>
        <v>0</v>
      </c>
      <c r="R21" s="37">
        <f>IF(COUNT(Table1[[#This Row],[Darba sākuma datums projektā1]:[Amata pienākumu izpildes termiņš, vai darba beigu datums par kuru iesniegts MP2]])=2,MIN(DATE($R$8,12,31),$D21)-MAX(DATE($R$8,1,1),$C21)+1,0)</f>
        <v>0</v>
      </c>
      <c r="S21" s="3">
        <f t="shared" si="1"/>
        <v>0</v>
      </c>
      <c r="T21" s="2">
        <f t="shared" si="2"/>
        <v>0</v>
      </c>
      <c r="U21" s="2">
        <f t="shared" si="3"/>
        <v>0</v>
      </c>
      <c r="V21" s="2">
        <f t="shared" si="4"/>
        <v>0</v>
      </c>
      <c r="W21" s="2">
        <f t="shared" si="5"/>
        <v>0</v>
      </c>
      <c r="X21" s="2">
        <f t="shared" si="6"/>
        <v>0</v>
      </c>
      <c r="Y21" s="2">
        <f t="shared" si="7"/>
        <v>0</v>
      </c>
      <c r="Z21" s="2">
        <f t="shared" si="8"/>
        <v>0</v>
      </c>
      <c r="AA21" s="25">
        <f t="shared" si="9"/>
        <v>0</v>
      </c>
    </row>
    <row r="22" spans="1:27" x14ac:dyDescent="0.3">
      <c r="A22" s="6">
        <v>14</v>
      </c>
      <c r="B22" s="48"/>
      <c r="C22" s="49"/>
      <c r="D22" s="50"/>
      <c r="E22" s="29">
        <f t="shared" si="10"/>
        <v>0</v>
      </c>
      <c r="F22" s="55"/>
      <c r="G22" s="87"/>
      <c r="H22" s="93">
        <f>Table1[[#This Row],[Atvaļinājuma dienu skaits, kas projektā attiecināts iepriekšējos MP]]+G22</f>
        <v>0</v>
      </c>
      <c r="I22" s="29">
        <f>Table1[[#This Row],[Atvaļinājums proporcionāli nostrādātajam laikam projektā]]-Table1[[#This Row],[Kopā izlietoto atvaļinājuma dienu skaits personai projektā]]</f>
        <v>0</v>
      </c>
      <c r="J22" s="32">
        <f>IF(COUNT(Table1[[#This Row],[Darba sākuma datums projektā1]:[Amata pienākumu izpildes termiņš, vai darba beigu datums par kuru iesniegts MP2]])=2,MIN(DATE($J$8,12,31),$D22)-MAX(DATE($J$8,1,1),$C22)+1,0)</f>
        <v>0</v>
      </c>
      <c r="K22" s="34">
        <f>IF(COUNT(Table1[[#This Row],[Darba sākuma datums projektā1]:[Amata pienākumu izpildes termiņš, vai darba beigu datums par kuru iesniegts MP2]])=2,MIN(DATE($K$8,12,31),$D22)-MAX(DATE($K$8,1,1),$C22)+1,0)</f>
        <v>0</v>
      </c>
      <c r="L22" s="34">
        <f>IF(COUNT(Table1[[#This Row],[Darba sākuma datums projektā1]:[Amata pienākumu izpildes termiņš, vai darba beigu datums par kuru iesniegts MP2]])=2,MIN(DATE($L$8,12,31),$D22)-MAX(DATE($L$8,1,1),$C22)+1,0)</f>
        <v>0</v>
      </c>
      <c r="M22" s="34">
        <f>IF(COUNT(Table1[[#This Row],[Darba sākuma datums projektā1]:[Amata pienākumu izpildes termiņš, vai darba beigu datums par kuru iesniegts MP2]])=2,MIN(DATE($M$8,12,31),$D22)-MAX(DATE($M$8,1,1),$C22)+1,0)</f>
        <v>0</v>
      </c>
      <c r="N22" s="34">
        <f>IF(COUNT(Table1[[#This Row],[Darba sākuma datums projektā1]:[Amata pienākumu izpildes termiņš, vai darba beigu datums par kuru iesniegts MP2]])=2,MIN(DATE($N$8,12,31),$D22)-MAX(DATE($N$8,1,1),$C22)+1,0)</f>
        <v>0</v>
      </c>
      <c r="O22" s="34">
        <f>IF(COUNT(Table1[[#This Row],[Darba sākuma datums projektā1]:[Amata pienākumu izpildes termiņš, vai darba beigu datums par kuru iesniegts MP2]])=2,MIN(DATE($O$8,12,31),$D22)-MAX(DATE($O$8,1,1),$C22)+1,0)</f>
        <v>0</v>
      </c>
      <c r="P22" s="34">
        <f>IF(COUNT(Table1[[#This Row],[Darba sākuma datums projektā1]:[Amata pienākumu izpildes termiņš, vai darba beigu datums par kuru iesniegts MP2]])=2,MIN(DATE($P$8,12,31),$D22)-MAX(DATE($P$8,1,1),$C22)+1,0)</f>
        <v>0</v>
      </c>
      <c r="Q22" s="34">
        <f>IF(COUNT(Table1[[#This Row],[Darba sākuma datums projektā1]:[Amata pienākumu izpildes termiņš, vai darba beigu datums par kuru iesniegts MP2]])=2,MIN(DATE($Q$8,12,31),$D22)-MAX(DATE($Q$8,1,1),$C22)+1,0)</f>
        <v>0</v>
      </c>
      <c r="R22" s="37">
        <f>IF(COUNT(Table1[[#This Row],[Darba sākuma datums projektā1]:[Amata pienākumu izpildes termiņš, vai darba beigu datums par kuru iesniegts MP2]])=2,MIN(DATE($R$8,12,31),$D22)-MAX(DATE($R$8,1,1),$C22)+1,0)</f>
        <v>0</v>
      </c>
      <c r="S22" s="3">
        <f t="shared" si="1"/>
        <v>0</v>
      </c>
      <c r="T22" s="2">
        <f t="shared" si="2"/>
        <v>0</v>
      </c>
      <c r="U22" s="2">
        <f t="shared" si="3"/>
        <v>0</v>
      </c>
      <c r="V22" s="2">
        <f t="shared" si="4"/>
        <v>0</v>
      </c>
      <c r="W22" s="2">
        <f t="shared" si="5"/>
        <v>0</v>
      </c>
      <c r="X22" s="2">
        <f t="shared" si="6"/>
        <v>0</v>
      </c>
      <c r="Y22" s="2">
        <f t="shared" si="7"/>
        <v>0</v>
      </c>
      <c r="Z22" s="2">
        <f t="shared" si="8"/>
        <v>0</v>
      </c>
      <c r="AA22" s="25">
        <f t="shared" si="9"/>
        <v>0</v>
      </c>
    </row>
    <row r="23" spans="1:27" x14ac:dyDescent="0.3">
      <c r="A23" s="6">
        <v>15</v>
      </c>
      <c r="B23" s="48"/>
      <c r="C23" s="49"/>
      <c r="D23" s="50"/>
      <c r="E23" s="29">
        <f t="shared" si="10"/>
        <v>0</v>
      </c>
      <c r="F23" s="55"/>
      <c r="G23" s="87"/>
      <c r="H23" s="93">
        <f>Table1[[#This Row],[Atvaļinājuma dienu skaits, kas projektā attiecināts iepriekšējos MP]]+G23</f>
        <v>0</v>
      </c>
      <c r="I23" s="29">
        <f>Table1[[#This Row],[Atvaļinājums proporcionāli nostrādātajam laikam projektā]]-Table1[[#This Row],[Kopā izlietoto atvaļinājuma dienu skaits personai projektā]]</f>
        <v>0</v>
      </c>
      <c r="J23" s="32">
        <f>IF(COUNT(Table1[[#This Row],[Darba sākuma datums projektā1]:[Amata pienākumu izpildes termiņš, vai darba beigu datums par kuru iesniegts MP2]])=2,MIN(DATE($J$8,12,31),$D23)-MAX(DATE($J$8,1,1),$C23)+1,0)</f>
        <v>0</v>
      </c>
      <c r="K23" s="34">
        <f>IF(COUNT(Table1[[#This Row],[Darba sākuma datums projektā1]:[Amata pienākumu izpildes termiņš, vai darba beigu datums par kuru iesniegts MP2]])=2,MIN(DATE($K$8,12,31),$D23)-MAX(DATE($K$8,1,1),$C23)+1,0)</f>
        <v>0</v>
      </c>
      <c r="L23" s="34">
        <f>IF(COUNT(Table1[[#This Row],[Darba sākuma datums projektā1]:[Amata pienākumu izpildes termiņš, vai darba beigu datums par kuru iesniegts MP2]])=2,MIN(DATE($L$8,12,31),$D23)-MAX(DATE($L$8,1,1),$C23)+1,0)</f>
        <v>0</v>
      </c>
      <c r="M23" s="34">
        <f>IF(COUNT(Table1[[#This Row],[Darba sākuma datums projektā1]:[Amata pienākumu izpildes termiņš, vai darba beigu datums par kuru iesniegts MP2]])=2,MIN(DATE($M$8,12,31),$D23)-MAX(DATE($M$8,1,1),$C23)+1,0)</f>
        <v>0</v>
      </c>
      <c r="N23" s="34">
        <f>IF(COUNT(Table1[[#This Row],[Darba sākuma datums projektā1]:[Amata pienākumu izpildes termiņš, vai darba beigu datums par kuru iesniegts MP2]])=2,MIN(DATE($N$8,12,31),$D23)-MAX(DATE($N$8,1,1),$C23)+1,0)</f>
        <v>0</v>
      </c>
      <c r="O23" s="34">
        <f>IF(COUNT(Table1[[#This Row],[Darba sākuma datums projektā1]:[Amata pienākumu izpildes termiņš, vai darba beigu datums par kuru iesniegts MP2]])=2,MIN(DATE($O$8,12,31),$D23)-MAX(DATE($O$8,1,1),$C23)+1,0)</f>
        <v>0</v>
      </c>
      <c r="P23" s="34">
        <f>IF(COUNT(Table1[[#This Row],[Darba sākuma datums projektā1]:[Amata pienākumu izpildes termiņš, vai darba beigu datums par kuru iesniegts MP2]])=2,MIN(DATE($P$8,12,31),$D23)-MAX(DATE($P$8,1,1),$C23)+1,0)</f>
        <v>0</v>
      </c>
      <c r="Q23" s="34">
        <f>IF(COUNT(Table1[[#This Row],[Darba sākuma datums projektā1]:[Amata pienākumu izpildes termiņš, vai darba beigu datums par kuru iesniegts MP2]])=2,MIN(DATE($Q$8,12,31),$D23)-MAX(DATE($Q$8,1,1),$C23)+1,0)</f>
        <v>0</v>
      </c>
      <c r="R23" s="37">
        <f>IF(COUNT(Table1[[#This Row],[Darba sākuma datums projektā1]:[Amata pienākumu izpildes termiņš, vai darba beigu datums par kuru iesniegts MP2]])=2,MIN(DATE($R$8,12,31),$D23)-MAX(DATE($R$8,1,1),$C23)+1,0)</f>
        <v>0</v>
      </c>
      <c r="S23" s="3">
        <f t="shared" si="1"/>
        <v>0</v>
      </c>
      <c r="T23" s="2">
        <f t="shared" si="2"/>
        <v>0</v>
      </c>
      <c r="U23" s="2">
        <f t="shared" si="3"/>
        <v>0</v>
      </c>
      <c r="V23" s="2">
        <f t="shared" si="4"/>
        <v>0</v>
      </c>
      <c r="W23" s="2">
        <f t="shared" si="5"/>
        <v>0</v>
      </c>
      <c r="X23" s="2">
        <f t="shared" si="6"/>
        <v>0</v>
      </c>
      <c r="Y23" s="2">
        <f t="shared" si="7"/>
        <v>0</v>
      </c>
      <c r="Z23" s="2">
        <f t="shared" si="8"/>
        <v>0</v>
      </c>
      <c r="AA23" s="25">
        <f t="shared" si="9"/>
        <v>0</v>
      </c>
    </row>
    <row r="24" spans="1:27" x14ac:dyDescent="0.3">
      <c r="A24" s="6">
        <v>16</v>
      </c>
      <c r="B24" s="48"/>
      <c r="C24" s="49"/>
      <c r="D24" s="50"/>
      <c r="E24" s="29">
        <f t="shared" si="10"/>
        <v>0</v>
      </c>
      <c r="F24" s="55"/>
      <c r="G24" s="87"/>
      <c r="H24" s="93">
        <f>Table1[[#This Row],[Atvaļinājuma dienu skaits, kas projektā attiecināts iepriekšējos MP]]+G24</f>
        <v>0</v>
      </c>
      <c r="I24" s="29">
        <f>Table1[[#This Row],[Atvaļinājums proporcionāli nostrādātajam laikam projektā]]-Table1[[#This Row],[Kopā izlietoto atvaļinājuma dienu skaits personai projektā]]</f>
        <v>0</v>
      </c>
      <c r="J24" s="32">
        <f>IF(COUNT(Table1[[#This Row],[Darba sākuma datums projektā1]:[Amata pienākumu izpildes termiņš, vai darba beigu datums par kuru iesniegts MP2]])=2,MIN(DATE($J$8,12,31),$D24)-MAX(DATE($J$8,1,1),$C24)+1,0)</f>
        <v>0</v>
      </c>
      <c r="K24" s="34">
        <f>IF(COUNT(Table1[[#This Row],[Darba sākuma datums projektā1]:[Amata pienākumu izpildes termiņš, vai darba beigu datums par kuru iesniegts MP2]])=2,MIN(DATE($K$8,12,31),$D24)-MAX(DATE($K$8,1,1),$C24)+1,0)</f>
        <v>0</v>
      </c>
      <c r="L24" s="34">
        <f>IF(COUNT(Table1[[#This Row],[Darba sākuma datums projektā1]:[Amata pienākumu izpildes termiņš, vai darba beigu datums par kuru iesniegts MP2]])=2,MIN(DATE($L$8,12,31),$D24)-MAX(DATE($L$8,1,1),$C24)+1,0)</f>
        <v>0</v>
      </c>
      <c r="M24" s="34">
        <f>IF(COUNT(Table1[[#This Row],[Darba sākuma datums projektā1]:[Amata pienākumu izpildes termiņš, vai darba beigu datums par kuru iesniegts MP2]])=2,MIN(DATE($M$8,12,31),$D24)-MAX(DATE($M$8,1,1),$C24)+1,0)</f>
        <v>0</v>
      </c>
      <c r="N24" s="34">
        <f>IF(COUNT(Table1[[#This Row],[Darba sākuma datums projektā1]:[Amata pienākumu izpildes termiņš, vai darba beigu datums par kuru iesniegts MP2]])=2,MIN(DATE($N$8,12,31),$D24)-MAX(DATE($N$8,1,1),$C24)+1,0)</f>
        <v>0</v>
      </c>
      <c r="O24" s="34">
        <f>IF(COUNT(Table1[[#This Row],[Darba sākuma datums projektā1]:[Amata pienākumu izpildes termiņš, vai darba beigu datums par kuru iesniegts MP2]])=2,MIN(DATE($O$8,12,31),$D24)-MAX(DATE($O$8,1,1),$C24)+1,0)</f>
        <v>0</v>
      </c>
      <c r="P24" s="34">
        <f>IF(COUNT(Table1[[#This Row],[Darba sākuma datums projektā1]:[Amata pienākumu izpildes termiņš, vai darba beigu datums par kuru iesniegts MP2]])=2,MIN(DATE($P$8,12,31),$D24)-MAX(DATE($P$8,1,1),$C24)+1,0)</f>
        <v>0</v>
      </c>
      <c r="Q24" s="34">
        <f>IF(COUNT(Table1[[#This Row],[Darba sākuma datums projektā1]:[Amata pienākumu izpildes termiņš, vai darba beigu datums par kuru iesniegts MP2]])=2,MIN(DATE($Q$8,12,31),$D24)-MAX(DATE($Q$8,1,1),$C24)+1,0)</f>
        <v>0</v>
      </c>
      <c r="R24" s="37">
        <f>IF(COUNT(Table1[[#This Row],[Darba sākuma datums projektā1]:[Amata pienākumu izpildes termiņš, vai darba beigu datums par kuru iesniegts MP2]])=2,MIN(DATE($R$8,12,31),$D24)-MAX(DATE($R$8,1,1),$C24)+1,0)</f>
        <v>0</v>
      </c>
      <c r="S24" s="3">
        <f t="shared" si="1"/>
        <v>0</v>
      </c>
      <c r="T24" s="2">
        <f t="shared" si="2"/>
        <v>0</v>
      </c>
      <c r="U24" s="2">
        <f t="shared" si="3"/>
        <v>0</v>
      </c>
      <c r="V24" s="2">
        <f t="shared" si="4"/>
        <v>0</v>
      </c>
      <c r="W24" s="2">
        <f t="shared" si="5"/>
        <v>0</v>
      </c>
      <c r="X24" s="2">
        <f t="shared" si="6"/>
        <v>0</v>
      </c>
      <c r="Y24" s="2">
        <f t="shared" si="7"/>
        <v>0</v>
      </c>
      <c r="Z24" s="2">
        <f t="shared" si="8"/>
        <v>0</v>
      </c>
      <c r="AA24" s="25">
        <f t="shared" si="9"/>
        <v>0</v>
      </c>
    </row>
    <row r="25" spans="1:27" x14ac:dyDescent="0.3">
      <c r="A25" s="6">
        <v>17</v>
      </c>
      <c r="B25" s="48"/>
      <c r="C25" s="49"/>
      <c r="D25" s="50"/>
      <c r="E25" s="29">
        <f t="shared" si="10"/>
        <v>0</v>
      </c>
      <c r="F25" s="55"/>
      <c r="G25" s="87"/>
      <c r="H25" s="93">
        <f>Table1[[#This Row],[Atvaļinājuma dienu skaits, kas projektā attiecināts iepriekšējos MP]]+G25</f>
        <v>0</v>
      </c>
      <c r="I25" s="29">
        <f>Table1[[#This Row],[Atvaļinājums proporcionāli nostrādātajam laikam projektā]]-Table1[[#This Row],[Kopā izlietoto atvaļinājuma dienu skaits personai projektā]]</f>
        <v>0</v>
      </c>
      <c r="J25" s="32">
        <f>IF(COUNT(Table1[[#This Row],[Darba sākuma datums projektā1]:[Amata pienākumu izpildes termiņš, vai darba beigu datums par kuru iesniegts MP2]])=2,MIN(DATE($J$8,12,31),$D25)-MAX(DATE($J$8,1,1),$C25)+1,0)</f>
        <v>0</v>
      </c>
      <c r="K25" s="34">
        <f>IF(COUNT(Table1[[#This Row],[Darba sākuma datums projektā1]:[Amata pienākumu izpildes termiņš, vai darba beigu datums par kuru iesniegts MP2]])=2,MIN(DATE($K$8,12,31),$D25)-MAX(DATE($K$8,1,1),$C25)+1,0)</f>
        <v>0</v>
      </c>
      <c r="L25" s="34">
        <f>IF(COUNT(Table1[[#This Row],[Darba sākuma datums projektā1]:[Amata pienākumu izpildes termiņš, vai darba beigu datums par kuru iesniegts MP2]])=2,MIN(DATE($L$8,12,31),$D25)-MAX(DATE($L$8,1,1),$C25)+1,0)</f>
        <v>0</v>
      </c>
      <c r="M25" s="34">
        <f>IF(COUNT(Table1[[#This Row],[Darba sākuma datums projektā1]:[Amata pienākumu izpildes termiņš, vai darba beigu datums par kuru iesniegts MP2]])=2,MIN(DATE($M$8,12,31),$D25)-MAX(DATE($M$8,1,1),$C25)+1,0)</f>
        <v>0</v>
      </c>
      <c r="N25" s="34">
        <f>IF(COUNT(Table1[[#This Row],[Darba sākuma datums projektā1]:[Amata pienākumu izpildes termiņš, vai darba beigu datums par kuru iesniegts MP2]])=2,MIN(DATE($N$8,12,31),$D25)-MAX(DATE($N$8,1,1),$C25)+1,0)</f>
        <v>0</v>
      </c>
      <c r="O25" s="34">
        <f>IF(COUNT(Table1[[#This Row],[Darba sākuma datums projektā1]:[Amata pienākumu izpildes termiņš, vai darba beigu datums par kuru iesniegts MP2]])=2,MIN(DATE($O$8,12,31),$D25)-MAX(DATE($O$8,1,1),$C25)+1,0)</f>
        <v>0</v>
      </c>
      <c r="P25" s="34">
        <f>IF(COUNT(Table1[[#This Row],[Darba sākuma datums projektā1]:[Amata pienākumu izpildes termiņš, vai darba beigu datums par kuru iesniegts MP2]])=2,MIN(DATE($P$8,12,31),$D25)-MAX(DATE($P$8,1,1),$C25)+1,0)</f>
        <v>0</v>
      </c>
      <c r="Q25" s="34">
        <f>IF(COUNT(Table1[[#This Row],[Darba sākuma datums projektā1]:[Amata pienākumu izpildes termiņš, vai darba beigu datums par kuru iesniegts MP2]])=2,MIN(DATE($Q$8,12,31),$D25)-MAX(DATE($Q$8,1,1),$C25)+1,0)</f>
        <v>0</v>
      </c>
      <c r="R25" s="37">
        <f>IF(COUNT(Table1[[#This Row],[Darba sākuma datums projektā1]:[Amata pienākumu izpildes termiņš, vai darba beigu datums par kuru iesniegts MP2]])=2,MIN(DATE($R$8,12,31),$D25)-MAX(DATE($R$8,1,1),$C25)+1,0)</f>
        <v>0</v>
      </c>
      <c r="S25" s="3">
        <f t="shared" si="1"/>
        <v>0</v>
      </c>
      <c r="T25" s="2">
        <f t="shared" si="2"/>
        <v>0</v>
      </c>
      <c r="U25" s="2">
        <f t="shared" si="3"/>
        <v>0</v>
      </c>
      <c r="V25" s="2">
        <f t="shared" si="4"/>
        <v>0</v>
      </c>
      <c r="W25" s="2">
        <f t="shared" si="5"/>
        <v>0</v>
      </c>
      <c r="X25" s="2">
        <f t="shared" si="6"/>
        <v>0</v>
      </c>
      <c r="Y25" s="2">
        <f t="shared" si="7"/>
        <v>0</v>
      </c>
      <c r="Z25" s="2">
        <f t="shared" si="8"/>
        <v>0</v>
      </c>
      <c r="AA25" s="25">
        <f t="shared" si="9"/>
        <v>0</v>
      </c>
    </row>
    <row r="26" spans="1:27" x14ac:dyDescent="0.3">
      <c r="A26" s="6">
        <v>18</v>
      </c>
      <c r="B26" s="48"/>
      <c r="C26" s="49"/>
      <c r="D26" s="50"/>
      <c r="E26" s="29">
        <f t="shared" si="10"/>
        <v>0</v>
      </c>
      <c r="F26" s="55"/>
      <c r="G26" s="87"/>
      <c r="H26" s="93">
        <f>Table1[[#This Row],[Atvaļinājuma dienu skaits, kas projektā attiecināts iepriekšējos MP]]+G26</f>
        <v>0</v>
      </c>
      <c r="I26" s="29">
        <f>Table1[[#This Row],[Atvaļinājums proporcionāli nostrādātajam laikam projektā]]-Table1[[#This Row],[Kopā izlietoto atvaļinājuma dienu skaits personai projektā]]</f>
        <v>0</v>
      </c>
      <c r="J26" s="32">
        <f>IF(COUNT(Table1[[#This Row],[Darba sākuma datums projektā1]:[Amata pienākumu izpildes termiņš, vai darba beigu datums par kuru iesniegts MP2]])=2,MIN(DATE($J$8,12,31),$D26)-MAX(DATE($J$8,1,1),$C26)+1,0)</f>
        <v>0</v>
      </c>
      <c r="K26" s="34">
        <f>IF(COUNT(Table1[[#This Row],[Darba sākuma datums projektā1]:[Amata pienākumu izpildes termiņš, vai darba beigu datums par kuru iesniegts MP2]])=2,MIN(DATE($K$8,12,31),$D26)-MAX(DATE($K$8,1,1),$C26)+1,0)</f>
        <v>0</v>
      </c>
      <c r="L26" s="34">
        <f>IF(COUNT(Table1[[#This Row],[Darba sākuma datums projektā1]:[Amata pienākumu izpildes termiņš, vai darba beigu datums par kuru iesniegts MP2]])=2,MIN(DATE($L$8,12,31),$D26)-MAX(DATE($L$8,1,1),$C26)+1,0)</f>
        <v>0</v>
      </c>
      <c r="M26" s="34">
        <f>IF(COUNT(Table1[[#This Row],[Darba sākuma datums projektā1]:[Amata pienākumu izpildes termiņš, vai darba beigu datums par kuru iesniegts MP2]])=2,MIN(DATE($M$8,12,31),$D26)-MAX(DATE($M$8,1,1),$C26)+1,0)</f>
        <v>0</v>
      </c>
      <c r="N26" s="34">
        <f>IF(COUNT(Table1[[#This Row],[Darba sākuma datums projektā1]:[Amata pienākumu izpildes termiņš, vai darba beigu datums par kuru iesniegts MP2]])=2,MIN(DATE($N$8,12,31),$D26)-MAX(DATE($N$8,1,1),$C26)+1,0)</f>
        <v>0</v>
      </c>
      <c r="O26" s="34">
        <f>IF(COUNT(Table1[[#This Row],[Darba sākuma datums projektā1]:[Amata pienākumu izpildes termiņš, vai darba beigu datums par kuru iesniegts MP2]])=2,MIN(DATE($O$8,12,31),$D26)-MAX(DATE($O$8,1,1),$C26)+1,0)</f>
        <v>0</v>
      </c>
      <c r="P26" s="34">
        <f>IF(COUNT(Table1[[#This Row],[Darba sākuma datums projektā1]:[Amata pienākumu izpildes termiņš, vai darba beigu datums par kuru iesniegts MP2]])=2,MIN(DATE($P$8,12,31),$D26)-MAX(DATE($P$8,1,1),$C26)+1,0)</f>
        <v>0</v>
      </c>
      <c r="Q26" s="34">
        <f>IF(COUNT(Table1[[#This Row],[Darba sākuma datums projektā1]:[Amata pienākumu izpildes termiņš, vai darba beigu datums par kuru iesniegts MP2]])=2,MIN(DATE($Q$8,12,31),$D26)-MAX(DATE($Q$8,1,1),$C26)+1,0)</f>
        <v>0</v>
      </c>
      <c r="R26" s="37">
        <f>IF(COUNT(Table1[[#This Row],[Darba sākuma datums projektā1]:[Amata pienākumu izpildes termiņš, vai darba beigu datums par kuru iesniegts MP2]])=2,MIN(DATE($R$8,12,31),$D26)-MAX(DATE($R$8,1,1),$C26)+1,0)</f>
        <v>0</v>
      </c>
      <c r="S26" s="3">
        <f t="shared" si="1"/>
        <v>0</v>
      </c>
      <c r="T26" s="2">
        <f t="shared" si="2"/>
        <v>0</v>
      </c>
      <c r="U26" s="2">
        <f t="shared" si="3"/>
        <v>0</v>
      </c>
      <c r="V26" s="2">
        <f t="shared" si="4"/>
        <v>0</v>
      </c>
      <c r="W26" s="2">
        <f t="shared" si="5"/>
        <v>0</v>
      </c>
      <c r="X26" s="2">
        <f t="shared" si="6"/>
        <v>0</v>
      </c>
      <c r="Y26" s="2">
        <f t="shared" si="7"/>
        <v>0</v>
      </c>
      <c r="Z26" s="2">
        <f t="shared" si="8"/>
        <v>0</v>
      </c>
      <c r="AA26" s="25">
        <f t="shared" si="9"/>
        <v>0</v>
      </c>
    </row>
    <row r="27" spans="1:27" x14ac:dyDescent="0.3">
      <c r="A27" s="6">
        <v>19</v>
      </c>
      <c r="B27" s="48"/>
      <c r="C27" s="49"/>
      <c r="D27" s="50"/>
      <c r="E27" s="29">
        <f t="shared" si="10"/>
        <v>0</v>
      </c>
      <c r="F27" s="55"/>
      <c r="G27" s="87"/>
      <c r="H27" s="93">
        <f>Table1[[#This Row],[Atvaļinājuma dienu skaits, kas projektā attiecināts iepriekšējos MP]]+G27</f>
        <v>0</v>
      </c>
      <c r="I27" s="29">
        <f>Table1[[#This Row],[Atvaļinājums proporcionāli nostrādātajam laikam projektā]]-Table1[[#This Row],[Kopā izlietoto atvaļinājuma dienu skaits personai projektā]]</f>
        <v>0</v>
      </c>
      <c r="J27" s="32">
        <f>IF(COUNT(Table1[[#This Row],[Darba sākuma datums projektā1]:[Amata pienākumu izpildes termiņš, vai darba beigu datums par kuru iesniegts MP2]])=2,MIN(DATE($J$8,12,31),$D27)-MAX(DATE($J$8,1,1),$C27)+1,0)</f>
        <v>0</v>
      </c>
      <c r="K27" s="34">
        <f>IF(COUNT(Table1[[#This Row],[Darba sākuma datums projektā1]:[Amata pienākumu izpildes termiņš, vai darba beigu datums par kuru iesniegts MP2]])=2,MIN(DATE($K$8,12,31),$D27)-MAX(DATE($K$8,1,1),$C27)+1,0)</f>
        <v>0</v>
      </c>
      <c r="L27" s="34">
        <f>IF(COUNT(Table1[[#This Row],[Darba sākuma datums projektā1]:[Amata pienākumu izpildes termiņš, vai darba beigu datums par kuru iesniegts MP2]])=2,MIN(DATE($L$8,12,31),$D27)-MAX(DATE($L$8,1,1),$C27)+1,0)</f>
        <v>0</v>
      </c>
      <c r="M27" s="34">
        <f>IF(COUNT(Table1[[#This Row],[Darba sākuma datums projektā1]:[Amata pienākumu izpildes termiņš, vai darba beigu datums par kuru iesniegts MP2]])=2,MIN(DATE($M$8,12,31),$D27)-MAX(DATE($M$8,1,1),$C27)+1,0)</f>
        <v>0</v>
      </c>
      <c r="N27" s="34">
        <f>IF(COUNT(Table1[[#This Row],[Darba sākuma datums projektā1]:[Amata pienākumu izpildes termiņš, vai darba beigu datums par kuru iesniegts MP2]])=2,MIN(DATE($N$8,12,31),$D27)-MAX(DATE($N$8,1,1),$C27)+1,0)</f>
        <v>0</v>
      </c>
      <c r="O27" s="34">
        <f>IF(COUNT(Table1[[#This Row],[Darba sākuma datums projektā1]:[Amata pienākumu izpildes termiņš, vai darba beigu datums par kuru iesniegts MP2]])=2,MIN(DATE($O$8,12,31),$D27)-MAX(DATE($O$8,1,1),$C27)+1,0)</f>
        <v>0</v>
      </c>
      <c r="P27" s="34">
        <f>IF(COUNT(Table1[[#This Row],[Darba sākuma datums projektā1]:[Amata pienākumu izpildes termiņš, vai darba beigu datums par kuru iesniegts MP2]])=2,MIN(DATE($P$8,12,31),$D27)-MAX(DATE($P$8,1,1),$C27)+1,0)</f>
        <v>0</v>
      </c>
      <c r="Q27" s="34">
        <f>IF(COUNT(Table1[[#This Row],[Darba sākuma datums projektā1]:[Amata pienākumu izpildes termiņš, vai darba beigu datums par kuru iesniegts MP2]])=2,MIN(DATE($Q$8,12,31),$D27)-MAX(DATE($Q$8,1,1),$C27)+1,0)</f>
        <v>0</v>
      </c>
      <c r="R27" s="37">
        <f>IF(COUNT(Table1[[#This Row],[Darba sākuma datums projektā1]:[Amata pienākumu izpildes termiņš, vai darba beigu datums par kuru iesniegts MP2]])=2,MIN(DATE($R$8,12,31),$D27)-MAX(DATE($R$8,1,1),$C27)+1,0)</f>
        <v>0</v>
      </c>
      <c r="S27" s="3">
        <f t="shared" si="1"/>
        <v>0</v>
      </c>
      <c r="T27" s="2">
        <f t="shared" si="2"/>
        <v>0</v>
      </c>
      <c r="U27" s="2">
        <f t="shared" si="3"/>
        <v>0</v>
      </c>
      <c r="V27" s="2">
        <f t="shared" si="4"/>
        <v>0</v>
      </c>
      <c r="W27" s="2">
        <f t="shared" si="5"/>
        <v>0</v>
      </c>
      <c r="X27" s="2">
        <f t="shared" si="6"/>
        <v>0</v>
      </c>
      <c r="Y27" s="2">
        <f t="shared" si="7"/>
        <v>0</v>
      </c>
      <c r="Z27" s="2">
        <f t="shared" si="8"/>
        <v>0</v>
      </c>
      <c r="AA27" s="25">
        <f t="shared" si="9"/>
        <v>0</v>
      </c>
    </row>
    <row r="28" spans="1:27" x14ac:dyDescent="0.3">
      <c r="A28" s="6">
        <v>20</v>
      </c>
      <c r="B28" s="48"/>
      <c r="C28" s="49"/>
      <c r="D28" s="50"/>
      <c r="E28" s="29">
        <f t="shared" si="10"/>
        <v>0</v>
      </c>
      <c r="F28" s="55"/>
      <c r="G28" s="87"/>
      <c r="H28" s="93">
        <f>Table1[[#This Row],[Atvaļinājuma dienu skaits, kas projektā attiecināts iepriekšējos MP]]+G28</f>
        <v>0</v>
      </c>
      <c r="I28" s="29">
        <f>Table1[[#This Row],[Atvaļinājums proporcionāli nostrādātajam laikam projektā]]-Table1[[#This Row],[Kopā izlietoto atvaļinājuma dienu skaits personai projektā]]</f>
        <v>0</v>
      </c>
      <c r="J28" s="32">
        <f>IF(COUNT(Table1[[#This Row],[Darba sākuma datums projektā1]:[Amata pienākumu izpildes termiņš, vai darba beigu datums par kuru iesniegts MP2]])=2,MIN(DATE($J$8,12,31),$D28)-MAX(DATE($J$8,1,1),$C28)+1,0)</f>
        <v>0</v>
      </c>
      <c r="K28" s="34">
        <f>IF(COUNT(Table1[[#This Row],[Darba sākuma datums projektā1]:[Amata pienākumu izpildes termiņš, vai darba beigu datums par kuru iesniegts MP2]])=2,MIN(DATE($K$8,12,31),$D28)-MAX(DATE($K$8,1,1),$C28)+1,0)</f>
        <v>0</v>
      </c>
      <c r="L28" s="34">
        <f>IF(COUNT(Table1[[#This Row],[Darba sākuma datums projektā1]:[Amata pienākumu izpildes termiņš, vai darba beigu datums par kuru iesniegts MP2]])=2,MIN(DATE($L$8,12,31),$D28)-MAX(DATE($L$8,1,1),$C28)+1,0)</f>
        <v>0</v>
      </c>
      <c r="M28" s="34">
        <f>IF(COUNT(Table1[[#This Row],[Darba sākuma datums projektā1]:[Amata pienākumu izpildes termiņš, vai darba beigu datums par kuru iesniegts MP2]])=2,MIN(DATE($M$8,12,31),$D28)-MAX(DATE($M$8,1,1),$C28)+1,0)</f>
        <v>0</v>
      </c>
      <c r="N28" s="34">
        <f>IF(COUNT(Table1[[#This Row],[Darba sākuma datums projektā1]:[Amata pienākumu izpildes termiņš, vai darba beigu datums par kuru iesniegts MP2]])=2,MIN(DATE($N$8,12,31),$D28)-MAX(DATE($N$8,1,1),$C28)+1,0)</f>
        <v>0</v>
      </c>
      <c r="O28" s="34">
        <f>IF(COUNT(Table1[[#This Row],[Darba sākuma datums projektā1]:[Amata pienākumu izpildes termiņš, vai darba beigu datums par kuru iesniegts MP2]])=2,MIN(DATE($O$8,12,31),$D28)-MAX(DATE($O$8,1,1),$C28)+1,0)</f>
        <v>0</v>
      </c>
      <c r="P28" s="34">
        <f>IF(COUNT(Table1[[#This Row],[Darba sākuma datums projektā1]:[Amata pienākumu izpildes termiņš, vai darba beigu datums par kuru iesniegts MP2]])=2,MIN(DATE($P$8,12,31),$D28)-MAX(DATE($P$8,1,1),$C28)+1,0)</f>
        <v>0</v>
      </c>
      <c r="Q28" s="34">
        <f>IF(COUNT(Table1[[#This Row],[Darba sākuma datums projektā1]:[Amata pienākumu izpildes termiņš, vai darba beigu datums par kuru iesniegts MP2]])=2,MIN(DATE($Q$8,12,31),$D28)-MAX(DATE($Q$8,1,1),$C28)+1,0)</f>
        <v>0</v>
      </c>
      <c r="R28" s="37">
        <f>IF(COUNT(Table1[[#This Row],[Darba sākuma datums projektā1]:[Amata pienākumu izpildes termiņš, vai darba beigu datums par kuru iesniegts MP2]])=2,MIN(DATE($R$8,12,31),$D28)-MAX(DATE($R$8,1,1),$C28)+1,0)</f>
        <v>0</v>
      </c>
      <c r="S28" s="3">
        <f t="shared" si="1"/>
        <v>0</v>
      </c>
      <c r="T28" s="2">
        <f t="shared" si="2"/>
        <v>0</v>
      </c>
      <c r="U28" s="2">
        <f t="shared" si="3"/>
        <v>0</v>
      </c>
      <c r="V28" s="2">
        <f t="shared" si="4"/>
        <v>0</v>
      </c>
      <c r="W28" s="2">
        <f t="shared" si="5"/>
        <v>0</v>
      </c>
      <c r="X28" s="2">
        <f t="shared" si="6"/>
        <v>0</v>
      </c>
      <c r="Y28" s="2">
        <f t="shared" si="7"/>
        <v>0</v>
      </c>
      <c r="Z28" s="2">
        <f t="shared" si="8"/>
        <v>0</v>
      </c>
      <c r="AA28" s="25">
        <f t="shared" si="9"/>
        <v>0</v>
      </c>
    </row>
    <row r="29" spans="1:27" x14ac:dyDescent="0.3">
      <c r="A29" s="6">
        <v>21</v>
      </c>
      <c r="B29" s="48"/>
      <c r="C29" s="49"/>
      <c r="D29" s="50"/>
      <c r="E29" s="29">
        <f t="shared" si="10"/>
        <v>0</v>
      </c>
      <c r="F29" s="55"/>
      <c r="G29" s="87"/>
      <c r="H29" s="93">
        <f>Table1[[#This Row],[Atvaļinājuma dienu skaits, kas projektā attiecināts iepriekšējos MP]]+G29</f>
        <v>0</v>
      </c>
      <c r="I29" s="29">
        <f>Table1[[#This Row],[Atvaļinājums proporcionāli nostrādātajam laikam projektā]]-Table1[[#This Row],[Kopā izlietoto atvaļinājuma dienu skaits personai projektā]]</f>
        <v>0</v>
      </c>
      <c r="J29" s="32">
        <f>IF(COUNT(Table1[[#This Row],[Darba sākuma datums projektā1]:[Amata pienākumu izpildes termiņš, vai darba beigu datums par kuru iesniegts MP2]])=2,MIN(DATE($J$8,12,31),$D29)-MAX(DATE($J$8,1,1),$C29)+1,0)</f>
        <v>0</v>
      </c>
      <c r="K29" s="34">
        <f>IF(COUNT(Table1[[#This Row],[Darba sākuma datums projektā1]:[Amata pienākumu izpildes termiņš, vai darba beigu datums par kuru iesniegts MP2]])=2,MIN(DATE($K$8,12,31),$D29)-MAX(DATE($K$8,1,1),$C29)+1,0)</f>
        <v>0</v>
      </c>
      <c r="L29" s="34">
        <f>IF(COUNT(Table1[[#This Row],[Darba sākuma datums projektā1]:[Amata pienākumu izpildes termiņš, vai darba beigu datums par kuru iesniegts MP2]])=2,MIN(DATE($L$8,12,31),$D29)-MAX(DATE($L$8,1,1),$C29)+1,0)</f>
        <v>0</v>
      </c>
      <c r="M29" s="34">
        <f>IF(COUNT(Table1[[#This Row],[Darba sākuma datums projektā1]:[Amata pienākumu izpildes termiņš, vai darba beigu datums par kuru iesniegts MP2]])=2,MIN(DATE($M$8,12,31),$D29)-MAX(DATE($M$8,1,1),$C29)+1,0)</f>
        <v>0</v>
      </c>
      <c r="N29" s="34">
        <f>IF(COUNT(Table1[[#This Row],[Darba sākuma datums projektā1]:[Amata pienākumu izpildes termiņš, vai darba beigu datums par kuru iesniegts MP2]])=2,MIN(DATE($N$8,12,31),$D29)-MAX(DATE($N$8,1,1),$C29)+1,0)</f>
        <v>0</v>
      </c>
      <c r="O29" s="34">
        <f>IF(COUNT(Table1[[#This Row],[Darba sākuma datums projektā1]:[Amata pienākumu izpildes termiņš, vai darba beigu datums par kuru iesniegts MP2]])=2,MIN(DATE($O$8,12,31),$D29)-MAX(DATE($O$8,1,1),$C29)+1,0)</f>
        <v>0</v>
      </c>
      <c r="P29" s="34">
        <f>IF(COUNT(Table1[[#This Row],[Darba sākuma datums projektā1]:[Amata pienākumu izpildes termiņš, vai darba beigu datums par kuru iesniegts MP2]])=2,MIN(DATE($P$8,12,31),$D29)-MAX(DATE($P$8,1,1),$C29)+1,0)</f>
        <v>0</v>
      </c>
      <c r="Q29" s="34">
        <f>IF(COUNT(Table1[[#This Row],[Darba sākuma datums projektā1]:[Amata pienākumu izpildes termiņš, vai darba beigu datums par kuru iesniegts MP2]])=2,MIN(DATE($Q$8,12,31),$D29)-MAX(DATE($Q$8,1,1),$C29)+1,0)</f>
        <v>0</v>
      </c>
      <c r="R29" s="37">
        <f>IF(COUNT(Table1[[#This Row],[Darba sākuma datums projektā1]:[Amata pienākumu izpildes termiņš, vai darba beigu datums par kuru iesniegts MP2]])=2,MIN(DATE($R$8,12,31),$D29)-MAX(DATE($R$8,1,1),$C29)+1,0)</f>
        <v>0</v>
      </c>
      <c r="S29" s="3">
        <f t="shared" si="1"/>
        <v>0</v>
      </c>
      <c r="T29" s="2">
        <f t="shared" si="2"/>
        <v>0</v>
      </c>
      <c r="U29" s="2">
        <f t="shared" si="3"/>
        <v>0</v>
      </c>
      <c r="V29" s="2">
        <f t="shared" si="4"/>
        <v>0</v>
      </c>
      <c r="W29" s="2">
        <f t="shared" si="5"/>
        <v>0</v>
      </c>
      <c r="X29" s="2">
        <f t="shared" si="6"/>
        <v>0</v>
      </c>
      <c r="Y29" s="2">
        <f t="shared" si="7"/>
        <v>0</v>
      </c>
      <c r="Z29" s="2">
        <f t="shared" si="8"/>
        <v>0</v>
      </c>
      <c r="AA29" s="25">
        <f t="shared" si="9"/>
        <v>0</v>
      </c>
    </row>
    <row r="30" spans="1:27" x14ac:dyDescent="0.3">
      <c r="A30" s="6">
        <v>22</v>
      </c>
      <c r="B30" s="48"/>
      <c r="C30" s="49"/>
      <c r="D30" s="50"/>
      <c r="E30" s="29">
        <f t="shared" si="10"/>
        <v>0</v>
      </c>
      <c r="F30" s="55"/>
      <c r="G30" s="87"/>
      <c r="H30" s="93">
        <f>Table1[[#This Row],[Atvaļinājuma dienu skaits, kas projektā attiecināts iepriekšējos MP]]+G30</f>
        <v>0</v>
      </c>
      <c r="I30" s="29">
        <f>Table1[[#This Row],[Atvaļinājums proporcionāli nostrādātajam laikam projektā]]-Table1[[#This Row],[Kopā izlietoto atvaļinājuma dienu skaits personai projektā]]</f>
        <v>0</v>
      </c>
      <c r="J30" s="32">
        <f>IF(COUNT(Table1[[#This Row],[Darba sākuma datums projektā1]:[Amata pienākumu izpildes termiņš, vai darba beigu datums par kuru iesniegts MP2]])=2,MIN(DATE($J$8,12,31),$D30)-MAX(DATE($J$8,1,1),$C30)+1,0)</f>
        <v>0</v>
      </c>
      <c r="K30" s="34">
        <f>IF(COUNT(Table1[[#This Row],[Darba sākuma datums projektā1]:[Amata pienākumu izpildes termiņš, vai darba beigu datums par kuru iesniegts MP2]])=2,MIN(DATE($K$8,12,31),$D30)-MAX(DATE($K$8,1,1),$C30)+1,0)</f>
        <v>0</v>
      </c>
      <c r="L30" s="34">
        <f>IF(COUNT(Table1[[#This Row],[Darba sākuma datums projektā1]:[Amata pienākumu izpildes termiņš, vai darba beigu datums par kuru iesniegts MP2]])=2,MIN(DATE($L$8,12,31),$D30)-MAX(DATE($L$8,1,1),$C30)+1,0)</f>
        <v>0</v>
      </c>
      <c r="M30" s="34">
        <f>IF(COUNT(Table1[[#This Row],[Darba sākuma datums projektā1]:[Amata pienākumu izpildes termiņš, vai darba beigu datums par kuru iesniegts MP2]])=2,MIN(DATE($M$8,12,31),$D30)-MAX(DATE($M$8,1,1),$C30)+1,0)</f>
        <v>0</v>
      </c>
      <c r="N30" s="34">
        <f>IF(COUNT(Table1[[#This Row],[Darba sākuma datums projektā1]:[Amata pienākumu izpildes termiņš, vai darba beigu datums par kuru iesniegts MP2]])=2,MIN(DATE($N$8,12,31),$D30)-MAX(DATE($N$8,1,1),$C30)+1,0)</f>
        <v>0</v>
      </c>
      <c r="O30" s="34">
        <f>IF(COUNT(Table1[[#This Row],[Darba sākuma datums projektā1]:[Amata pienākumu izpildes termiņš, vai darba beigu datums par kuru iesniegts MP2]])=2,MIN(DATE($O$8,12,31),$D30)-MAX(DATE($O$8,1,1),$C30)+1,0)</f>
        <v>0</v>
      </c>
      <c r="P30" s="34">
        <f>IF(COUNT(Table1[[#This Row],[Darba sākuma datums projektā1]:[Amata pienākumu izpildes termiņš, vai darba beigu datums par kuru iesniegts MP2]])=2,MIN(DATE($P$8,12,31),$D30)-MAX(DATE($P$8,1,1),$C30)+1,0)</f>
        <v>0</v>
      </c>
      <c r="Q30" s="34">
        <f>IF(COUNT(Table1[[#This Row],[Darba sākuma datums projektā1]:[Amata pienākumu izpildes termiņš, vai darba beigu datums par kuru iesniegts MP2]])=2,MIN(DATE($Q$8,12,31),$D30)-MAX(DATE($Q$8,1,1),$C30)+1,0)</f>
        <v>0</v>
      </c>
      <c r="R30" s="37">
        <f>IF(COUNT(Table1[[#This Row],[Darba sākuma datums projektā1]:[Amata pienākumu izpildes termiņš, vai darba beigu datums par kuru iesniegts MP2]])=2,MIN(DATE($R$8,12,31),$D30)-MAX(DATE($R$8,1,1),$C30)+1,0)</f>
        <v>0</v>
      </c>
      <c r="S30" s="3">
        <f t="shared" si="1"/>
        <v>0</v>
      </c>
      <c r="T30" s="2">
        <f t="shared" si="2"/>
        <v>0</v>
      </c>
      <c r="U30" s="2">
        <f t="shared" si="3"/>
        <v>0</v>
      </c>
      <c r="V30" s="2">
        <f t="shared" si="4"/>
        <v>0</v>
      </c>
      <c r="W30" s="2">
        <f t="shared" si="5"/>
        <v>0</v>
      </c>
      <c r="X30" s="2">
        <f t="shared" si="6"/>
        <v>0</v>
      </c>
      <c r="Y30" s="2">
        <f t="shared" si="7"/>
        <v>0</v>
      </c>
      <c r="Z30" s="2">
        <f t="shared" si="8"/>
        <v>0</v>
      </c>
      <c r="AA30" s="25">
        <f t="shared" si="9"/>
        <v>0</v>
      </c>
    </row>
    <row r="31" spans="1:27" x14ac:dyDescent="0.3">
      <c r="A31" s="6">
        <v>23</v>
      </c>
      <c r="B31" s="48"/>
      <c r="C31" s="49"/>
      <c r="D31" s="50"/>
      <c r="E31" s="29">
        <f t="shared" si="10"/>
        <v>0</v>
      </c>
      <c r="F31" s="55"/>
      <c r="G31" s="87"/>
      <c r="H31" s="93">
        <f>Table1[[#This Row],[Atvaļinājuma dienu skaits, kas projektā attiecināts iepriekšējos MP]]+G31</f>
        <v>0</v>
      </c>
      <c r="I31" s="29">
        <f>Table1[[#This Row],[Atvaļinājums proporcionāli nostrādātajam laikam projektā]]-Table1[[#This Row],[Kopā izlietoto atvaļinājuma dienu skaits personai projektā]]</f>
        <v>0</v>
      </c>
      <c r="J31" s="32">
        <f>IF(COUNT(Table1[[#This Row],[Darba sākuma datums projektā1]:[Amata pienākumu izpildes termiņš, vai darba beigu datums par kuru iesniegts MP2]])=2,MIN(DATE($J$8,12,31),$D31)-MAX(DATE($J$8,1,1),$C31)+1,0)</f>
        <v>0</v>
      </c>
      <c r="K31" s="34">
        <f>IF(COUNT(Table1[[#This Row],[Darba sākuma datums projektā1]:[Amata pienākumu izpildes termiņš, vai darba beigu datums par kuru iesniegts MP2]])=2,MIN(DATE($K$8,12,31),$D31)-MAX(DATE($K$8,1,1),$C31)+1,0)</f>
        <v>0</v>
      </c>
      <c r="L31" s="34">
        <f>IF(COUNT(Table1[[#This Row],[Darba sākuma datums projektā1]:[Amata pienākumu izpildes termiņš, vai darba beigu datums par kuru iesniegts MP2]])=2,MIN(DATE($L$8,12,31),$D31)-MAX(DATE($L$8,1,1),$C31)+1,0)</f>
        <v>0</v>
      </c>
      <c r="M31" s="34">
        <f>IF(COUNT(Table1[[#This Row],[Darba sākuma datums projektā1]:[Amata pienākumu izpildes termiņš, vai darba beigu datums par kuru iesniegts MP2]])=2,MIN(DATE($M$8,12,31),$D31)-MAX(DATE($M$8,1,1),$C31)+1,0)</f>
        <v>0</v>
      </c>
      <c r="N31" s="34">
        <f>IF(COUNT(Table1[[#This Row],[Darba sākuma datums projektā1]:[Amata pienākumu izpildes termiņš, vai darba beigu datums par kuru iesniegts MP2]])=2,MIN(DATE($N$8,12,31),$D31)-MAX(DATE($N$8,1,1),$C31)+1,0)</f>
        <v>0</v>
      </c>
      <c r="O31" s="34">
        <f>IF(COUNT(Table1[[#This Row],[Darba sākuma datums projektā1]:[Amata pienākumu izpildes termiņš, vai darba beigu datums par kuru iesniegts MP2]])=2,MIN(DATE($O$8,12,31),$D31)-MAX(DATE($O$8,1,1),$C31)+1,0)</f>
        <v>0</v>
      </c>
      <c r="P31" s="34">
        <f>IF(COUNT(Table1[[#This Row],[Darba sākuma datums projektā1]:[Amata pienākumu izpildes termiņš, vai darba beigu datums par kuru iesniegts MP2]])=2,MIN(DATE($P$8,12,31),$D31)-MAX(DATE($P$8,1,1),$C31)+1,0)</f>
        <v>0</v>
      </c>
      <c r="Q31" s="34">
        <f>IF(COUNT(Table1[[#This Row],[Darba sākuma datums projektā1]:[Amata pienākumu izpildes termiņš, vai darba beigu datums par kuru iesniegts MP2]])=2,MIN(DATE($Q$8,12,31),$D31)-MAX(DATE($Q$8,1,1),$C31)+1,0)</f>
        <v>0</v>
      </c>
      <c r="R31" s="37">
        <f>IF(COUNT(Table1[[#This Row],[Darba sākuma datums projektā1]:[Amata pienākumu izpildes termiņš, vai darba beigu datums par kuru iesniegts MP2]])=2,MIN(DATE($R$8,12,31),$D31)-MAX(DATE($R$8,1,1),$C31)+1,0)</f>
        <v>0</v>
      </c>
      <c r="S31" s="3">
        <f t="shared" si="1"/>
        <v>0</v>
      </c>
      <c r="T31" s="2">
        <f t="shared" si="2"/>
        <v>0</v>
      </c>
      <c r="U31" s="2">
        <f t="shared" si="3"/>
        <v>0</v>
      </c>
      <c r="V31" s="2">
        <f t="shared" si="4"/>
        <v>0</v>
      </c>
      <c r="W31" s="2">
        <f t="shared" si="5"/>
        <v>0</v>
      </c>
      <c r="X31" s="2">
        <f t="shared" si="6"/>
        <v>0</v>
      </c>
      <c r="Y31" s="2">
        <f t="shared" si="7"/>
        <v>0</v>
      </c>
      <c r="Z31" s="2">
        <f t="shared" si="8"/>
        <v>0</v>
      </c>
      <c r="AA31" s="25">
        <f t="shared" si="9"/>
        <v>0</v>
      </c>
    </row>
    <row r="32" spans="1:27" x14ac:dyDescent="0.3">
      <c r="A32" s="6">
        <v>24</v>
      </c>
      <c r="B32" s="48"/>
      <c r="C32" s="49"/>
      <c r="D32" s="50"/>
      <c r="E32" s="29">
        <f t="shared" si="10"/>
        <v>0</v>
      </c>
      <c r="F32" s="55"/>
      <c r="G32" s="87"/>
      <c r="H32" s="93">
        <f>Table1[[#This Row],[Atvaļinājuma dienu skaits, kas projektā attiecināts iepriekšējos MP]]+G32</f>
        <v>0</v>
      </c>
      <c r="I32" s="29">
        <f>Table1[[#This Row],[Atvaļinājums proporcionāli nostrādātajam laikam projektā]]-Table1[[#This Row],[Kopā izlietoto atvaļinājuma dienu skaits personai projektā]]</f>
        <v>0</v>
      </c>
      <c r="J32" s="32">
        <f>IF(COUNT(Table1[[#This Row],[Darba sākuma datums projektā1]:[Amata pienākumu izpildes termiņš, vai darba beigu datums par kuru iesniegts MP2]])=2,MIN(DATE($J$8,12,31),$D32)-MAX(DATE($J$8,1,1),$C32)+1,0)</f>
        <v>0</v>
      </c>
      <c r="K32" s="34">
        <f>IF(COUNT(Table1[[#This Row],[Darba sākuma datums projektā1]:[Amata pienākumu izpildes termiņš, vai darba beigu datums par kuru iesniegts MP2]])=2,MIN(DATE($K$8,12,31),$D32)-MAX(DATE($K$8,1,1),$C32)+1,0)</f>
        <v>0</v>
      </c>
      <c r="L32" s="34">
        <f>IF(COUNT(Table1[[#This Row],[Darba sākuma datums projektā1]:[Amata pienākumu izpildes termiņš, vai darba beigu datums par kuru iesniegts MP2]])=2,MIN(DATE($L$8,12,31),$D32)-MAX(DATE($L$8,1,1),$C32)+1,0)</f>
        <v>0</v>
      </c>
      <c r="M32" s="34">
        <f>IF(COUNT(Table1[[#This Row],[Darba sākuma datums projektā1]:[Amata pienākumu izpildes termiņš, vai darba beigu datums par kuru iesniegts MP2]])=2,MIN(DATE($M$8,12,31),$D32)-MAX(DATE($M$8,1,1),$C32)+1,0)</f>
        <v>0</v>
      </c>
      <c r="N32" s="34">
        <f>IF(COUNT(Table1[[#This Row],[Darba sākuma datums projektā1]:[Amata pienākumu izpildes termiņš, vai darba beigu datums par kuru iesniegts MP2]])=2,MIN(DATE($N$8,12,31),$D32)-MAX(DATE($N$8,1,1),$C32)+1,0)</f>
        <v>0</v>
      </c>
      <c r="O32" s="34">
        <f>IF(COUNT(Table1[[#This Row],[Darba sākuma datums projektā1]:[Amata pienākumu izpildes termiņš, vai darba beigu datums par kuru iesniegts MP2]])=2,MIN(DATE($O$8,12,31),$D32)-MAX(DATE($O$8,1,1),$C32)+1,0)</f>
        <v>0</v>
      </c>
      <c r="P32" s="34">
        <f>IF(COUNT(Table1[[#This Row],[Darba sākuma datums projektā1]:[Amata pienākumu izpildes termiņš, vai darba beigu datums par kuru iesniegts MP2]])=2,MIN(DATE($P$8,12,31),$D32)-MAX(DATE($P$8,1,1),$C32)+1,0)</f>
        <v>0</v>
      </c>
      <c r="Q32" s="34">
        <f>IF(COUNT(Table1[[#This Row],[Darba sākuma datums projektā1]:[Amata pienākumu izpildes termiņš, vai darba beigu datums par kuru iesniegts MP2]])=2,MIN(DATE($Q$8,12,31),$D32)-MAX(DATE($Q$8,1,1),$C32)+1,0)</f>
        <v>0</v>
      </c>
      <c r="R32" s="37">
        <f>IF(COUNT(Table1[[#This Row],[Darba sākuma datums projektā1]:[Amata pienākumu izpildes termiņš, vai darba beigu datums par kuru iesniegts MP2]])=2,MIN(DATE($R$8,12,31),$D32)-MAX(DATE($R$8,1,1),$C32)+1,0)</f>
        <v>0</v>
      </c>
      <c r="S32" s="3">
        <f t="shared" si="1"/>
        <v>0</v>
      </c>
      <c r="T32" s="2">
        <f t="shared" si="2"/>
        <v>0</v>
      </c>
      <c r="U32" s="2">
        <f t="shared" si="3"/>
        <v>0</v>
      </c>
      <c r="V32" s="2">
        <f t="shared" si="4"/>
        <v>0</v>
      </c>
      <c r="W32" s="2">
        <f t="shared" si="5"/>
        <v>0</v>
      </c>
      <c r="X32" s="2">
        <f t="shared" si="6"/>
        <v>0</v>
      </c>
      <c r="Y32" s="2">
        <f t="shared" si="7"/>
        <v>0</v>
      </c>
      <c r="Z32" s="2">
        <f t="shared" si="8"/>
        <v>0</v>
      </c>
      <c r="AA32" s="25">
        <f t="shared" si="9"/>
        <v>0</v>
      </c>
    </row>
    <row r="33" spans="1:27" x14ac:dyDescent="0.3">
      <c r="A33" s="6">
        <v>25</v>
      </c>
      <c r="B33" s="48"/>
      <c r="C33" s="49"/>
      <c r="D33" s="50"/>
      <c r="E33" s="29">
        <f t="shared" si="10"/>
        <v>0</v>
      </c>
      <c r="F33" s="55"/>
      <c r="G33" s="87"/>
      <c r="H33" s="93">
        <f>Table1[[#This Row],[Atvaļinājuma dienu skaits, kas projektā attiecināts iepriekšējos MP]]+G33</f>
        <v>0</v>
      </c>
      <c r="I33" s="29">
        <f>Table1[[#This Row],[Atvaļinājums proporcionāli nostrādātajam laikam projektā]]-Table1[[#This Row],[Kopā izlietoto atvaļinājuma dienu skaits personai projektā]]</f>
        <v>0</v>
      </c>
      <c r="J33" s="32">
        <f>IF(COUNT(Table1[[#This Row],[Darba sākuma datums projektā1]:[Amata pienākumu izpildes termiņš, vai darba beigu datums par kuru iesniegts MP2]])=2,MIN(DATE($J$8,12,31),$D33)-MAX(DATE($J$8,1,1),$C33)+1,0)</f>
        <v>0</v>
      </c>
      <c r="K33" s="34">
        <f>IF(COUNT(Table1[[#This Row],[Darba sākuma datums projektā1]:[Amata pienākumu izpildes termiņš, vai darba beigu datums par kuru iesniegts MP2]])=2,MIN(DATE($K$8,12,31),$D33)-MAX(DATE($K$8,1,1),$C33)+1,0)</f>
        <v>0</v>
      </c>
      <c r="L33" s="34">
        <f>IF(COUNT(Table1[[#This Row],[Darba sākuma datums projektā1]:[Amata pienākumu izpildes termiņš, vai darba beigu datums par kuru iesniegts MP2]])=2,MIN(DATE($L$8,12,31),$D33)-MAX(DATE($L$8,1,1),$C33)+1,0)</f>
        <v>0</v>
      </c>
      <c r="M33" s="34">
        <f>IF(COUNT(Table1[[#This Row],[Darba sākuma datums projektā1]:[Amata pienākumu izpildes termiņš, vai darba beigu datums par kuru iesniegts MP2]])=2,MIN(DATE($M$8,12,31),$D33)-MAX(DATE($M$8,1,1),$C33)+1,0)</f>
        <v>0</v>
      </c>
      <c r="N33" s="34">
        <f>IF(COUNT(Table1[[#This Row],[Darba sākuma datums projektā1]:[Amata pienākumu izpildes termiņš, vai darba beigu datums par kuru iesniegts MP2]])=2,MIN(DATE($N$8,12,31),$D33)-MAX(DATE($N$8,1,1),$C33)+1,0)</f>
        <v>0</v>
      </c>
      <c r="O33" s="34">
        <f>IF(COUNT(Table1[[#This Row],[Darba sākuma datums projektā1]:[Amata pienākumu izpildes termiņš, vai darba beigu datums par kuru iesniegts MP2]])=2,MIN(DATE($O$8,12,31),$D33)-MAX(DATE($O$8,1,1),$C33)+1,0)</f>
        <v>0</v>
      </c>
      <c r="P33" s="34">
        <f>IF(COUNT(Table1[[#This Row],[Darba sākuma datums projektā1]:[Amata pienākumu izpildes termiņš, vai darba beigu datums par kuru iesniegts MP2]])=2,MIN(DATE($P$8,12,31),$D33)-MAX(DATE($P$8,1,1),$C33)+1,0)</f>
        <v>0</v>
      </c>
      <c r="Q33" s="34">
        <f>IF(COUNT(Table1[[#This Row],[Darba sākuma datums projektā1]:[Amata pienākumu izpildes termiņš, vai darba beigu datums par kuru iesniegts MP2]])=2,MIN(DATE($Q$8,12,31),$D33)-MAX(DATE($Q$8,1,1),$C33)+1,0)</f>
        <v>0</v>
      </c>
      <c r="R33" s="37">
        <f>IF(COUNT(Table1[[#This Row],[Darba sākuma datums projektā1]:[Amata pienākumu izpildes termiņš, vai darba beigu datums par kuru iesniegts MP2]])=2,MIN(DATE($R$8,12,31),$D33)-MAX(DATE($R$8,1,1),$C33)+1,0)</f>
        <v>0</v>
      </c>
      <c r="S33" s="3">
        <f t="shared" si="1"/>
        <v>0</v>
      </c>
      <c r="T33" s="2">
        <f t="shared" si="2"/>
        <v>0</v>
      </c>
      <c r="U33" s="2">
        <f t="shared" si="3"/>
        <v>0</v>
      </c>
      <c r="V33" s="2">
        <f t="shared" si="4"/>
        <v>0</v>
      </c>
      <c r="W33" s="2">
        <f t="shared" si="5"/>
        <v>0</v>
      </c>
      <c r="X33" s="2">
        <f t="shared" si="6"/>
        <v>0</v>
      </c>
      <c r="Y33" s="2">
        <f t="shared" si="7"/>
        <v>0</v>
      </c>
      <c r="Z33" s="2">
        <f t="shared" si="8"/>
        <v>0</v>
      </c>
      <c r="AA33" s="25">
        <f t="shared" si="9"/>
        <v>0</v>
      </c>
    </row>
    <row r="34" spans="1:27" x14ac:dyDescent="0.3">
      <c r="A34" s="6">
        <v>26</v>
      </c>
      <c r="B34" s="48"/>
      <c r="C34" s="49"/>
      <c r="D34" s="50"/>
      <c r="E34" s="29">
        <f t="shared" si="10"/>
        <v>0</v>
      </c>
      <c r="F34" s="55"/>
      <c r="G34" s="87"/>
      <c r="H34" s="93">
        <f>Table1[[#This Row],[Atvaļinājuma dienu skaits, kas projektā attiecināts iepriekšējos MP]]+G34</f>
        <v>0</v>
      </c>
      <c r="I34" s="29">
        <f>Table1[[#This Row],[Atvaļinājums proporcionāli nostrādātajam laikam projektā]]-Table1[[#This Row],[Kopā izlietoto atvaļinājuma dienu skaits personai projektā]]</f>
        <v>0</v>
      </c>
      <c r="J34" s="32">
        <f>IF(COUNT(Table1[[#This Row],[Darba sākuma datums projektā1]:[Amata pienākumu izpildes termiņš, vai darba beigu datums par kuru iesniegts MP2]])=2,MIN(DATE($J$8,12,31),$D34)-MAX(DATE($J$8,1,1),$C34)+1,0)</f>
        <v>0</v>
      </c>
      <c r="K34" s="34">
        <f>IF(COUNT(Table1[[#This Row],[Darba sākuma datums projektā1]:[Amata pienākumu izpildes termiņš, vai darba beigu datums par kuru iesniegts MP2]])=2,MIN(DATE($K$8,12,31),$D34)-MAX(DATE($K$8,1,1),$C34)+1,0)</f>
        <v>0</v>
      </c>
      <c r="L34" s="34">
        <f>IF(COUNT(Table1[[#This Row],[Darba sākuma datums projektā1]:[Amata pienākumu izpildes termiņš, vai darba beigu datums par kuru iesniegts MP2]])=2,MIN(DATE($L$8,12,31),$D34)-MAX(DATE($L$8,1,1),$C34)+1,0)</f>
        <v>0</v>
      </c>
      <c r="M34" s="34">
        <f>IF(COUNT(Table1[[#This Row],[Darba sākuma datums projektā1]:[Amata pienākumu izpildes termiņš, vai darba beigu datums par kuru iesniegts MP2]])=2,MIN(DATE($M$8,12,31),$D34)-MAX(DATE($M$8,1,1),$C34)+1,0)</f>
        <v>0</v>
      </c>
      <c r="N34" s="34">
        <f>IF(COUNT(Table1[[#This Row],[Darba sākuma datums projektā1]:[Amata pienākumu izpildes termiņš, vai darba beigu datums par kuru iesniegts MP2]])=2,MIN(DATE($N$8,12,31),$D34)-MAX(DATE($N$8,1,1),$C34)+1,0)</f>
        <v>0</v>
      </c>
      <c r="O34" s="34">
        <f>IF(COUNT(Table1[[#This Row],[Darba sākuma datums projektā1]:[Amata pienākumu izpildes termiņš, vai darba beigu datums par kuru iesniegts MP2]])=2,MIN(DATE($O$8,12,31),$D34)-MAX(DATE($O$8,1,1),$C34)+1,0)</f>
        <v>0</v>
      </c>
      <c r="P34" s="34">
        <f>IF(COUNT(Table1[[#This Row],[Darba sākuma datums projektā1]:[Amata pienākumu izpildes termiņš, vai darba beigu datums par kuru iesniegts MP2]])=2,MIN(DATE($P$8,12,31),$D34)-MAX(DATE($P$8,1,1),$C34)+1,0)</f>
        <v>0</v>
      </c>
      <c r="Q34" s="34">
        <f>IF(COUNT(Table1[[#This Row],[Darba sākuma datums projektā1]:[Amata pienākumu izpildes termiņš, vai darba beigu datums par kuru iesniegts MP2]])=2,MIN(DATE($Q$8,12,31),$D34)-MAX(DATE($Q$8,1,1),$C34)+1,0)</f>
        <v>0</v>
      </c>
      <c r="R34" s="37">
        <f>IF(COUNT(Table1[[#This Row],[Darba sākuma datums projektā1]:[Amata pienākumu izpildes termiņš, vai darba beigu datums par kuru iesniegts MP2]])=2,MIN(DATE($R$8,12,31),$D34)-MAX(DATE($R$8,1,1),$C34)+1,0)</f>
        <v>0</v>
      </c>
      <c r="S34" s="3">
        <f t="shared" si="1"/>
        <v>0</v>
      </c>
      <c r="T34" s="2">
        <f t="shared" si="2"/>
        <v>0</v>
      </c>
      <c r="U34" s="2">
        <f t="shared" si="3"/>
        <v>0</v>
      </c>
      <c r="V34" s="2">
        <f t="shared" si="4"/>
        <v>0</v>
      </c>
      <c r="W34" s="2">
        <f t="shared" si="5"/>
        <v>0</v>
      </c>
      <c r="X34" s="2">
        <f t="shared" si="6"/>
        <v>0</v>
      </c>
      <c r="Y34" s="2">
        <f t="shared" si="7"/>
        <v>0</v>
      </c>
      <c r="Z34" s="2">
        <f t="shared" si="8"/>
        <v>0</v>
      </c>
      <c r="AA34" s="25">
        <f t="shared" si="9"/>
        <v>0</v>
      </c>
    </row>
    <row r="35" spans="1:27" x14ac:dyDescent="0.3">
      <c r="A35" s="6">
        <v>27</v>
      </c>
      <c r="B35" s="48"/>
      <c r="C35" s="49"/>
      <c r="D35" s="50"/>
      <c r="E35" s="29">
        <f t="shared" si="10"/>
        <v>0</v>
      </c>
      <c r="F35" s="55"/>
      <c r="G35" s="87"/>
      <c r="H35" s="93">
        <f>Table1[[#This Row],[Atvaļinājuma dienu skaits, kas projektā attiecināts iepriekšējos MP]]+G35</f>
        <v>0</v>
      </c>
      <c r="I35" s="29">
        <f>Table1[[#This Row],[Atvaļinājums proporcionāli nostrādātajam laikam projektā]]-Table1[[#This Row],[Kopā izlietoto atvaļinājuma dienu skaits personai projektā]]</f>
        <v>0</v>
      </c>
      <c r="J35" s="32">
        <f>IF(COUNT(Table1[[#This Row],[Darba sākuma datums projektā1]:[Amata pienākumu izpildes termiņš, vai darba beigu datums par kuru iesniegts MP2]])=2,MIN(DATE($J$8,12,31),$D35)-MAX(DATE($J$8,1,1),$C35)+1,0)</f>
        <v>0</v>
      </c>
      <c r="K35" s="34">
        <f>IF(COUNT(Table1[[#This Row],[Darba sākuma datums projektā1]:[Amata pienākumu izpildes termiņš, vai darba beigu datums par kuru iesniegts MP2]])=2,MIN(DATE($K$8,12,31),$D35)-MAX(DATE($K$8,1,1),$C35)+1,0)</f>
        <v>0</v>
      </c>
      <c r="L35" s="34">
        <f>IF(COUNT(Table1[[#This Row],[Darba sākuma datums projektā1]:[Amata pienākumu izpildes termiņš, vai darba beigu datums par kuru iesniegts MP2]])=2,MIN(DATE($L$8,12,31),$D35)-MAX(DATE($L$8,1,1),$C35)+1,0)</f>
        <v>0</v>
      </c>
      <c r="M35" s="34">
        <f>IF(COUNT(Table1[[#This Row],[Darba sākuma datums projektā1]:[Amata pienākumu izpildes termiņš, vai darba beigu datums par kuru iesniegts MP2]])=2,MIN(DATE($M$8,12,31),$D35)-MAX(DATE($M$8,1,1),$C35)+1,0)</f>
        <v>0</v>
      </c>
      <c r="N35" s="34">
        <f>IF(COUNT(Table1[[#This Row],[Darba sākuma datums projektā1]:[Amata pienākumu izpildes termiņš, vai darba beigu datums par kuru iesniegts MP2]])=2,MIN(DATE($N$8,12,31),$D35)-MAX(DATE($N$8,1,1),$C35)+1,0)</f>
        <v>0</v>
      </c>
      <c r="O35" s="34">
        <f>IF(COUNT(Table1[[#This Row],[Darba sākuma datums projektā1]:[Amata pienākumu izpildes termiņš, vai darba beigu datums par kuru iesniegts MP2]])=2,MIN(DATE($O$8,12,31),$D35)-MAX(DATE($O$8,1,1),$C35)+1,0)</f>
        <v>0</v>
      </c>
      <c r="P35" s="34">
        <f>IF(COUNT(Table1[[#This Row],[Darba sākuma datums projektā1]:[Amata pienākumu izpildes termiņš, vai darba beigu datums par kuru iesniegts MP2]])=2,MIN(DATE($P$8,12,31),$D35)-MAX(DATE($P$8,1,1),$C35)+1,0)</f>
        <v>0</v>
      </c>
      <c r="Q35" s="34">
        <f>IF(COUNT(Table1[[#This Row],[Darba sākuma datums projektā1]:[Amata pienākumu izpildes termiņš, vai darba beigu datums par kuru iesniegts MP2]])=2,MIN(DATE($Q$8,12,31),$D35)-MAX(DATE($Q$8,1,1),$C35)+1,0)</f>
        <v>0</v>
      </c>
      <c r="R35" s="37">
        <f>IF(COUNT(Table1[[#This Row],[Darba sākuma datums projektā1]:[Amata pienākumu izpildes termiņš, vai darba beigu datums par kuru iesniegts MP2]])=2,MIN(DATE($R$8,12,31),$D35)-MAX(DATE($R$8,1,1),$C35)+1,0)</f>
        <v>0</v>
      </c>
      <c r="S35" s="3">
        <f t="shared" si="1"/>
        <v>0</v>
      </c>
      <c r="T35" s="2">
        <f t="shared" si="2"/>
        <v>0</v>
      </c>
      <c r="U35" s="2">
        <f t="shared" si="3"/>
        <v>0</v>
      </c>
      <c r="V35" s="2">
        <f t="shared" si="4"/>
        <v>0</v>
      </c>
      <c r="W35" s="2">
        <f t="shared" si="5"/>
        <v>0</v>
      </c>
      <c r="X35" s="2">
        <f t="shared" si="6"/>
        <v>0</v>
      </c>
      <c r="Y35" s="2">
        <f t="shared" si="7"/>
        <v>0</v>
      </c>
      <c r="Z35" s="2">
        <f t="shared" si="8"/>
        <v>0</v>
      </c>
      <c r="AA35" s="25">
        <f t="shared" si="9"/>
        <v>0</v>
      </c>
    </row>
    <row r="36" spans="1:27" x14ac:dyDescent="0.3">
      <c r="A36" s="6">
        <v>28</v>
      </c>
      <c r="B36" s="48"/>
      <c r="C36" s="49"/>
      <c r="D36" s="50"/>
      <c r="E36" s="29">
        <f t="shared" si="10"/>
        <v>0</v>
      </c>
      <c r="F36" s="55"/>
      <c r="G36" s="87"/>
      <c r="H36" s="93">
        <f>Table1[[#This Row],[Atvaļinājuma dienu skaits, kas projektā attiecināts iepriekšējos MP]]+G36</f>
        <v>0</v>
      </c>
      <c r="I36" s="29">
        <f>Table1[[#This Row],[Atvaļinājums proporcionāli nostrādātajam laikam projektā]]-Table1[[#This Row],[Kopā izlietoto atvaļinājuma dienu skaits personai projektā]]</f>
        <v>0</v>
      </c>
      <c r="J36" s="32">
        <f>IF(COUNT(Table1[[#This Row],[Darba sākuma datums projektā1]:[Amata pienākumu izpildes termiņš, vai darba beigu datums par kuru iesniegts MP2]])=2,MIN(DATE($J$8,12,31),$D36)-MAX(DATE($J$8,1,1),$C36)+1,0)</f>
        <v>0</v>
      </c>
      <c r="K36" s="34">
        <f>IF(COUNT(Table1[[#This Row],[Darba sākuma datums projektā1]:[Amata pienākumu izpildes termiņš, vai darba beigu datums par kuru iesniegts MP2]])=2,MIN(DATE($K$8,12,31),$D36)-MAX(DATE($K$8,1,1),$C36)+1,0)</f>
        <v>0</v>
      </c>
      <c r="L36" s="34">
        <f>IF(COUNT(Table1[[#This Row],[Darba sākuma datums projektā1]:[Amata pienākumu izpildes termiņš, vai darba beigu datums par kuru iesniegts MP2]])=2,MIN(DATE($L$8,12,31),$D36)-MAX(DATE($L$8,1,1),$C36)+1,0)</f>
        <v>0</v>
      </c>
      <c r="M36" s="34">
        <f>IF(COUNT(Table1[[#This Row],[Darba sākuma datums projektā1]:[Amata pienākumu izpildes termiņš, vai darba beigu datums par kuru iesniegts MP2]])=2,MIN(DATE($M$8,12,31),$D36)-MAX(DATE($M$8,1,1),$C36)+1,0)</f>
        <v>0</v>
      </c>
      <c r="N36" s="34">
        <f>IF(COUNT(Table1[[#This Row],[Darba sākuma datums projektā1]:[Amata pienākumu izpildes termiņš, vai darba beigu datums par kuru iesniegts MP2]])=2,MIN(DATE($N$8,12,31),$D36)-MAX(DATE($N$8,1,1),$C36)+1,0)</f>
        <v>0</v>
      </c>
      <c r="O36" s="34">
        <f>IF(COUNT(Table1[[#This Row],[Darba sākuma datums projektā1]:[Amata pienākumu izpildes termiņš, vai darba beigu datums par kuru iesniegts MP2]])=2,MIN(DATE($O$8,12,31),$D36)-MAX(DATE($O$8,1,1),$C36)+1,0)</f>
        <v>0</v>
      </c>
      <c r="P36" s="34">
        <f>IF(COUNT(Table1[[#This Row],[Darba sākuma datums projektā1]:[Amata pienākumu izpildes termiņš, vai darba beigu datums par kuru iesniegts MP2]])=2,MIN(DATE($P$8,12,31),$D36)-MAX(DATE($P$8,1,1),$C36)+1,0)</f>
        <v>0</v>
      </c>
      <c r="Q36" s="34">
        <f>IF(COUNT(Table1[[#This Row],[Darba sākuma datums projektā1]:[Amata pienākumu izpildes termiņš, vai darba beigu datums par kuru iesniegts MP2]])=2,MIN(DATE($Q$8,12,31),$D36)-MAX(DATE($Q$8,1,1),$C36)+1,0)</f>
        <v>0</v>
      </c>
      <c r="R36" s="37">
        <f>IF(COUNT(Table1[[#This Row],[Darba sākuma datums projektā1]:[Amata pienākumu izpildes termiņš, vai darba beigu datums par kuru iesniegts MP2]])=2,MIN(DATE($R$8,12,31),$D36)-MAX(DATE($R$8,1,1),$C36)+1,0)</f>
        <v>0</v>
      </c>
      <c r="S36" s="3">
        <f t="shared" si="1"/>
        <v>0</v>
      </c>
      <c r="T36" s="2">
        <f t="shared" si="2"/>
        <v>0</v>
      </c>
      <c r="U36" s="2">
        <f t="shared" si="3"/>
        <v>0</v>
      </c>
      <c r="V36" s="2">
        <f t="shared" si="4"/>
        <v>0</v>
      </c>
      <c r="W36" s="2">
        <f t="shared" si="5"/>
        <v>0</v>
      </c>
      <c r="X36" s="2">
        <f t="shared" si="6"/>
        <v>0</v>
      </c>
      <c r="Y36" s="2">
        <f t="shared" si="7"/>
        <v>0</v>
      </c>
      <c r="Z36" s="2">
        <f t="shared" si="8"/>
        <v>0</v>
      </c>
      <c r="AA36" s="25">
        <f t="shared" si="9"/>
        <v>0</v>
      </c>
    </row>
    <row r="37" spans="1:27" x14ac:dyDescent="0.3">
      <c r="A37" s="6">
        <v>29</v>
      </c>
      <c r="B37" s="48"/>
      <c r="C37" s="49"/>
      <c r="D37" s="50"/>
      <c r="E37" s="29">
        <f t="shared" si="10"/>
        <v>0</v>
      </c>
      <c r="F37" s="55"/>
      <c r="G37" s="87"/>
      <c r="H37" s="93">
        <f>Table1[[#This Row],[Atvaļinājuma dienu skaits, kas projektā attiecināts iepriekšējos MP]]+G37</f>
        <v>0</v>
      </c>
      <c r="I37" s="29">
        <f>Table1[[#This Row],[Atvaļinājums proporcionāli nostrādātajam laikam projektā]]-Table1[[#This Row],[Kopā izlietoto atvaļinājuma dienu skaits personai projektā]]</f>
        <v>0</v>
      </c>
      <c r="J37" s="32">
        <f>IF(COUNT(Table1[[#This Row],[Darba sākuma datums projektā1]:[Amata pienākumu izpildes termiņš, vai darba beigu datums par kuru iesniegts MP2]])=2,MIN(DATE($J$8,12,31),$D37)-MAX(DATE($J$8,1,1),$C37)+1,0)</f>
        <v>0</v>
      </c>
      <c r="K37" s="34">
        <f>IF(COUNT(Table1[[#This Row],[Darba sākuma datums projektā1]:[Amata pienākumu izpildes termiņš, vai darba beigu datums par kuru iesniegts MP2]])=2,MIN(DATE($K$8,12,31),$D37)-MAX(DATE($K$8,1,1),$C37)+1,0)</f>
        <v>0</v>
      </c>
      <c r="L37" s="34">
        <f>IF(COUNT(Table1[[#This Row],[Darba sākuma datums projektā1]:[Amata pienākumu izpildes termiņš, vai darba beigu datums par kuru iesniegts MP2]])=2,MIN(DATE($L$8,12,31),$D37)-MAX(DATE($L$8,1,1),$C37)+1,0)</f>
        <v>0</v>
      </c>
      <c r="M37" s="34">
        <f>IF(COUNT(Table1[[#This Row],[Darba sākuma datums projektā1]:[Amata pienākumu izpildes termiņš, vai darba beigu datums par kuru iesniegts MP2]])=2,MIN(DATE($M$8,12,31),$D37)-MAX(DATE($M$8,1,1),$C37)+1,0)</f>
        <v>0</v>
      </c>
      <c r="N37" s="34">
        <f>IF(COUNT(Table1[[#This Row],[Darba sākuma datums projektā1]:[Amata pienākumu izpildes termiņš, vai darba beigu datums par kuru iesniegts MP2]])=2,MIN(DATE($N$8,12,31),$D37)-MAX(DATE($N$8,1,1),$C37)+1,0)</f>
        <v>0</v>
      </c>
      <c r="O37" s="34">
        <f>IF(COUNT(Table1[[#This Row],[Darba sākuma datums projektā1]:[Amata pienākumu izpildes termiņš, vai darba beigu datums par kuru iesniegts MP2]])=2,MIN(DATE($O$8,12,31),$D37)-MAX(DATE($O$8,1,1),$C37)+1,0)</f>
        <v>0</v>
      </c>
      <c r="P37" s="34">
        <f>IF(COUNT(Table1[[#This Row],[Darba sākuma datums projektā1]:[Amata pienākumu izpildes termiņš, vai darba beigu datums par kuru iesniegts MP2]])=2,MIN(DATE($P$8,12,31),$D37)-MAX(DATE($P$8,1,1),$C37)+1,0)</f>
        <v>0</v>
      </c>
      <c r="Q37" s="34">
        <f>IF(COUNT(Table1[[#This Row],[Darba sākuma datums projektā1]:[Amata pienākumu izpildes termiņš, vai darba beigu datums par kuru iesniegts MP2]])=2,MIN(DATE($Q$8,12,31),$D37)-MAX(DATE($Q$8,1,1),$C37)+1,0)</f>
        <v>0</v>
      </c>
      <c r="R37" s="37">
        <f>IF(COUNT(Table1[[#This Row],[Darba sākuma datums projektā1]:[Amata pienākumu izpildes termiņš, vai darba beigu datums par kuru iesniegts MP2]])=2,MIN(DATE($R$8,12,31),$D37)-MAX(DATE($R$8,1,1),$C37)+1,0)</f>
        <v>0</v>
      </c>
      <c r="S37" s="3">
        <f t="shared" si="1"/>
        <v>0</v>
      </c>
      <c r="T37" s="2">
        <f t="shared" si="2"/>
        <v>0</v>
      </c>
      <c r="U37" s="2">
        <f t="shared" si="3"/>
        <v>0</v>
      </c>
      <c r="V37" s="2">
        <f t="shared" si="4"/>
        <v>0</v>
      </c>
      <c r="W37" s="2">
        <f t="shared" si="5"/>
        <v>0</v>
      </c>
      <c r="X37" s="2">
        <f t="shared" si="6"/>
        <v>0</v>
      </c>
      <c r="Y37" s="2">
        <f t="shared" si="7"/>
        <v>0</v>
      </c>
      <c r="Z37" s="2">
        <f t="shared" si="8"/>
        <v>0</v>
      </c>
      <c r="AA37" s="25">
        <f t="shared" si="9"/>
        <v>0</v>
      </c>
    </row>
    <row r="38" spans="1:27" x14ac:dyDescent="0.3">
      <c r="A38" s="6">
        <v>30</v>
      </c>
      <c r="B38" s="48"/>
      <c r="C38" s="49"/>
      <c r="D38" s="50"/>
      <c r="E38" s="29">
        <f t="shared" si="10"/>
        <v>0</v>
      </c>
      <c r="F38" s="55"/>
      <c r="G38" s="87"/>
      <c r="H38" s="93">
        <f>Table1[[#This Row],[Atvaļinājuma dienu skaits, kas projektā attiecināts iepriekšējos MP]]+G38</f>
        <v>0</v>
      </c>
      <c r="I38" s="29">
        <f>Table1[[#This Row],[Atvaļinājums proporcionāli nostrādātajam laikam projektā]]-Table1[[#This Row],[Kopā izlietoto atvaļinājuma dienu skaits personai projektā]]</f>
        <v>0</v>
      </c>
      <c r="J38" s="32">
        <f>IF(COUNT(Table1[[#This Row],[Darba sākuma datums projektā1]:[Amata pienākumu izpildes termiņš, vai darba beigu datums par kuru iesniegts MP2]])=2,MIN(DATE($J$8,12,31),$D38)-MAX(DATE($J$8,1,1),$C38)+1,0)</f>
        <v>0</v>
      </c>
      <c r="K38" s="34">
        <f>IF(COUNT(Table1[[#This Row],[Darba sākuma datums projektā1]:[Amata pienākumu izpildes termiņš, vai darba beigu datums par kuru iesniegts MP2]])=2,MIN(DATE($K$8,12,31),$D38)-MAX(DATE($K$8,1,1),$C38)+1,0)</f>
        <v>0</v>
      </c>
      <c r="L38" s="34">
        <f>IF(COUNT(Table1[[#This Row],[Darba sākuma datums projektā1]:[Amata pienākumu izpildes termiņš, vai darba beigu datums par kuru iesniegts MP2]])=2,MIN(DATE($L$8,12,31),$D38)-MAX(DATE($L$8,1,1),$C38)+1,0)</f>
        <v>0</v>
      </c>
      <c r="M38" s="34">
        <f>IF(COUNT(Table1[[#This Row],[Darba sākuma datums projektā1]:[Amata pienākumu izpildes termiņš, vai darba beigu datums par kuru iesniegts MP2]])=2,MIN(DATE($M$8,12,31),$D38)-MAX(DATE($M$8,1,1),$C38)+1,0)</f>
        <v>0</v>
      </c>
      <c r="N38" s="34">
        <f>IF(COUNT(Table1[[#This Row],[Darba sākuma datums projektā1]:[Amata pienākumu izpildes termiņš, vai darba beigu datums par kuru iesniegts MP2]])=2,MIN(DATE($N$8,12,31),$D38)-MAX(DATE($N$8,1,1),$C38)+1,0)</f>
        <v>0</v>
      </c>
      <c r="O38" s="34">
        <f>IF(COUNT(Table1[[#This Row],[Darba sākuma datums projektā1]:[Amata pienākumu izpildes termiņš, vai darba beigu datums par kuru iesniegts MP2]])=2,MIN(DATE($O$8,12,31),$D38)-MAX(DATE($O$8,1,1),$C38)+1,0)</f>
        <v>0</v>
      </c>
      <c r="P38" s="34">
        <f>IF(COUNT(Table1[[#This Row],[Darba sākuma datums projektā1]:[Amata pienākumu izpildes termiņš, vai darba beigu datums par kuru iesniegts MP2]])=2,MIN(DATE($P$8,12,31),$D38)-MAX(DATE($P$8,1,1),$C38)+1,0)</f>
        <v>0</v>
      </c>
      <c r="Q38" s="34">
        <f>IF(COUNT(Table1[[#This Row],[Darba sākuma datums projektā1]:[Amata pienākumu izpildes termiņš, vai darba beigu datums par kuru iesniegts MP2]])=2,MIN(DATE($Q$8,12,31),$D38)-MAX(DATE($Q$8,1,1),$C38)+1,0)</f>
        <v>0</v>
      </c>
      <c r="R38" s="37">
        <f>IF(COUNT(Table1[[#This Row],[Darba sākuma datums projektā1]:[Amata pienākumu izpildes termiņš, vai darba beigu datums par kuru iesniegts MP2]])=2,MIN(DATE($R$8,12,31),$D38)-MAX(DATE($R$8,1,1),$C38)+1,0)</f>
        <v>0</v>
      </c>
      <c r="S38" s="3">
        <f t="shared" si="1"/>
        <v>0</v>
      </c>
      <c r="T38" s="2">
        <f t="shared" si="2"/>
        <v>0</v>
      </c>
      <c r="U38" s="2">
        <f t="shared" si="3"/>
        <v>0</v>
      </c>
      <c r="V38" s="2">
        <f t="shared" si="4"/>
        <v>0</v>
      </c>
      <c r="W38" s="2">
        <f t="shared" si="5"/>
        <v>0</v>
      </c>
      <c r="X38" s="2">
        <f t="shared" si="6"/>
        <v>0</v>
      </c>
      <c r="Y38" s="2">
        <f t="shared" si="7"/>
        <v>0</v>
      </c>
      <c r="Z38" s="2">
        <f t="shared" si="8"/>
        <v>0</v>
      </c>
      <c r="AA38" s="25">
        <f t="shared" si="9"/>
        <v>0</v>
      </c>
    </row>
    <row r="39" spans="1:27" x14ac:dyDescent="0.3">
      <c r="A39" s="6">
        <v>31</v>
      </c>
      <c r="B39" s="48"/>
      <c r="C39" s="49"/>
      <c r="D39" s="50"/>
      <c r="E39" s="29">
        <f t="shared" si="10"/>
        <v>0</v>
      </c>
      <c r="F39" s="55"/>
      <c r="G39" s="87"/>
      <c r="H39" s="93">
        <f>Table1[[#This Row],[Atvaļinājuma dienu skaits, kas projektā attiecināts iepriekšējos MP]]+G39</f>
        <v>0</v>
      </c>
      <c r="I39" s="29">
        <f>Table1[[#This Row],[Atvaļinājums proporcionāli nostrādātajam laikam projektā]]-Table1[[#This Row],[Kopā izlietoto atvaļinājuma dienu skaits personai projektā]]</f>
        <v>0</v>
      </c>
      <c r="J39" s="32">
        <f>IF(COUNT(Table1[[#This Row],[Darba sākuma datums projektā1]:[Amata pienākumu izpildes termiņš, vai darba beigu datums par kuru iesniegts MP2]])=2,MIN(DATE($J$8,12,31),$D39)-MAX(DATE($J$8,1,1),$C39)+1,0)</f>
        <v>0</v>
      </c>
      <c r="K39" s="34">
        <f>IF(COUNT(Table1[[#This Row],[Darba sākuma datums projektā1]:[Amata pienākumu izpildes termiņš, vai darba beigu datums par kuru iesniegts MP2]])=2,MIN(DATE($K$8,12,31),$D39)-MAX(DATE($K$8,1,1),$C39)+1,0)</f>
        <v>0</v>
      </c>
      <c r="L39" s="34">
        <f>IF(COUNT(Table1[[#This Row],[Darba sākuma datums projektā1]:[Amata pienākumu izpildes termiņš, vai darba beigu datums par kuru iesniegts MP2]])=2,MIN(DATE($L$8,12,31),$D39)-MAX(DATE($L$8,1,1),$C39)+1,0)</f>
        <v>0</v>
      </c>
      <c r="M39" s="34">
        <f>IF(COUNT(Table1[[#This Row],[Darba sākuma datums projektā1]:[Amata pienākumu izpildes termiņš, vai darba beigu datums par kuru iesniegts MP2]])=2,MIN(DATE($M$8,12,31),$D39)-MAX(DATE($M$8,1,1),$C39)+1,0)</f>
        <v>0</v>
      </c>
      <c r="N39" s="34">
        <f>IF(COUNT(Table1[[#This Row],[Darba sākuma datums projektā1]:[Amata pienākumu izpildes termiņš, vai darba beigu datums par kuru iesniegts MP2]])=2,MIN(DATE($N$8,12,31),$D39)-MAX(DATE($N$8,1,1),$C39)+1,0)</f>
        <v>0</v>
      </c>
      <c r="O39" s="34">
        <f>IF(COUNT(Table1[[#This Row],[Darba sākuma datums projektā1]:[Amata pienākumu izpildes termiņš, vai darba beigu datums par kuru iesniegts MP2]])=2,MIN(DATE($O$8,12,31),$D39)-MAX(DATE($O$8,1,1),$C39)+1,0)</f>
        <v>0</v>
      </c>
      <c r="P39" s="34">
        <f>IF(COUNT(Table1[[#This Row],[Darba sākuma datums projektā1]:[Amata pienākumu izpildes termiņš, vai darba beigu datums par kuru iesniegts MP2]])=2,MIN(DATE($P$8,12,31),$D39)-MAX(DATE($P$8,1,1),$C39)+1,0)</f>
        <v>0</v>
      </c>
      <c r="Q39" s="34">
        <f>IF(COUNT(Table1[[#This Row],[Darba sākuma datums projektā1]:[Amata pienākumu izpildes termiņš, vai darba beigu datums par kuru iesniegts MP2]])=2,MIN(DATE($Q$8,12,31),$D39)-MAX(DATE($Q$8,1,1),$C39)+1,0)</f>
        <v>0</v>
      </c>
      <c r="R39" s="37">
        <f>IF(COUNT(Table1[[#This Row],[Darba sākuma datums projektā1]:[Amata pienākumu izpildes termiņš, vai darba beigu datums par kuru iesniegts MP2]])=2,MIN(DATE($R$8,12,31),$D39)-MAX(DATE($R$8,1,1),$C39)+1,0)</f>
        <v>0</v>
      </c>
      <c r="S39" s="3">
        <f t="shared" si="1"/>
        <v>0</v>
      </c>
      <c r="T39" s="2">
        <f t="shared" si="2"/>
        <v>0</v>
      </c>
      <c r="U39" s="2">
        <f t="shared" si="3"/>
        <v>0</v>
      </c>
      <c r="V39" s="2">
        <f t="shared" si="4"/>
        <v>0</v>
      </c>
      <c r="W39" s="2">
        <f t="shared" si="5"/>
        <v>0</v>
      </c>
      <c r="X39" s="2">
        <f t="shared" si="6"/>
        <v>0</v>
      </c>
      <c r="Y39" s="2">
        <f t="shared" si="7"/>
        <v>0</v>
      </c>
      <c r="Z39" s="2">
        <f t="shared" si="8"/>
        <v>0</v>
      </c>
      <c r="AA39" s="25">
        <f t="shared" si="9"/>
        <v>0</v>
      </c>
    </row>
    <row r="40" spans="1:27" x14ac:dyDescent="0.3">
      <c r="A40" s="6">
        <v>32</v>
      </c>
      <c r="B40" s="48"/>
      <c r="C40" s="49"/>
      <c r="D40" s="50"/>
      <c r="E40" s="29">
        <f t="shared" si="10"/>
        <v>0</v>
      </c>
      <c r="F40" s="55"/>
      <c r="G40" s="87"/>
      <c r="H40" s="93">
        <f>Table1[[#This Row],[Atvaļinājuma dienu skaits, kas projektā attiecināts iepriekšējos MP]]+G40</f>
        <v>0</v>
      </c>
      <c r="I40" s="29">
        <f>Table1[[#This Row],[Atvaļinājums proporcionāli nostrādātajam laikam projektā]]-Table1[[#This Row],[Kopā izlietoto atvaļinājuma dienu skaits personai projektā]]</f>
        <v>0</v>
      </c>
      <c r="J40" s="32">
        <f>IF(COUNT(Table1[[#This Row],[Darba sākuma datums projektā1]:[Amata pienākumu izpildes termiņš, vai darba beigu datums par kuru iesniegts MP2]])=2,MIN(DATE($J$8,12,31),$D40)-MAX(DATE($J$8,1,1),$C40)+1,0)</f>
        <v>0</v>
      </c>
      <c r="K40" s="34">
        <f>IF(COUNT(Table1[[#This Row],[Darba sākuma datums projektā1]:[Amata pienākumu izpildes termiņš, vai darba beigu datums par kuru iesniegts MP2]])=2,MIN(DATE($K$8,12,31),$D40)-MAX(DATE($K$8,1,1),$C40)+1,0)</f>
        <v>0</v>
      </c>
      <c r="L40" s="34">
        <f>IF(COUNT(Table1[[#This Row],[Darba sākuma datums projektā1]:[Amata pienākumu izpildes termiņš, vai darba beigu datums par kuru iesniegts MP2]])=2,MIN(DATE($L$8,12,31),$D40)-MAX(DATE($L$8,1,1),$C40)+1,0)</f>
        <v>0</v>
      </c>
      <c r="M40" s="34">
        <f>IF(COUNT(Table1[[#This Row],[Darba sākuma datums projektā1]:[Amata pienākumu izpildes termiņš, vai darba beigu datums par kuru iesniegts MP2]])=2,MIN(DATE($M$8,12,31),$D40)-MAX(DATE($M$8,1,1),$C40)+1,0)</f>
        <v>0</v>
      </c>
      <c r="N40" s="34">
        <f>IF(COUNT(Table1[[#This Row],[Darba sākuma datums projektā1]:[Amata pienākumu izpildes termiņš, vai darba beigu datums par kuru iesniegts MP2]])=2,MIN(DATE($N$8,12,31),$D40)-MAX(DATE($N$8,1,1),$C40)+1,0)</f>
        <v>0</v>
      </c>
      <c r="O40" s="34">
        <f>IF(COUNT(Table1[[#This Row],[Darba sākuma datums projektā1]:[Amata pienākumu izpildes termiņš, vai darba beigu datums par kuru iesniegts MP2]])=2,MIN(DATE($O$8,12,31),$D40)-MAX(DATE($O$8,1,1),$C40)+1,0)</f>
        <v>0</v>
      </c>
      <c r="P40" s="34">
        <f>IF(COUNT(Table1[[#This Row],[Darba sākuma datums projektā1]:[Amata pienākumu izpildes termiņš, vai darba beigu datums par kuru iesniegts MP2]])=2,MIN(DATE($P$8,12,31),$D40)-MAX(DATE($P$8,1,1),$C40)+1,0)</f>
        <v>0</v>
      </c>
      <c r="Q40" s="34">
        <f>IF(COUNT(Table1[[#This Row],[Darba sākuma datums projektā1]:[Amata pienākumu izpildes termiņš, vai darba beigu datums par kuru iesniegts MP2]])=2,MIN(DATE($Q$8,12,31),$D40)-MAX(DATE($Q$8,1,1),$C40)+1,0)</f>
        <v>0</v>
      </c>
      <c r="R40" s="37">
        <f>IF(COUNT(Table1[[#This Row],[Darba sākuma datums projektā1]:[Amata pienākumu izpildes termiņš, vai darba beigu datums par kuru iesniegts MP2]])=2,MIN(DATE($R$8,12,31),$D40)-MAX(DATE($R$8,1,1),$C40)+1,0)</f>
        <v>0</v>
      </c>
      <c r="S40" s="3">
        <f t="shared" si="1"/>
        <v>0</v>
      </c>
      <c r="T40" s="2">
        <f t="shared" si="2"/>
        <v>0</v>
      </c>
      <c r="U40" s="2">
        <f t="shared" si="3"/>
        <v>0</v>
      </c>
      <c r="V40" s="2">
        <f t="shared" si="4"/>
        <v>0</v>
      </c>
      <c r="W40" s="2">
        <f t="shared" si="5"/>
        <v>0</v>
      </c>
      <c r="X40" s="2">
        <f t="shared" si="6"/>
        <v>0</v>
      </c>
      <c r="Y40" s="2">
        <f t="shared" si="7"/>
        <v>0</v>
      </c>
      <c r="Z40" s="2">
        <f t="shared" si="8"/>
        <v>0</v>
      </c>
      <c r="AA40" s="25">
        <f t="shared" si="9"/>
        <v>0</v>
      </c>
    </row>
    <row r="41" spans="1:27" x14ac:dyDescent="0.3">
      <c r="A41" s="6">
        <v>33</v>
      </c>
      <c r="B41" s="48"/>
      <c r="C41" s="49"/>
      <c r="D41" s="50"/>
      <c r="E41" s="29">
        <f t="shared" si="10"/>
        <v>0</v>
      </c>
      <c r="F41" s="55"/>
      <c r="G41" s="87"/>
      <c r="H41" s="93">
        <f>Table1[[#This Row],[Atvaļinājuma dienu skaits, kas projektā attiecināts iepriekšējos MP]]+G41</f>
        <v>0</v>
      </c>
      <c r="I41" s="29">
        <f>Table1[[#This Row],[Atvaļinājums proporcionāli nostrādātajam laikam projektā]]-Table1[[#This Row],[Kopā izlietoto atvaļinājuma dienu skaits personai projektā]]</f>
        <v>0</v>
      </c>
      <c r="J41" s="32">
        <f>IF(COUNT(Table1[[#This Row],[Darba sākuma datums projektā1]:[Amata pienākumu izpildes termiņš, vai darba beigu datums par kuru iesniegts MP2]])=2,MIN(DATE($J$8,12,31),$D41)-MAX(DATE($J$8,1,1),$C41)+1,0)</f>
        <v>0</v>
      </c>
      <c r="K41" s="34">
        <f>IF(COUNT(Table1[[#This Row],[Darba sākuma datums projektā1]:[Amata pienākumu izpildes termiņš, vai darba beigu datums par kuru iesniegts MP2]])=2,MIN(DATE($K$8,12,31),$D41)-MAX(DATE($K$8,1,1),$C41)+1,0)</f>
        <v>0</v>
      </c>
      <c r="L41" s="34">
        <f>IF(COUNT(Table1[[#This Row],[Darba sākuma datums projektā1]:[Amata pienākumu izpildes termiņš, vai darba beigu datums par kuru iesniegts MP2]])=2,MIN(DATE($L$8,12,31),$D41)-MAX(DATE($L$8,1,1),$C41)+1,0)</f>
        <v>0</v>
      </c>
      <c r="M41" s="34">
        <f>IF(COUNT(Table1[[#This Row],[Darba sākuma datums projektā1]:[Amata pienākumu izpildes termiņš, vai darba beigu datums par kuru iesniegts MP2]])=2,MIN(DATE($M$8,12,31),$D41)-MAX(DATE($M$8,1,1),$C41)+1,0)</f>
        <v>0</v>
      </c>
      <c r="N41" s="34">
        <f>IF(COUNT(Table1[[#This Row],[Darba sākuma datums projektā1]:[Amata pienākumu izpildes termiņš, vai darba beigu datums par kuru iesniegts MP2]])=2,MIN(DATE($N$8,12,31),$D41)-MAX(DATE($N$8,1,1),$C41)+1,0)</f>
        <v>0</v>
      </c>
      <c r="O41" s="34">
        <f>IF(COUNT(Table1[[#This Row],[Darba sākuma datums projektā1]:[Amata pienākumu izpildes termiņš, vai darba beigu datums par kuru iesniegts MP2]])=2,MIN(DATE($O$8,12,31),$D41)-MAX(DATE($O$8,1,1),$C41)+1,0)</f>
        <v>0</v>
      </c>
      <c r="P41" s="34">
        <f>IF(COUNT(Table1[[#This Row],[Darba sākuma datums projektā1]:[Amata pienākumu izpildes termiņš, vai darba beigu datums par kuru iesniegts MP2]])=2,MIN(DATE($P$8,12,31),$D41)-MAX(DATE($P$8,1,1),$C41)+1,0)</f>
        <v>0</v>
      </c>
      <c r="Q41" s="34">
        <f>IF(COUNT(Table1[[#This Row],[Darba sākuma datums projektā1]:[Amata pienākumu izpildes termiņš, vai darba beigu datums par kuru iesniegts MP2]])=2,MIN(DATE($Q$8,12,31),$D41)-MAX(DATE($Q$8,1,1),$C41)+1,0)</f>
        <v>0</v>
      </c>
      <c r="R41" s="37">
        <f>IF(COUNT(Table1[[#This Row],[Darba sākuma datums projektā1]:[Amata pienākumu izpildes termiņš, vai darba beigu datums par kuru iesniegts MP2]])=2,MIN(DATE($R$8,12,31),$D41)-MAX(DATE($R$8,1,1),$C41)+1,0)</f>
        <v>0</v>
      </c>
      <c r="S41" s="3">
        <f t="shared" ref="S41:S72" si="11">J41/$J$6</f>
        <v>0</v>
      </c>
      <c r="T41" s="2">
        <f t="shared" ref="T41:T72" si="12">K41/$K$6</f>
        <v>0</v>
      </c>
      <c r="U41" s="2">
        <f t="shared" ref="U41:U72" si="13">L41/$L$6</f>
        <v>0</v>
      </c>
      <c r="V41" s="2">
        <f t="shared" ref="V41:V72" si="14">M41/$M$6</f>
        <v>0</v>
      </c>
      <c r="W41" s="2">
        <f t="shared" ref="W41:W72" si="15">N41/$N$6</f>
        <v>0</v>
      </c>
      <c r="X41" s="2">
        <f t="shared" ref="X41:X72" si="16">O41/$O$6</f>
        <v>0</v>
      </c>
      <c r="Y41" s="2">
        <f t="shared" ref="Y41:Y72" si="17">P41/$P$6</f>
        <v>0</v>
      </c>
      <c r="Z41" s="2">
        <f t="shared" ref="Z41:Z72" si="18">Q41/$Q$6</f>
        <v>0</v>
      </c>
      <c r="AA41" s="25">
        <f t="shared" ref="AA41:AA72" si="19">R41/$R$6</f>
        <v>0</v>
      </c>
    </row>
    <row r="42" spans="1:27" x14ac:dyDescent="0.3">
      <c r="A42" s="6">
        <v>34</v>
      </c>
      <c r="B42" s="48"/>
      <c r="C42" s="49"/>
      <c r="D42" s="50"/>
      <c r="E42" s="29">
        <f t="shared" si="10"/>
        <v>0</v>
      </c>
      <c r="F42" s="55"/>
      <c r="G42" s="87"/>
      <c r="H42" s="93">
        <f>Table1[[#This Row],[Atvaļinājuma dienu skaits, kas projektā attiecināts iepriekšējos MP]]+G42</f>
        <v>0</v>
      </c>
      <c r="I42" s="29">
        <f>Table1[[#This Row],[Atvaļinājums proporcionāli nostrādātajam laikam projektā]]-Table1[[#This Row],[Kopā izlietoto atvaļinājuma dienu skaits personai projektā]]</f>
        <v>0</v>
      </c>
      <c r="J42" s="32">
        <f>IF(COUNT(Table1[[#This Row],[Darba sākuma datums projektā1]:[Amata pienākumu izpildes termiņš, vai darba beigu datums par kuru iesniegts MP2]])=2,MIN(DATE($J$8,12,31),$D42)-MAX(DATE($J$8,1,1),$C42)+1,0)</f>
        <v>0</v>
      </c>
      <c r="K42" s="34">
        <f>IF(COUNT(Table1[[#This Row],[Darba sākuma datums projektā1]:[Amata pienākumu izpildes termiņš, vai darba beigu datums par kuru iesniegts MP2]])=2,MIN(DATE($K$8,12,31),$D42)-MAX(DATE($K$8,1,1),$C42)+1,0)</f>
        <v>0</v>
      </c>
      <c r="L42" s="34">
        <f>IF(COUNT(Table1[[#This Row],[Darba sākuma datums projektā1]:[Amata pienākumu izpildes termiņš, vai darba beigu datums par kuru iesniegts MP2]])=2,MIN(DATE($L$8,12,31),$D42)-MAX(DATE($L$8,1,1),$C42)+1,0)</f>
        <v>0</v>
      </c>
      <c r="M42" s="34">
        <f>IF(COUNT(Table1[[#This Row],[Darba sākuma datums projektā1]:[Amata pienākumu izpildes termiņš, vai darba beigu datums par kuru iesniegts MP2]])=2,MIN(DATE($M$8,12,31),$D42)-MAX(DATE($M$8,1,1),$C42)+1,0)</f>
        <v>0</v>
      </c>
      <c r="N42" s="34">
        <f>IF(COUNT(Table1[[#This Row],[Darba sākuma datums projektā1]:[Amata pienākumu izpildes termiņš, vai darba beigu datums par kuru iesniegts MP2]])=2,MIN(DATE($N$8,12,31),$D42)-MAX(DATE($N$8,1,1),$C42)+1,0)</f>
        <v>0</v>
      </c>
      <c r="O42" s="34">
        <f>IF(COUNT(Table1[[#This Row],[Darba sākuma datums projektā1]:[Amata pienākumu izpildes termiņš, vai darba beigu datums par kuru iesniegts MP2]])=2,MIN(DATE($O$8,12,31),$D42)-MAX(DATE($O$8,1,1),$C42)+1,0)</f>
        <v>0</v>
      </c>
      <c r="P42" s="34">
        <f>IF(COUNT(Table1[[#This Row],[Darba sākuma datums projektā1]:[Amata pienākumu izpildes termiņš, vai darba beigu datums par kuru iesniegts MP2]])=2,MIN(DATE($P$8,12,31),$D42)-MAX(DATE($P$8,1,1),$C42)+1,0)</f>
        <v>0</v>
      </c>
      <c r="Q42" s="34">
        <f>IF(COUNT(Table1[[#This Row],[Darba sākuma datums projektā1]:[Amata pienākumu izpildes termiņš, vai darba beigu datums par kuru iesniegts MP2]])=2,MIN(DATE($Q$8,12,31),$D42)-MAX(DATE($Q$8,1,1),$C42)+1,0)</f>
        <v>0</v>
      </c>
      <c r="R42" s="37">
        <f>IF(COUNT(Table1[[#This Row],[Darba sākuma datums projektā1]:[Amata pienākumu izpildes termiņš, vai darba beigu datums par kuru iesniegts MP2]])=2,MIN(DATE($R$8,12,31),$D42)-MAX(DATE($R$8,1,1),$C42)+1,0)</f>
        <v>0</v>
      </c>
      <c r="S42" s="3">
        <f t="shared" si="11"/>
        <v>0</v>
      </c>
      <c r="T42" s="2">
        <f t="shared" si="12"/>
        <v>0</v>
      </c>
      <c r="U42" s="2">
        <f t="shared" si="13"/>
        <v>0</v>
      </c>
      <c r="V42" s="2">
        <f t="shared" si="14"/>
        <v>0</v>
      </c>
      <c r="W42" s="2">
        <f t="shared" si="15"/>
        <v>0</v>
      </c>
      <c r="X42" s="2">
        <f t="shared" si="16"/>
        <v>0</v>
      </c>
      <c r="Y42" s="2">
        <f t="shared" si="17"/>
        <v>0</v>
      </c>
      <c r="Z42" s="2">
        <f t="shared" si="18"/>
        <v>0</v>
      </c>
      <c r="AA42" s="25">
        <f t="shared" si="19"/>
        <v>0</v>
      </c>
    </row>
    <row r="43" spans="1:27" x14ac:dyDescent="0.3">
      <c r="A43" s="6">
        <v>35</v>
      </c>
      <c r="B43" s="48"/>
      <c r="C43" s="49"/>
      <c r="D43" s="50"/>
      <c r="E43" s="29">
        <f t="shared" si="10"/>
        <v>0</v>
      </c>
      <c r="F43" s="55"/>
      <c r="G43" s="87"/>
      <c r="H43" s="93">
        <f>Table1[[#This Row],[Atvaļinājuma dienu skaits, kas projektā attiecināts iepriekšējos MP]]+G43</f>
        <v>0</v>
      </c>
      <c r="I43" s="29">
        <f>Table1[[#This Row],[Atvaļinājums proporcionāli nostrādātajam laikam projektā]]-Table1[[#This Row],[Kopā izlietoto atvaļinājuma dienu skaits personai projektā]]</f>
        <v>0</v>
      </c>
      <c r="J43" s="32">
        <f>IF(COUNT(Table1[[#This Row],[Darba sākuma datums projektā1]:[Amata pienākumu izpildes termiņš, vai darba beigu datums par kuru iesniegts MP2]])=2,MIN(DATE($J$8,12,31),$D43)-MAX(DATE($J$8,1,1),$C43)+1,0)</f>
        <v>0</v>
      </c>
      <c r="K43" s="34">
        <f>IF(COUNT(Table1[[#This Row],[Darba sākuma datums projektā1]:[Amata pienākumu izpildes termiņš, vai darba beigu datums par kuru iesniegts MP2]])=2,MIN(DATE($K$8,12,31),$D43)-MAX(DATE($K$8,1,1),$C43)+1,0)</f>
        <v>0</v>
      </c>
      <c r="L43" s="34">
        <f>IF(COUNT(Table1[[#This Row],[Darba sākuma datums projektā1]:[Amata pienākumu izpildes termiņš, vai darba beigu datums par kuru iesniegts MP2]])=2,MIN(DATE($L$8,12,31),$D43)-MAX(DATE($L$8,1,1),$C43)+1,0)</f>
        <v>0</v>
      </c>
      <c r="M43" s="34">
        <f>IF(COUNT(Table1[[#This Row],[Darba sākuma datums projektā1]:[Amata pienākumu izpildes termiņš, vai darba beigu datums par kuru iesniegts MP2]])=2,MIN(DATE($M$8,12,31),$D43)-MAX(DATE($M$8,1,1),$C43)+1,0)</f>
        <v>0</v>
      </c>
      <c r="N43" s="34">
        <f>IF(COUNT(Table1[[#This Row],[Darba sākuma datums projektā1]:[Amata pienākumu izpildes termiņš, vai darba beigu datums par kuru iesniegts MP2]])=2,MIN(DATE($N$8,12,31),$D43)-MAX(DATE($N$8,1,1),$C43)+1,0)</f>
        <v>0</v>
      </c>
      <c r="O43" s="34">
        <f>IF(COUNT(Table1[[#This Row],[Darba sākuma datums projektā1]:[Amata pienākumu izpildes termiņš, vai darba beigu datums par kuru iesniegts MP2]])=2,MIN(DATE($O$8,12,31),$D43)-MAX(DATE($O$8,1,1),$C43)+1,0)</f>
        <v>0</v>
      </c>
      <c r="P43" s="34">
        <f>IF(COUNT(Table1[[#This Row],[Darba sākuma datums projektā1]:[Amata pienākumu izpildes termiņš, vai darba beigu datums par kuru iesniegts MP2]])=2,MIN(DATE($P$8,12,31),$D43)-MAX(DATE($P$8,1,1),$C43)+1,0)</f>
        <v>0</v>
      </c>
      <c r="Q43" s="34">
        <f>IF(COUNT(Table1[[#This Row],[Darba sākuma datums projektā1]:[Amata pienākumu izpildes termiņš, vai darba beigu datums par kuru iesniegts MP2]])=2,MIN(DATE($Q$8,12,31),$D43)-MAX(DATE($Q$8,1,1),$C43)+1,0)</f>
        <v>0</v>
      </c>
      <c r="R43" s="37">
        <f>IF(COUNT(Table1[[#This Row],[Darba sākuma datums projektā1]:[Amata pienākumu izpildes termiņš, vai darba beigu datums par kuru iesniegts MP2]])=2,MIN(DATE($R$8,12,31),$D43)-MAX(DATE($R$8,1,1),$C43)+1,0)</f>
        <v>0</v>
      </c>
      <c r="S43" s="3">
        <f t="shared" si="11"/>
        <v>0</v>
      </c>
      <c r="T43" s="2">
        <f t="shared" si="12"/>
        <v>0</v>
      </c>
      <c r="U43" s="2">
        <f t="shared" si="13"/>
        <v>0</v>
      </c>
      <c r="V43" s="2">
        <f t="shared" si="14"/>
        <v>0</v>
      </c>
      <c r="W43" s="2">
        <f t="shared" si="15"/>
        <v>0</v>
      </c>
      <c r="X43" s="2">
        <f t="shared" si="16"/>
        <v>0</v>
      </c>
      <c r="Y43" s="2">
        <f t="shared" si="17"/>
        <v>0</v>
      </c>
      <c r="Z43" s="2">
        <f t="shared" si="18"/>
        <v>0</v>
      </c>
      <c r="AA43" s="25">
        <f t="shared" si="19"/>
        <v>0</v>
      </c>
    </row>
    <row r="44" spans="1:27" x14ac:dyDescent="0.3">
      <c r="A44" s="6">
        <v>36</v>
      </c>
      <c r="B44" s="48"/>
      <c r="C44" s="49"/>
      <c r="D44" s="50"/>
      <c r="E44" s="29">
        <f t="shared" si="10"/>
        <v>0</v>
      </c>
      <c r="F44" s="55"/>
      <c r="G44" s="87"/>
      <c r="H44" s="93">
        <f>Table1[[#This Row],[Atvaļinājuma dienu skaits, kas projektā attiecināts iepriekšējos MP]]+G44</f>
        <v>0</v>
      </c>
      <c r="I44" s="29">
        <f>Table1[[#This Row],[Atvaļinājums proporcionāli nostrādātajam laikam projektā]]-Table1[[#This Row],[Kopā izlietoto atvaļinājuma dienu skaits personai projektā]]</f>
        <v>0</v>
      </c>
      <c r="J44" s="32">
        <f>IF(COUNT(Table1[[#This Row],[Darba sākuma datums projektā1]:[Amata pienākumu izpildes termiņš, vai darba beigu datums par kuru iesniegts MP2]])=2,MIN(DATE($J$8,12,31),$D44)-MAX(DATE($J$8,1,1),$C44)+1,0)</f>
        <v>0</v>
      </c>
      <c r="K44" s="34">
        <f>IF(COUNT(Table1[[#This Row],[Darba sākuma datums projektā1]:[Amata pienākumu izpildes termiņš, vai darba beigu datums par kuru iesniegts MP2]])=2,MIN(DATE($K$8,12,31),$D44)-MAX(DATE($K$8,1,1),$C44)+1,0)</f>
        <v>0</v>
      </c>
      <c r="L44" s="34">
        <f>IF(COUNT(Table1[[#This Row],[Darba sākuma datums projektā1]:[Amata pienākumu izpildes termiņš, vai darba beigu datums par kuru iesniegts MP2]])=2,MIN(DATE($L$8,12,31),$D44)-MAX(DATE($L$8,1,1),$C44)+1,0)</f>
        <v>0</v>
      </c>
      <c r="M44" s="34">
        <f>IF(COUNT(Table1[[#This Row],[Darba sākuma datums projektā1]:[Amata pienākumu izpildes termiņš, vai darba beigu datums par kuru iesniegts MP2]])=2,MIN(DATE($M$8,12,31),$D44)-MAX(DATE($M$8,1,1),$C44)+1,0)</f>
        <v>0</v>
      </c>
      <c r="N44" s="34">
        <f>IF(COUNT(Table1[[#This Row],[Darba sākuma datums projektā1]:[Amata pienākumu izpildes termiņš, vai darba beigu datums par kuru iesniegts MP2]])=2,MIN(DATE($N$8,12,31),$D44)-MAX(DATE($N$8,1,1),$C44)+1,0)</f>
        <v>0</v>
      </c>
      <c r="O44" s="34">
        <f>IF(COUNT(Table1[[#This Row],[Darba sākuma datums projektā1]:[Amata pienākumu izpildes termiņš, vai darba beigu datums par kuru iesniegts MP2]])=2,MIN(DATE($O$8,12,31),$D44)-MAX(DATE($O$8,1,1),$C44)+1,0)</f>
        <v>0</v>
      </c>
      <c r="P44" s="34">
        <f>IF(COUNT(Table1[[#This Row],[Darba sākuma datums projektā1]:[Amata pienākumu izpildes termiņš, vai darba beigu datums par kuru iesniegts MP2]])=2,MIN(DATE($P$8,12,31),$D44)-MAX(DATE($P$8,1,1),$C44)+1,0)</f>
        <v>0</v>
      </c>
      <c r="Q44" s="34">
        <f>IF(COUNT(Table1[[#This Row],[Darba sākuma datums projektā1]:[Amata pienākumu izpildes termiņš, vai darba beigu datums par kuru iesniegts MP2]])=2,MIN(DATE($Q$8,12,31),$D44)-MAX(DATE($Q$8,1,1),$C44)+1,0)</f>
        <v>0</v>
      </c>
      <c r="R44" s="37">
        <f>IF(COUNT(Table1[[#This Row],[Darba sākuma datums projektā1]:[Amata pienākumu izpildes termiņš, vai darba beigu datums par kuru iesniegts MP2]])=2,MIN(DATE($R$8,12,31),$D44)-MAX(DATE($R$8,1,1),$C44)+1,0)</f>
        <v>0</v>
      </c>
      <c r="S44" s="3">
        <f t="shared" si="11"/>
        <v>0</v>
      </c>
      <c r="T44" s="2">
        <f t="shared" si="12"/>
        <v>0</v>
      </c>
      <c r="U44" s="2">
        <f t="shared" si="13"/>
        <v>0</v>
      </c>
      <c r="V44" s="2">
        <f t="shared" si="14"/>
        <v>0</v>
      </c>
      <c r="W44" s="2">
        <f t="shared" si="15"/>
        <v>0</v>
      </c>
      <c r="X44" s="2">
        <f t="shared" si="16"/>
        <v>0</v>
      </c>
      <c r="Y44" s="2">
        <f t="shared" si="17"/>
        <v>0</v>
      </c>
      <c r="Z44" s="2">
        <f t="shared" si="18"/>
        <v>0</v>
      </c>
      <c r="AA44" s="25">
        <f t="shared" si="19"/>
        <v>0</v>
      </c>
    </row>
    <row r="45" spans="1:27" x14ac:dyDescent="0.3">
      <c r="A45" s="6">
        <v>37</v>
      </c>
      <c r="B45" s="48"/>
      <c r="C45" s="49"/>
      <c r="D45" s="50"/>
      <c r="E45" s="29">
        <f t="shared" si="10"/>
        <v>0</v>
      </c>
      <c r="F45" s="55"/>
      <c r="G45" s="87"/>
      <c r="H45" s="93">
        <f>Table1[[#This Row],[Atvaļinājuma dienu skaits, kas projektā attiecināts iepriekšējos MP]]+G45</f>
        <v>0</v>
      </c>
      <c r="I45" s="29">
        <f>Table1[[#This Row],[Atvaļinājums proporcionāli nostrādātajam laikam projektā]]-Table1[[#This Row],[Kopā izlietoto atvaļinājuma dienu skaits personai projektā]]</f>
        <v>0</v>
      </c>
      <c r="J45" s="32">
        <f>IF(COUNT(Table1[[#This Row],[Darba sākuma datums projektā1]:[Amata pienākumu izpildes termiņš, vai darba beigu datums par kuru iesniegts MP2]])=2,MIN(DATE($J$8,12,31),$D45)-MAX(DATE($J$8,1,1),$C45)+1,0)</f>
        <v>0</v>
      </c>
      <c r="K45" s="34">
        <f>IF(COUNT(Table1[[#This Row],[Darba sākuma datums projektā1]:[Amata pienākumu izpildes termiņš, vai darba beigu datums par kuru iesniegts MP2]])=2,MIN(DATE($K$8,12,31),$D45)-MAX(DATE($K$8,1,1),$C45)+1,0)</f>
        <v>0</v>
      </c>
      <c r="L45" s="34">
        <f>IF(COUNT(Table1[[#This Row],[Darba sākuma datums projektā1]:[Amata pienākumu izpildes termiņš, vai darba beigu datums par kuru iesniegts MP2]])=2,MIN(DATE($L$8,12,31),$D45)-MAX(DATE($L$8,1,1),$C45)+1,0)</f>
        <v>0</v>
      </c>
      <c r="M45" s="34">
        <f>IF(COUNT(Table1[[#This Row],[Darba sākuma datums projektā1]:[Amata pienākumu izpildes termiņš, vai darba beigu datums par kuru iesniegts MP2]])=2,MIN(DATE($M$8,12,31),$D45)-MAX(DATE($M$8,1,1),$C45)+1,0)</f>
        <v>0</v>
      </c>
      <c r="N45" s="34">
        <f>IF(COUNT(Table1[[#This Row],[Darba sākuma datums projektā1]:[Amata pienākumu izpildes termiņš, vai darba beigu datums par kuru iesniegts MP2]])=2,MIN(DATE($N$8,12,31),$D45)-MAX(DATE($N$8,1,1),$C45)+1,0)</f>
        <v>0</v>
      </c>
      <c r="O45" s="34">
        <f>IF(COUNT(Table1[[#This Row],[Darba sākuma datums projektā1]:[Amata pienākumu izpildes termiņš, vai darba beigu datums par kuru iesniegts MP2]])=2,MIN(DATE($O$8,12,31),$D45)-MAX(DATE($O$8,1,1),$C45)+1,0)</f>
        <v>0</v>
      </c>
      <c r="P45" s="34">
        <f>IF(COUNT(Table1[[#This Row],[Darba sākuma datums projektā1]:[Amata pienākumu izpildes termiņš, vai darba beigu datums par kuru iesniegts MP2]])=2,MIN(DATE($P$8,12,31),$D45)-MAX(DATE($P$8,1,1),$C45)+1,0)</f>
        <v>0</v>
      </c>
      <c r="Q45" s="34">
        <f>IF(COUNT(Table1[[#This Row],[Darba sākuma datums projektā1]:[Amata pienākumu izpildes termiņš, vai darba beigu datums par kuru iesniegts MP2]])=2,MIN(DATE($Q$8,12,31),$D45)-MAX(DATE($Q$8,1,1),$C45)+1,0)</f>
        <v>0</v>
      </c>
      <c r="R45" s="37">
        <f>IF(COUNT(Table1[[#This Row],[Darba sākuma datums projektā1]:[Amata pienākumu izpildes termiņš, vai darba beigu datums par kuru iesniegts MP2]])=2,MIN(DATE($R$8,12,31),$D45)-MAX(DATE($R$8,1,1),$C45)+1,0)</f>
        <v>0</v>
      </c>
      <c r="S45" s="3">
        <f t="shared" si="11"/>
        <v>0</v>
      </c>
      <c r="T45" s="2">
        <f t="shared" si="12"/>
        <v>0</v>
      </c>
      <c r="U45" s="2">
        <f t="shared" si="13"/>
        <v>0</v>
      </c>
      <c r="V45" s="2">
        <f t="shared" si="14"/>
        <v>0</v>
      </c>
      <c r="W45" s="2">
        <f t="shared" si="15"/>
        <v>0</v>
      </c>
      <c r="X45" s="2">
        <f t="shared" si="16"/>
        <v>0</v>
      </c>
      <c r="Y45" s="2">
        <f t="shared" si="17"/>
        <v>0</v>
      </c>
      <c r="Z45" s="2">
        <f t="shared" si="18"/>
        <v>0</v>
      </c>
      <c r="AA45" s="25">
        <f t="shared" si="19"/>
        <v>0</v>
      </c>
    </row>
    <row r="46" spans="1:27" x14ac:dyDescent="0.3">
      <c r="A46" s="6">
        <v>38</v>
      </c>
      <c r="B46" s="48"/>
      <c r="C46" s="49"/>
      <c r="D46" s="50"/>
      <c r="E46" s="29">
        <f t="shared" si="10"/>
        <v>0</v>
      </c>
      <c r="F46" s="55"/>
      <c r="G46" s="87"/>
      <c r="H46" s="93">
        <f>Table1[[#This Row],[Atvaļinājuma dienu skaits, kas projektā attiecināts iepriekšējos MP]]+G46</f>
        <v>0</v>
      </c>
      <c r="I46" s="29">
        <f>Table1[[#This Row],[Atvaļinājums proporcionāli nostrādātajam laikam projektā]]-Table1[[#This Row],[Kopā izlietoto atvaļinājuma dienu skaits personai projektā]]</f>
        <v>0</v>
      </c>
      <c r="J46" s="32">
        <f>IF(COUNT(Table1[[#This Row],[Darba sākuma datums projektā1]:[Amata pienākumu izpildes termiņš, vai darba beigu datums par kuru iesniegts MP2]])=2,MIN(DATE($J$8,12,31),$D46)-MAX(DATE($J$8,1,1),$C46)+1,0)</f>
        <v>0</v>
      </c>
      <c r="K46" s="34">
        <f>IF(COUNT(Table1[[#This Row],[Darba sākuma datums projektā1]:[Amata pienākumu izpildes termiņš, vai darba beigu datums par kuru iesniegts MP2]])=2,MIN(DATE($K$8,12,31),$D46)-MAX(DATE($K$8,1,1),$C46)+1,0)</f>
        <v>0</v>
      </c>
      <c r="L46" s="34">
        <f>IF(COUNT(Table1[[#This Row],[Darba sākuma datums projektā1]:[Amata pienākumu izpildes termiņš, vai darba beigu datums par kuru iesniegts MP2]])=2,MIN(DATE($L$8,12,31),$D46)-MAX(DATE($L$8,1,1),$C46)+1,0)</f>
        <v>0</v>
      </c>
      <c r="M46" s="34">
        <f>IF(COUNT(Table1[[#This Row],[Darba sākuma datums projektā1]:[Amata pienākumu izpildes termiņš, vai darba beigu datums par kuru iesniegts MP2]])=2,MIN(DATE($M$8,12,31),$D46)-MAX(DATE($M$8,1,1),$C46)+1,0)</f>
        <v>0</v>
      </c>
      <c r="N46" s="34">
        <f>IF(COUNT(Table1[[#This Row],[Darba sākuma datums projektā1]:[Amata pienākumu izpildes termiņš, vai darba beigu datums par kuru iesniegts MP2]])=2,MIN(DATE($N$8,12,31),$D46)-MAX(DATE($N$8,1,1),$C46)+1,0)</f>
        <v>0</v>
      </c>
      <c r="O46" s="34">
        <f>IF(COUNT(Table1[[#This Row],[Darba sākuma datums projektā1]:[Amata pienākumu izpildes termiņš, vai darba beigu datums par kuru iesniegts MP2]])=2,MIN(DATE($O$8,12,31),$D46)-MAX(DATE($O$8,1,1),$C46)+1,0)</f>
        <v>0</v>
      </c>
      <c r="P46" s="34">
        <f>IF(COUNT(Table1[[#This Row],[Darba sākuma datums projektā1]:[Amata pienākumu izpildes termiņš, vai darba beigu datums par kuru iesniegts MP2]])=2,MIN(DATE($P$8,12,31),$D46)-MAX(DATE($P$8,1,1),$C46)+1,0)</f>
        <v>0</v>
      </c>
      <c r="Q46" s="34">
        <f>IF(COUNT(Table1[[#This Row],[Darba sākuma datums projektā1]:[Amata pienākumu izpildes termiņš, vai darba beigu datums par kuru iesniegts MP2]])=2,MIN(DATE($Q$8,12,31),$D46)-MAX(DATE($Q$8,1,1),$C46)+1,0)</f>
        <v>0</v>
      </c>
      <c r="R46" s="37">
        <f>IF(COUNT(Table1[[#This Row],[Darba sākuma datums projektā1]:[Amata pienākumu izpildes termiņš, vai darba beigu datums par kuru iesniegts MP2]])=2,MIN(DATE($R$8,12,31),$D46)-MAX(DATE($R$8,1,1),$C46)+1,0)</f>
        <v>0</v>
      </c>
      <c r="S46" s="3">
        <f t="shared" si="11"/>
        <v>0</v>
      </c>
      <c r="T46" s="2">
        <f t="shared" si="12"/>
        <v>0</v>
      </c>
      <c r="U46" s="2">
        <f t="shared" si="13"/>
        <v>0</v>
      </c>
      <c r="V46" s="2">
        <f t="shared" si="14"/>
        <v>0</v>
      </c>
      <c r="W46" s="2">
        <f t="shared" si="15"/>
        <v>0</v>
      </c>
      <c r="X46" s="2">
        <f t="shared" si="16"/>
        <v>0</v>
      </c>
      <c r="Y46" s="2">
        <f t="shared" si="17"/>
        <v>0</v>
      </c>
      <c r="Z46" s="2">
        <f t="shared" si="18"/>
        <v>0</v>
      </c>
      <c r="AA46" s="25">
        <f t="shared" si="19"/>
        <v>0</v>
      </c>
    </row>
    <row r="47" spans="1:27" x14ac:dyDescent="0.3">
      <c r="A47" s="6">
        <v>39</v>
      </c>
      <c r="B47" s="48"/>
      <c r="C47" s="49"/>
      <c r="D47" s="50"/>
      <c r="E47" s="29">
        <f t="shared" si="10"/>
        <v>0</v>
      </c>
      <c r="F47" s="55"/>
      <c r="G47" s="87"/>
      <c r="H47" s="93">
        <f>Table1[[#This Row],[Atvaļinājuma dienu skaits, kas projektā attiecināts iepriekšējos MP]]+G47</f>
        <v>0</v>
      </c>
      <c r="I47" s="29">
        <f>Table1[[#This Row],[Atvaļinājums proporcionāli nostrādātajam laikam projektā]]-Table1[[#This Row],[Kopā izlietoto atvaļinājuma dienu skaits personai projektā]]</f>
        <v>0</v>
      </c>
      <c r="J47" s="32">
        <f>IF(COUNT(Table1[[#This Row],[Darba sākuma datums projektā1]:[Amata pienākumu izpildes termiņš, vai darba beigu datums par kuru iesniegts MP2]])=2,MIN(DATE($J$8,12,31),$D47)-MAX(DATE($J$8,1,1),$C47)+1,0)</f>
        <v>0</v>
      </c>
      <c r="K47" s="34">
        <f>IF(COUNT(Table1[[#This Row],[Darba sākuma datums projektā1]:[Amata pienākumu izpildes termiņš, vai darba beigu datums par kuru iesniegts MP2]])=2,MIN(DATE($K$8,12,31),$D47)-MAX(DATE($K$8,1,1),$C47)+1,0)</f>
        <v>0</v>
      </c>
      <c r="L47" s="34">
        <f>IF(COUNT(Table1[[#This Row],[Darba sākuma datums projektā1]:[Amata pienākumu izpildes termiņš, vai darba beigu datums par kuru iesniegts MP2]])=2,MIN(DATE($L$8,12,31),$D47)-MAX(DATE($L$8,1,1),$C47)+1,0)</f>
        <v>0</v>
      </c>
      <c r="M47" s="34">
        <f>IF(COUNT(Table1[[#This Row],[Darba sākuma datums projektā1]:[Amata pienākumu izpildes termiņš, vai darba beigu datums par kuru iesniegts MP2]])=2,MIN(DATE($M$8,12,31),$D47)-MAX(DATE($M$8,1,1),$C47)+1,0)</f>
        <v>0</v>
      </c>
      <c r="N47" s="34">
        <f>IF(COUNT(Table1[[#This Row],[Darba sākuma datums projektā1]:[Amata pienākumu izpildes termiņš, vai darba beigu datums par kuru iesniegts MP2]])=2,MIN(DATE($N$8,12,31),$D47)-MAX(DATE($N$8,1,1),$C47)+1,0)</f>
        <v>0</v>
      </c>
      <c r="O47" s="34">
        <f>IF(COUNT(Table1[[#This Row],[Darba sākuma datums projektā1]:[Amata pienākumu izpildes termiņš, vai darba beigu datums par kuru iesniegts MP2]])=2,MIN(DATE($O$8,12,31),$D47)-MAX(DATE($O$8,1,1),$C47)+1,0)</f>
        <v>0</v>
      </c>
      <c r="P47" s="34">
        <f>IF(COUNT(Table1[[#This Row],[Darba sākuma datums projektā1]:[Amata pienākumu izpildes termiņš, vai darba beigu datums par kuru iesniegts MP2]])=2,MIN(DATE($P$8,12,31),$D47)-MAX(DATE($P$8,1,1),$C47)+1,0)</f>
        <v>0</v>
      </c>
      <c r="Q47" s="34">
        <f>IF(COUNT(Table1[[#This Row],[Darba sākuma datums projektā1]:[Amata pienākumu izpildes termiņš, vai darba beigu datums par kuru iesniegts MP2]])=2,MIN(DATE($Q$8,12,31),$D47)-MAX(DATE($Q$8,1,1),$C47)+1,0)</f>
        <v>0</v>
      </c>
      <c r="R47" s="37">
        <f>IF(COUNT(Table1[[#This Row],[Darba sākuma datums projektā1]:[Amata pienākumu izpildes termiņš, vai darba beigu datums par kuru iesniegts MP2]])=2,MIN(DATE($R$8,12,31),$D47)-MAX(DATE($R$8,1,1),$C47)+1,0)</f>
        <v>0</v>
      </c>
      <c r="S47" s="3">
        <f t="shared" si="11"/>
        <v>0</v>
      </c>
      <c r="T47" s="2">
        <f t="shared" si="12"/>
        <v>0</v>
      </c>
      <c r="U47" s="2">
        <f t="shared" si="13"/>
        <v>0</v>
      </c>
      <c r="V47" s="2">
        <f t="shared" si="14"/>
        <v>0</v>
      </c>
      <c r="W47" s="2">
        <f t="shared" si="15"/>
        <v>0</v>
      </c>
      <c r="X47" s="2">
        <f t="shared" si="16"/>
        <v>0</v>
      </c>
      <c r="Y47" s="2">
        <f t="shared" si="17"/>
        <v>0</v>
      </c>
      <c r="Z47" s="2">
        <f t="shared" si="18"/>
        <v>0</v>
      </c>
      <c r="AA47" s="25">
        <f t="shared" si="19"/>
        <v>0</v>
      </c>
    </row>
    <row r="48" spans="1:27" x14ac:dyDescent="0.3">
      <c r="A48" s="6">
        <v>40</v>
      </c>
      <c r="B48" s="48"/>
      <c r="C48" s="49"/>
      <c r="D48" s="50"/>
      <c r="E48" s="29">
        <f t="shared" si="10"/>
        <v>0</v>
      </c>
      <c r="F48" s="55"/>
      <c r="G48" s="87"/>
      <c r="H48" s="93">
        <f>Table1[[#This Row],[Atvaļinājuma dienu skaits, kas projektā attiecināts iepriekšējos MP]]+G48</f>
        <v>0</v>
      </c>
      <c r="I48" s="29">
        <f>Table1[[#This Row],[Atvaļinājums proporcionāli nostrādātajam laikam projektā]]-Table1[[#This Row],[Kopā izlietoto atvaļinājuma dienu skaits personai projektā]]</f>
        <v>0</v>
      </c>
      <c r="J48" s="32">
        <f>IF(COUNT(Table1[[#This Row],[Darba sākuma datums projektā1]:[Amata pienākumu izpildes termiņš, vai darba beigu datums par kuru iesniegts MP2]])=2,MIN(DATE($J$8,12,31),$D48)-MAX(DATE($J$8,1,1),$C48)+1,0)</f>
        <v>0</v>
      </c>
      <c r="K48" s="34">
        <f>IF(COUNT(Table1[[#This Row],[Darba sākuma datums projektā1]:[Amata pienākumu izpildes termiņš, vai darba beigu datums par kuru iesniegts MP2]])=2,MIN(DATE($K$8,12,31),$D48)-MAX(DATE($K$8,1,1),$C48)+1,0)</f>
        <v>0</v>
      </c>
      <c r="L48" s="34">
        <f>IF(COUNT(Table1[[#This Row],[Darba sākuma datums projektā1]:[Amata pienākumu izpildes termiņš, vai darba beigu datums par kuru iesniegts MP2]])=2,MIN(DATE($L$8,12,31),$D48)-MAX(DATE($L$8,1,1),$C48)+1,0)</f>
        <v>0</v>
      </c>
      <c r="M48" s="34">
        <f>IF(COUNT(Table1[[#This Row],[Darba sākuma datums projektā1]:[Amata pienākumu izpildes termiņš, vai darba beigu datums par kuru iesniegts MP2]])=2,MIN(DATE($M$8,12,31),$D48)-MAX(DATE($M$8,1,1),$C48)+1,0)</f>
        <v>0</v>
      </c>
      <c r="N48" s="34">
        <f>IF(COUNT(Table1[[#This Row],[Darba sākuma datums projektā1]:[Amata pienākumu izpildes termiņš, vai darba beigu datums par kuru iesniegts MP2]])=2,MIN(DATE($N$8,12,31),$D48)-MAX(DATE($N$8,1,1),$C48)+1,0)</f>
        <v>0</v>
      </c>
      <c r="O48" s="34">
        <f>IF(COUNT(Table1[[#This Row],[Darba sākuma datums projektā1]:[Amata pienākumu izpildes termiņš, vai darba beigu datums par kuru iesniegts MP2]])=2,MIN(DATE($O$8,12,31),$D48)-MAX(DATE($O$8,1,1),$C48)+1,0)</f>
        <v>0</v>
      </c>
      <c r="P48" s="34">
        <f>IF(COUNT(Table1[[#This Row],[Darba sākuma datums projektā1]:[Amata pienākumu izpildes termiņš, vai darba beigu datums par kuru iesniegts MP2]])=2,MIN(DATE($P$8,12,31),$D48)-MAX(DATE($P$8,1,1),$C48)+1,0)</f>
        <v>0</v>
      </c>
      <c r="Q48" s="34">
        <f>IF(COUNT(Table1[[#This Row],[Darba sākuma datums projektā1]:[Amata pienākumu izpildes termiņš, vai darba beigu datums par kuru iesniegts MP2]])=2,MIN(DATE($Q$8,12,31),$D48)-MAX(DATE($Q$8,1,1),$C48)+1,0)</f>
        <v>0</v>
      </c>
      <c r="R48" s="37">
        <f>IF(COUNT(Table1[[#This Row],[Darba sākuma datums projektā1]:[Amata pienākumu izpildes termiņš, vai darba beigu datums par kuru iesniegts MP2]])=2,MIN(DATE($R$8,12,31),$D48)-MAX(DATE($R$8,1,1),$C48)+1,0)</f>
        <v>0</v>
      </c>
      <c r="S48" s="3">
        <f t="shared" si="11"/>
        <v>0</v>
      </c>
      <c r="T48" s="2">
        <f t="shared" si="12"/>
        <v>0</v>
      </c>
      <c r="U48" s="2">
        <f t="shared" si="13"/>
        <v>0</v>
      </c>
      <c r="V48" s="2">
        <f t="shared" si="14"/>
        <v>0</v>
      </c>
      <c r="W48" s="2">
        <f t="shared" si="15"/>
        <v>0</v>
      </c>
      <c r="X48" s="2">
        <f t="shared" si="16"/>
        <v>0</v>
      </c>
      <c r="Y48" s="2">
        <f t="shared" si="17"/>
        <v>0</v>
      </c>
      <c r="Z48" s="2">
        <f t="shared" si="18"/>
        <v>0</v>
      </c>
      <c r="AA48" s="25">
        <f t="shared" si="19"/>
        <v>0</v>
      </c>
    </row>
    <row r="49" spans="1:27" x14ac:dyDescent="0.3">
      <c r="A49" s="6">
        <v>41</v>
      </c>
      <c r="B49" s="48"/>
      <c r="C49" s="49"/>
      <c r="D49" s="50"/>
      <c r="E49" s="29">
        <f t="shared" si="10"/>
        <v>0</v>
      </c>
      <c r="F49" s="55"/>
      <c r="G49" s="87"/>
      <c r="H49" s="93">
        <f>Table1[[#This Row],[Atvaļinājuma dienu skaits, kas projektā attiecināts iepriekšējos MP]]+G49</f>
        <v>0</v>
      </c>
      <c r="I49" s="29">
        <f>Table1[[#This Row],[Atvaļinājums proporcionāli nostrādātajam laikam projektā]]-Table1[[#This Row],[Kopā izlietoto atvaļinājuma dienu skaits personai projektā]]</f>
        <v>0</v>
      </c>
      <c r="J49" s="32">
        <f>IF(COUNT(Table1[[#This Row],[Darba sākuma datums projektā1]:[Amata pienākumu izpildes termiņš, vai darba beigu datums par kuru iesniegts MP2]])=2,MIN(DATE($J$8,12,31),$D49)-MAX(DATE($J$8,1,1),$C49)+1,0)</f>
        <v>0</v>
      </c>
      <c r="K49" s="34">
        <f>IF(COUNT(Table1[[#This Row],[Darba sākuma datums projektā1]:[Amata pienākumu izpildes termiņš, vai darba beigu datums par kuru iesniegts MP2]])=2,MIN(DATE($K$8,12,31),$D49)-MAX(DATE($K$8,1,1),$C49)+1,0)</f>
        <v>0</v>
      </c>
      <c r="L49" s="34">
        <f>IF(COUNT(Table1[[#This Row],[Darba sākuma datums projektā1]:[Amata pienākumu izpildes termiņš, vai darba beigu datums par kuru iesniegts MP2]])=2,MIN(DATE($L$8,12,31),$D49)-MAX(DATE($L$8,1,1),$C49)+1,0)</f>
        <v>0</v>
      </c>
      <c r="M49" s="34">
        <f>IF(COUNT(Table1[[#This Row],[Darba sākuma datums projektā1]:[Amata pienākumu izpildes termiņš, vai darba beigu datums par kuru iesniegts MP2]])=2,MIN(DATE($M$8,12,31),$D49)-MAX(DATE($M$8,1,1),$C49)+1,0)</f>
        <v>0</v>
      </c>
      <c r="N49" s="34">
        <f>IF(COUNT(Table1[[#This Row],[Darba sākuma datums projektā1]:[Amata pienākumu izpildes termiņš, vai darba beigu datums par kuru iesniegts MP2]])=2,MIN(DATE($N$8,12,31),$D49)-MAX(DATE($N$8,1,1),$C49)+1,0)</f>
        <v>0</v>
      </c>
      <c r="O49" s="34">
        <f>IF(COUNT(Table1[[#This Row],[Darba sākuma datums projektā1]:[Amata pienākumu izpildes termiņš, vai darba beigu datums par kuru iesniegts MP2]])=2,MIN(DATE($O$8,12,31),$D49)-MAX(DATE($O$8,1,1),$C49)+1,0)</f>
        <v>0</v>
      </c>
      <c r="P49" s="34">
        <f>IF(COUNT(Table1[[#This Row],[Darba sākuma datums projektā1]:[Amata pienākumu izpildes termiņš, vai darba beigu datums par kuru iesniegts MP2]])=2,MIN(DATE($P$8,12,31),$D49)-MAX(DATE($P$8,1,1),$C49)+1,0)</f>
        <v>0</v>
      </c>
      <c r="Q49" s="34">
        <f>IF(COUNT(Table1[[#This Row],[Darba sākuma datums projektā1]:[Amata pienākumu izpildes termiņš, vai darba beigu datums par kuru iesniegts MP2]])=2,MIN(DATE($Q$8,12,31),$D49)-MAX(DATE($Q$8,1,1),$C49)+1,0)</f>
        <v>0</v>
      </c>
      <c r="R49" s="37">
        <f>IF(COUNT(Table1[[#This Row],[Darba sākuma datums projektā1]:[Amata pienākumu izpildes termiņš, vai darba beigu datums par kuru iesniegts MP2]])=2,MIN(DATE($R$8,12,31),$D49)-MAX(DATE($R$8,1,1),$C49)+1,0)</f>
        <v>0</v>
      </c>
      <c r="S49" s="3">
        <f t="shared" si="11"/>
        <v>0</v>
      </c>
      <c r="T49" s="2">
        <f t="shared" si="12"/>
        <v>0</v>
      </c>
      <c r="U49" s="2">
        <f t="shared" si="13"/>
        <v>0</v>
      </c>
      <c r="V49" s="2">
        <f t="shared" si="14"/>
        <v>0</v>
      </c>
      <c r="W49" s="2">
        <f t="shared" si="15"/>
        <v>0</v>
      </c>
      <c r="X49" s="2">
        <f t="shared" si="16"/>
        <v>0</v>
      </c>
      <c r="Y49" s="2">
        <f t="shared" si="17"/>
        <v>0</v>
      </c>
      <c r="Z49" s="2">
        <f t="shared" si="18"/>
        <v>0</v>
      </c>
      <c r="AA49" s="25">
        <f t="shared" si="19"/>
        <v>0</v>
      </c>
    </row>
    <row r="50" spans="1:27" x14ac:dyDescent="0.3">
      <c r="A50" s="6">
        <v>42</v>
      </c>
      <c r="B50" s="48"/>
      <c r="C50" s="49"/>
      <c r="D50" s="50"/>
      <c r="E50" s="29">
        <f t="shared" si="10"/>
        <v>0</v>
      </c>
      <c r="F50" s="55"/>
      <c r="G50" s="87"/>
      <c r="H50" s="93">
        <f>Table1[[#This Row],[Atvaļinājuma dienu skaits, kas projektā attiecināts iepriekšējos MP]]+G50</f>
        <v>0</v>
      </c>
      <c r="I50" s="29">
        <f>Table1[[#This Row],[Atvaļinājums proporcionāli nostrādātajam laikam projektā]]-Table1[[#This Row],[Kopā izlietoto atvaļinājuma dienu skaits personai projektā]]</f>
        <v>0</v>
      </c>
      <c r="J50" s="32">
        <f>IF(COUNT(Table1[[#This Row],[Darba sākuma datums projektā1]:[Amata pienākumu izpildes termiņš, vai darba beigu datums par kuru iesniegts MP2]])=2,MIN(DATE($J$8,12,31),$D50)-MAX(DATE($J$8,1,1),$C50)+1,0)</f>
        <v>0</v>
      </c>
      <c r="K50" s="34">
        <f>IF(COUNT(Table1[[#This Row],[Darba sākuma datums projektā1]:[Amata pienākumu izpildes termiņš, vai darba beigu datums par kuru iesniegts MP2]])=2,MIN(DATE($K$8,12,31),$D50)-MAX(DATE($K$8,1,1),$C50)+1,0)</f>
        <v>0</v>
      </c>
      <c r="L50" s="34">
        <f>IF(COUNT(Table1[[#This Row],[Darba sākuma datums projektā1]:[Amata pienākumu izpildes termiņš, vai darba beigu datums par kuru iesniegts MP2]])=2,MIN(DATE($L$8,12,31),$D50)-MAX(DATE($L$8,1,1),$C50)+1,0)</f>
        <v>0</v>
      </c>
      <c r="M50" s="34">
        <f>IF(COUNT(Table1[[#This Row],[Darba sākuma datums projektā1]:[Amata pienākumu izpildes termiņš, vai darba beigu datums par kuru iesniegts MP2]])=2,MIN(DATE($M$8,12,31),$D50)-MAX(DATE($M$8,1,1),$C50)+1,0)</f>
        <v>0</v>
      </c>
      <c r="N50" s="34">
        <f>IF(COUNT(Table1[[#This Row],[Darba sākuma datums projektā1]:[Amata pienākumu izpildes termiņš, vai darba beigu datums par kuru iesniegts MP2]])=2,MIN(DATE($N$8,12,31),$D50)-MAX(DATE($N$8,1,1),$C50)+1,0)</f>
        <v>0</v>
      </c>
      <c r="O50" s="34">
        <f>IF(COUNT(Table1[[#This Row],[Darba sākuma datums projektā1]:[Amata pienākumu izpildes termiņš, vai darba beigu datums par kuru iesniegts MP2]])=2,MIN(DATE($O$8,12,31),$D50)-MAX(DATE($O$8,1,1),$C50)+1,0)</f>
        <v>0</v>
      </c>
      <c r="P50" s="34">
        <f>IF(COUNT(Table1[[#This Row],[Darba sākuma datums projektā1]:[Amata pienākumu izpildes termiņš, vai darba beigu datums par kuru iesniegts MP2]])=2,MIN(DATE($P$8,12,31),$D50)-MAX(DATE($P$8,1,1),$C50)+1,0)</f>
        <v>0</v>
      </c>
      <c r="Q50" s="34">
        <f>IF(COUNT(Table1[[#This Row],[Darba sākuma datums projektā1]:[Amata pienākumu izpildes termiņš, vai darba beigu datums par kuru iesniegts MP2]])=2,MIN(DATE($Q$8,12,31),$D50)-MAX(DATE($Q$8,1,1),$C50)+1,0)</f>
        <v>0</v>
      </c>
      <c r="R50" s="37">
        <f>IF(COUNT(Table1[[#This Row],[Darba sākuma datums projektā1]:[Amata pienākumu izpildes termiņš, vai darba beigu datums par kuru iesniegts MP2]])=2,MIN(DATE($R$8,12,31),$D50)-MAX(DATE($R$8,1,1),$C50)+1,0)</f>
        <v>0</v>
      </c>
      <c r="S50" s="3">
        <f t="shared" si="11"/>
        <v>0</v>
      </c>
      <c r="T50" s="2">
        <f t="shared" si="12"/>
        <v>0</v>
      </c>
      <c r="U50" s="2">
        <f t="shared" si="13"/>
        <v>0</v>
      </c>
      <c r="V50" s="2">
        <f t="shared" si="14"/>
        <v>0</v>
      </c>
      <c r="W50" s="2">
        <f t="shared" si="15"/>
        <v>0</v>
      </c>
      <c r="X50" s="2">
        <f t="shared" si="16"/>
        <v>0</v>
      </c>
      <c r="Y50" s="2">
        <f t="shared" si="17"/>
        <v>0</v>
      </c>
      <c r="Z50" s="2">
        <f t="shared" si="18"/>
        <v>0</v>
      </c>
      <c r="AA50" s="25">
        <f t="shared" si="19"/>
        <v>0</v>
      </c>
    </row>
    <row r="51" spans="1:27" x14ac:dyDescent="0.3">
      <c r="A51" s="6">
        <v>43</v>
      </c>
      <c r="B51" s="48"/>
      <c r="C51" s="49"/>
      <c r="D51" s="50"/>
      <c r="E51" s="29">
        <f t="shared" si="10"/>
        <v>0</v>
      </c>
      <c r="F51" s="55"/>
      <c r="G51" s="87"/>
      <c r="H51" s="93">
        <f>Table1[[#This Row],[Atvaļinājuma dienu skaits, kas projektā attiecināts iepriekšējos MP]]+G51</f>
        <v>0</v>
      </c>
      <c r="I51" s="29">
        <f>Table1[[#This Row],[Atvaļinājums proporcionāli nostrādātajam laikam projektā]]-Table1[[#This Row],[Kopā izlietoto atvaļinājuma dienu skaits personai projektā]]</f>
        <v>0</v>
      </c>
      <c r="J51" s="32">
        <f>IF(COUNT(Table1[[#This Row],[Darba sākuma datums projektā1]:[Amata pienākumu izpildes termiņš, vai darba beigu datums par kuru iesniegts MP2]])=2,MIN(DATE($J$8,12,31),$D51)-MAX(DATE($J$8,1,1),$C51)+1,0)</f>
        <v>0</v>
      </c>
      <c r="K51" s="34">
        <f>IF(COUNT(Table1[[#This Row],[Darba sākuma datums projektā1]:[Amata pienākumu izpildes termiņš, vai darba beigu datums par kuru iesniegts MP2]])=2,MIN(DATE($K$8,12,31),$D51)-MAX(DATE($K$8,1,1),$C51)+1,0)</f>
        <v>0</v>
      </c>
      <c r="L51" s="34">
        <f>IF(COUNT(Table1[[#This Row],[Darba sākuma datums projektā1]:[Amata pienākumu izpildes termiņš, vai darba beigu datums par kuru iesniegts MP2]])=2,MIN(DATE($L$8,12,31),$D51)-MAX(DATE($L$8,1,1),$C51)+1,0)</f>
        <v>0</v>
      </c>
      <c r="M51" s="34">
        <f>IF(COUNT(Table1[[#This Row],[Darba sākuma datums projektā1]:[Amata pienākumu izpildes termiņš, vai darba beigu datums par kuru iesniegts MP2]])=2,MIN(DATE($M$8,12,31),$D51)-MAX(DATE($M$8,1,1),$C51)+1,0)</f>
        <v>0</v>
      </c>
      <c r="N51" s="34">
        <f>IF(COUNT(Table1[[#This Row],[Darba sākuma datums projektā1]:[Amata pienākumu izpildes termiņš, vai darba beigu datums par kuru iesniegts MP2]])=2,MIN(DATE($N$8,12,31),$D51)-MAX(DATE($N$8,1,1),$C51)+1,0)</f>
        <v>0</v>
      </c>
      <c r="O51" s="34">
        <f>IF(COUNT(Table1[[#This Row],[Darba sākuma datums projektā1]:[Amata pienākumu izpildes termiņš, vai darba beigu datums par kuru iesniegts MP2]])=2,MIN(DATE($O$8,12,31),$D51)-MAX(DATE($O$8,1,1),$C51)+1,0)</f>
        <v>0</v>
      </c>
      <c r="P51" s="34">
        <f>IF(COUNT(Table1[[#This Row],[Darba sākuma datums projektā1]:[Amata pienākumu izpildes termiņš, vai darba beigu datums par kuru iesniegts MP2]])=2,MIN(DATE($P$8,12,31),$D51)-MAX(DATE($P$8,1,1),$C51)+1,0)</f>
        <v>0</v>
      </c>
      <c r="Q51" s="34">
        <f>IF(COUNT(Table1[[#This Row],[Darba sākuma datums projektā1]:[Amata pienākumu izpildes termiņš, vai darba beigu datums par kuru iesniegts MP2]])=2,MIN(DATE($Q$8,12,31),$D51)-MAX(DATE($Q$8,1,1),$C51)+1,0)</f>
        <v>0</v>
      </c>
      <c r="R51" s="37">
        <f>IF(COUNT(Table1[[#This Row],[Darba sākuma datums projektā1]:[Amata pienākumu izpildes termiņš, vai darba beigu datums par kuru iesniegts MP2]])=2,MIN(DATE($R$8,12,31),$D51)-MAX(DATE($R$8,1,1),$C51)+1,0)</f>
        <v>0</v>
      </c>
      <c r="S51" s="3">
        <f t="shared" si="11"/>
        <v>0</v>
      </c>
      <c r="T51" s="2">
        <f t="shared" si="12"/>
        <v>0</v>
      </c>
      <c r="U51" s="2">
        <f t="shared" si="13"/>
        <v>0</v>
      </c>
      <c r="V51" s="2">
        <f t="shared" si="14"/>
        <v>0</v>
      </c>
      <c r="W51" s="2">
        <f t="shared" si="15"/>
        <v>0</v>
      </c>
      <c r="X51" s="2">
        <f t="shared" si="16"/>
        <v>0</v>
      </c>
      <c r="Y51" s="2">
        <f t="shared" si="17"/>
        <v>0</v>
      </c>
      <c r="Z51" s="2">
        <f t="shared" si="18"/>
        <v>0</v>
      </c>
      <c r="AA51" s="25">
        <f t="shared" si="19"/>
        <v>0</v>
      </c>
    </row>
    <row r="52" spans="1:27" x14ac:dyDescent="0.3">
      <c r="A52" s="6">
        <v>44</v>
      </c>
      <c r="B52" s="48"/>
      <c r="C52" s="49"/>
      <c r="D52" s="50"/>
      <c r="E52" s="29">
        <f t="shared" si="10"/>
        <v>0</v>
      </c>
      <c r="F52" s="55"/>
      <c r="G52" s="87"/>
      <c r="H52" s="93">
        <f>Table1[[#This Row],[Atvaļinājuma dienu skaits, kas projektā attiecināts iepriekšējos MP]]+G52</f>
        <v>0</v>
      </c>
      <c r="I52" s="29">
        <f>Table1[[#This Row],[Atvaļinājums proporcionāli nostrādātajam laikam projektā]]-Table1[[#This Row],[Kopā izlietoto atvaļinājuma dienu skaits personai projektā]]</f>
        <v>0</v>
      </c>
      <c r="J52" s="32">
        <f>IF(COUNT(Table1[[#This Row],[Darba sākuma datums projektā1]:[Amata pienākumu izpildes termiņš, vai darba beigu datums par kuru iesniegts MP2]])=2,MIN(DATE($J$8,12,31),$D52)-MAX(DATE($J$8,1,1),$C52)+1,0)</f>
        <v>0</v>
      </c>
      <c r="K52" s="34">
        <f>IF(COUNT(Table1[[#This Row],[Darba sākuma datums projektā1]:[Amata pienākumu izpildes termiņš, vai darba beigu datums par kuru iesniegts MP2]])=2,MIN(DATE($K$8,12,31),$D52)-MAX(DATE($K$8,1,1),$C52)+1,0)</f>
        <v>0</v>
      </c>
      <c r="L52" s="34">
        <f>IF(COUNT(Table1[[#This Row],[Darba sākuma datums projektā1]:[Amata pienākumu izpildes termiņš, vai darba beigu datums par kuru iesniegts MP2]])=2,MIN(DATE($L$8,12,31),$D52)-MAX(DATE($L$8,1,1),$C52)+1,0)</f>
        <v>0</v>
      </c>
      <c r="M52" s="34">
        <f>IF(COUNT(Table1[[#This Row],[Darba sākuma datums projektā1]:[Amata pienākumu izpildes termiņš, vai darba beigu datums par kuru iesniegts MP2]])=2,MIN(DATE($M$8,12,31),$D52)-MAX(DATE($M$8,1,1),$C52)+1,0)</f>
        <v>0</v>
      </c>
      <c r="N52" s="34">
        <f>IF(COUNT(Table1[[#This Row],[Darba sākuma datums projektā1]:[Amata pienākumu izpildes termiņš, vai darba beigu datums par kuru iesniegts MP2]])=2,MIN(DATE($N$8,12,31),$D52)-MAX(DATE($N$8,1,1),$C52)+1,0)</f>
        <v>0</v>
      </c>
      <c r="O52" s="34">
        <f>IF(COUNT(Table1[[#This Row],[Darba sākuma datums projektā1]:[Amata pienākumu izpildes termiņš, vai darba beigu datums par kuru iesniegts MP2]])=2,MIN(DATE($O$8,12,31),$D52)-MAX(DATE($O$8,1,1),$C52)+1,0)</f>
        <v>0</v>
      </c>
      <c r="P52" s="34">
        <f>IF(COUNT(Table1[[#This Row],[Darba sākuma datums projektā1]:[Amata pienākumu izpildes termiņš, vai darba beigu datums par kuru iesniegts MP2]])=2,MIN(DATE($P$8,12,31),$D52)-MAX(DATE($P$8,1,1),$C52)+1,0)</f>
        <v>0</v>
      </c>
      <c r="Q52" s="34">
        <f>IF(COUNT(Table1[[#This Row],[Darba sākuma datums projektā1]:[Amata pienākumu izpildes termiņš, vai darba beigu datums par kuru iesniegts MP2]])=2,MIN(DATE($Q$8,12,31),$D52)-MAX(DATE($Q$8,1,1),$C52)+1,0)</f>
        <v>0</v>
      </c>
      <c r="R52" s="37">
        <f>IF(COUNT(Table1[[#This Row],[Darba sākuma datums projektā1]:[Amata pienākumu izpildes termiņš, vai darba beigu datums par kuru iesniegts MP2]])=2,MIN(DATE($R$8,12,31),$D52)-MAX(DATE($R$8,1,1),$C52)+1,0)</f>
        <v>0</v>
      </c>
      <c r="S52" s="3">
        <f t="shared" si="11"/>
        <v>0</v>
      </c>
      <c r="T52" s="2">
        <f t="shared" si="12"/>
        <v>0</v>
      </c>
      <c r="U52" s="2">
        <f t="shared" si="13"/>
        <v>0</v>
      </c>
      <c r="V52" s="2">
        <f t="shared" si="14"/>
        <v>0</v>
      </c>
      <c r="W52" s="2">
        <f t="shared" si="15"/>
        <v>0</v>
      </c>
      <c r="X52" s="2">
        <f t="shared" si="16"/>
        <v>0</v>
      </c>
      <c r="Y52" s="2">
        <f t="shared" si="17"/>
        <v>0</v>
      </c>
      <c r="Z52" s="2">
        <f t="shared" si="18"/>
        <v>0</v>
      </c>
      <c r="AA52" s="25">
        <f t="shared" si="19"/>
        <v>0</v>
      </c>
    </row>
    <row r="53" spans="1:27" x14ac:dyDescent="0.3">
      <c r="A53" s="6">
        <v>45</v>
      </c>
      <c r="B53" s="48"/>
      <c r="C53" s="49"/>
      <c r="D53" s="50"/>
      <c r="E53" s="29">
        <f t="shared" si="10"/>
        <v>0</v>
      </c>
      <c r="F53" s="55"/>
      <c r="G53" s="87"/>
      <c r="H53" s="93">
        <f>Table1[[#This Row],[Atvaļinājuma dienu skaits, kas projektā attiecināts iepriekšējos MP]]+G53</f>
        <v>0</v>
      </c>
      <c r="I53" s="29">
        <f>Table1[[#This Row],[Atvaļinājums proporcionāli nostrādātajam laikam projektā]]-Table1[[#This Row],[Kopā izlietoto atvaļinājuma dienu skaits personai projektā]]</f>
        <v>0</v>
      </c>
      <c r="J53" s="32">
        <f>IF(COUNT(Table1[[#This Row],[Darba sākuma datums projektā1]:[Amata pienākumu izpildes termiņš, vai darba beigu datums par kuru iesniegts MP2]])=2,MIN(DATE($J$8,12,31),$D53)-MAX(DATE($J$8,1,1),$C53)+1,0)</f>
        <v>0</v>
      </c>
      <c r="K53" s="34">
        <f>IF(COUNT(Table1[[#This Row],[Darba sākuma datums projektā1]:[Amata pienākumu izpildes termiņš, vai darba beigu datums par kuru iesniegts MP2]])=2,MIN(DATE($K$8,12,31),$D53)-MAX(DATE($K$8,1,1),$C53)+1,0)</f>
        <v>0</v>
      </c>
      <c r="L53" s="34">
        <f>IF(COUNT(Table1[[#This Row],[Darba sākuma datums projektā1]:[Amata pienākumu izpildes termiņš, vai darba beigu datums par kuru iesniegts MP2]])=2,MIN(DATE($L$8,12,31),$D53)-MAX(DATE($L$8,1,1),$C53)+1,0)</f>
        <v>0</v>
      </c>
      <c r="M53" s="34">
        <f>IF(COUNT(Table1[[#This Row],[Darba sākuma datums projektā1]:[Amata pienākumu izpildes termiņš, vai darba beigu datums par kuru iesniegts MP2]])=2,MIN(DATE($M$8,12,31),$D53)-MAX(DATE($M$8,1,1),$C53)+1,0)</f>
        <v>0</v>
      </c>
      <c r="N53" s="34">
        <f>IF(COUNT(Table1[[#This Row],[Darba sākuma datums projektā1]:[Amata pienākumu izpildes termiņš, vai darba beigu datums par kuru iesniegts MP2]])=2,MIN(DATE($N$8,12,31),$D53)-MAX(DATE($N$8,1,1),$C53)+1,0)</f>
        <v>0</v>
      </c>
      <c r="O53" s="34">
        <f>IF(COUNT(Table1[[#This Row],[Darba sākuma datums projektā1]:[Amata pienākumu izpildes termiņš, vai darba beigu datums par kuru iesniegts MP2]])=2,MIN(DATE($O$8,12,31),$D53)-MAX(DATE($O$8,1,1),$C53)+1,0)</f>
        <v>0</v>
      </c>
      <c r="P53" s="34">
        <f>IF(COUNT(Table1[[#This Row],[Darba sākuma datums projektā1]:[Amata pienākumu izpildes termiņš, vai darba beigu datums par kuru iesniegts MP2]])=2,MIN(DATE($P$8,12,31),$D53)-MAX(DATE($P$8,1,1),$C53)+1,0)</f>
        <v>0</v>
      </c>
      <c r="Q53" s="34">
        <f>IF(COUNT(Table1[[#This Row],[Darba sākuma datums projektā1]:[Amata pienākumu izpildes termiņš, vai darba beigu datums par kuru iesniegts MP2]])=2,MIN(DATE($Q$8,12,31),$D53)-MAX(DATE($Q$8,1,1),$C53)+1,0)</f>
        <v>0</v>
      </c>
      <c r="R53" s="37">
        <f>IF(COUNT(Table1[[#This Row],[Darba sākuma datums projektā1]:[Amata pienākumu izpildes termiņš, vai darba beigu datums par kuru iesniegts MP2]])=2,MIN(DATE($R$8,12,31),$D53)-MAX(DATE($R$8,1,1),$C53)+1,0)</f>
        <v>0</v>
      </c>
      <c r="S53" s="3">
        <f t="shared" si="11"/>
        <v>0</v>
      </c>
      <c r="T53" s="2">
        <f t="shared" si="12"/>
        <v>0</v>
      </c>
      <c r="U53" s="2">
        <f t="shared" si="13"/>
        <v>0</v>
      </c>
      <c r="V53" s="2">
        <f t="shared" si="14"/>
        <v>0</v>
      </c>
      <c r="W53" s="2">
        <f t="shared" si="15"/>
        <v>0</v>
      </c>
      <c r="X53" s="2">
        <f t="shared" si="16"/>
        <v>0</v>
      </c>
      <c r="Y53" s="2">
        <f t="shared" si="17"/>
        <v>0</v>
      </c>
      <c r="Z53" s="2">
        <f t="shared" si="18"/>
        <v>0</v>
      </c>
      <c r="AA53" s="25">
        <f t="shared" si="19"/>
        <v>0</v>
      </c>
    </row>
    <row r="54" spans="1:27" x14ac:dyDescent="0.3">
      <c r="A54" s="6">
        <v>46</v>
      </c>
      <c r="B54" s="48"/>
      <c r="C54" s="49"/>
      <c r="D54" s="50"/>
      <c r="E54" s="29">
        <f t="shared" si="10"/>
        <v>0</v>
      </c>
      <c r="F54" s="55"/>
      <c r="G54" s="87"/>
      <c r="H54" s="93">
        <f>Table1[[#This Row],[Atvaļinājuma dienu skaits, kas projektā attiecināts iepriekšējos MP]]+G54</f>
        <v>0</v>
      </c>
      <c r="I54" s="29">
        <f>Table1[[#This Row],[Atvaļinājums proporcionāli nostrādātajam laikam projektā]]-Table1[[#This Row],[Kopā izlietoto atvaļinājuma dienu skaits personai projektā]]</f>
        <v>0</v>
      </c>
      <c r="J54" s="32">
        <f>IF(COUNT(Table1[[#This Row],[Darba sākuma datums projektā1]:[Amata pienākumu izpildes termiņš, vai darba beigu datums par kuru iesniegts MP2]])=2,MIN(DATE($J$8,12,31),$D54)-MAX(DATE($J$8,1,1),$C54)+1,0)</f>
        <v>0</v>
      </c>
      <c r="K54" s="34">
        <f>IF(COUNT(Table1[[#This Row],[Darba sākuma datums projektā1]:[Amata pienākumu izpildes termiņš, vai darba beigu datums par kuru iesniegts MP2]])=2,MIN(DATE($K$8,12,31),$D54)-MAX(DATE($K$8,1,1),$C54)+1,0)</f>
        <v>0</v>
      </c>
      <c r="L54" s="34">
        <f>IF(COUNT(Table1[[#This Row],[Darba sākuma datums projektā1]:[Amata pienākumu izpildes termiņš, vai darba beigu datums par kuru iesniegts MP2]])=2,MIN(DATE($L$8,12,31),$D54)-MAX(DATE($L$8,1,1),$C54)+1,0)</f>
        <v>0</v>
      </c>
      <c r="M54" s="34">
        <f>IF(COUNT(Table1[[#This Row],[Darba sākuma datums projektā1]:[Amata pienākumu izpildes termiņš, vai darba beigu datums par kuru iesniegts MP2]])=2,MIN(DATE($M$8,12,31),$D54)-MAX(DATE($M$8,1,1),$C54)+1,0)</f>
        <v>0</v>
      </c>
      <c r="N54" s="34">
        <f>IF(COUNT(Table1[[#This Row],[Darba sākuma datums projektā1]:[Amata pienākumu izpildes termiņš, vai darba beigu datums par kuru iesniegts MP2]])=2,MIN(DATE($N$8,12,31),$D54)-MAX(DATE($N$8,1,1),$C54)+1,0)</f>
        <v>0</v>
      </c>
      <c r="O54" s="34">
        <f>IF(COUNT(Table1[[#This Row],[Darba sākuma datums projektā1]:[Amata pienākumu izpildes termiņš, vai darba beigu datums par kuru iesniegts MP2]])=2,MIN(DATE($O$8,12,31),$D54)-MAX(DATE($O$8,1,1),$C54)+1,0)</f>
        <v>0</v>
      </c>
      <c r="P54" s="34">
        <f>IF(COUNT(Table1[[#This Row],[Darba sākuma datums projektā1]:[Amata pienākumu izpildes termiņš, vai darba beigu datums par kuru iesniegts MP2]])=2,MIN(DATE($P$8,12,31),$D54)-MAX(DATE($P$8,1,1),$C54)+1,0)</f>
        <v>0</v>
      </c>
      <c r="Q54" s="34">
        <f>IF(COUNT(Table1[[#This Row],[Darba sākuma datums projektā1]:[Amata pienākumu izpildes termiņš, vai darba beigu datums par kuru iesniegts MP2]])=2,MIN(DATE($Q$8,12,31),$D54)-MAX(DATE($Q$8,1,1),$C54)+1,0)</f>
        <v>0</v>
      </c>
      <c r="R54" s="37">
        <f>IF(COUNT(Table1[[#This Row],[Darba sākuma datums projektā1]:[Amata pienākumu izpildes termiņš, vai darba beigu datums par kuru iesniegts MP2]])=2,MIN(DATE($R$8,12,31),$D54)-MAX(DATE($R$8,1,1),$C54)+1,0)</f>
        <v>0</v>
      </c>
      <c r="S54" s="3">
        <f t="shared" si="11"/>
        <v>0</v>
      </c>
      <c r="T54" s="2">
        <f t="shared" si="12"/>
        <v>0</v>
      </c>
      <c r="U54" s="2">
        <f t="shared" si="13"/>
        <v>0</v>
      </c>
      <c r="V54" s="2">
        <f t="shared" si="14"/>
        <v>0</v>
      </c>
      <c r="W54" s="2">
        <f t="shared" si="15"/>
        <v>0</v>
      </c>
      <c r="X54" s="2">
        <f t="shared" si="16"/>
        <v>0</v>
      </c>
      <c r="Y54" s="2">
        <f t="shared" si="17"/>
        <v>0</v>
      </c>
      <c r="Z54" s="2">
        <f t="shared" si="18"/>
        <v>0</v>
      </c>
      <c r="AA54" s="25">
        <f t="shared" si="19"/>
        <v>0</v>
      </c>
    </row>
    <row r="55" spans="1:27" x14ac:dyDescent="0.3">
      <c r="A55" s="6">
        <v>47</v>
      </c>
      <c r="B55" s="48"/>
      <c r="C55" s="49"/>
      <c r="D55" s="50"/>
      <c r="E55" s="29">
        <f t="shared" si="10"/>
        <v>0</v>
      </c>
      <c r="F55" s="55"/>
      <c r="G55" s="87"/>
      <c r="H55" s="93">
        <f>Table1[[#This Row],[Atvaļinājuma dienu skaits, kas projektā attiecināts iepriekšējos MP]]+G55</f>
        <v>0</v>
      </c>
      <c r="I55" s="29">
        <f>Table1[[#This Row],[Atvaļinājums proporcionāli nostrādātajam laikam projektā]]-Table1[[#This Row],[Kopā izlietoto atvaļinājuma dienu skaits personai projektā]]</f>
        <v>0</v>
      </c>
      <c r="J55" s="32">
        <f>IF(COUNT(Table1[[#This Row],[Darba sākuma datums projektā1]:[Amata pienākumu izpildes termiņš, vai darba beigu datums par kuru iesniegts MP2]])=2,MIN(DATE($J$8,12,31),$D55)-MAX(DATE($J$8,1,1),$C55)+1,0)</f>
        <v>0</v>
      </c>
      <c r="K55" s="34">
        <f>IF(COUNT(Table1[[#This Row],[Darba sākuma datums projektā1]:[Amata pienākumu izpildes termiņš, vai darba beigu datums par kuru iesniegts MP2]])=2,MIN(DATE($K$8,12,31),$D55)-MAX(DATE($K$8,1,1),$C55)+1,0)</f>
        <v>0</v>
      </c>
      <c r="L55" s="34">
        <f>IF(COUNT(Table1[[#This Row],[Darba sākuma datums projektā1]:[Amata pienākumu izpildes termiņš, vai darba beigu datums par kuru iesniegts MP2]])=2,MIN(DATE($L$8,12,31),$D55)-MAX(DATE($L$8,1,1),$C55)+1,0)</f>
        <v>0</v>
      </c>
      <c r="M55" s="34">
        <f>IF(COUNT(Table1[[#This Row],[Darba sākuma datums projektā1]:[Amata pienākumu izpildes termiņš, vai darba beigu datums par kuru iesniegts MP2]])=2,MIN(DATE($M$8,12,31),$D55)-MAX(DATE($M$8,1,1),$C55)+1,0)</f>
        <v>0</v>
      </c>
      <c r="N55" s="34">
        <f>IF(COUNT(Table1[[#This Row],[Darba sākuma datums projektā1]:[Amata pienākumu izpildes termiņš, vai darba beigu datums par kuru iesniegts MP2]])=2,MIN(DATE($N$8,12,31),$D55)-MAX(DATE($N$8,1,1),$C55)+1,0)</f>
        <v>0</v>
      </c>
      <c r="O55" s="34">
        <f>IF(COUNT(Table1[[#This Row],[Darba sākuma datums projektā1]:[Amata pienākumu izpildes termiņš, vai darba beigu datums par kuru iesniegts MP2]])=2,MIN(DATE($O$8,12,31),$D55)-MAX(DATE($O$8,1,1),$C55)+1,0)</f>
        <v>0</v>
      </c>
      <c r="P55" s="34">
        <f>IF(COUNT(Table1[[#This Row],[Darba sākuma datums projektā1]:[Amata pienākumu izpildes termiņš, vai darba beigu datums par kuru iesniegts MP2]])=2,MIN(DATE($P$8,12,31),$D55)-MAX(DATE($P$8,1,1),$C55)+1,0)</f>
        <v>0</v>
      </c>
      <c r="Q55" s="34">
        <f>IF(COUNT(Table1[[#This Row],[Darba sākuma datums projektā1]:[Amata pienākumu izpildes termiņš, vai darba beigu datums par kuru iesniegts MP2]])=2,MIN(DATE($Q$8,12,31),$D55)-MAX(DATE($Q$8,1,1),$C55)+1,0)</f>
        <v>0</v>
      </c>
      <c r="R55" s="37">
        <f>IF(COUNT(Table1[[#This Row],[Darba sākuma datums projektā1]:[Amata pienākumu izpildes termiņš, vai darba beigu datums par kuru iesniegts MP2]])=2,MIN(DATE($R$8,12,31),$D55)-MAX(DATE($R$8,1,1),$C55)+1,0)</f>
        <v>0</v>
      </c>
      <c r="S55" s="3">
        <f t="shared" si="11"/>
        <v>0</v>
      </c>
      <c r="T55" s="2">
        <f t="shared" si="12"/>
        <v>0</v>
      </c>
      <c r="U55" s="2">
        <f t="shared" si="13"/>
        <v>0</v>
      </c>
      <c r="V55" s="2">
        <f t="shared" si="14"/>
        <v>0</v>
      </c>
      <c r="W55" s="2">
        <f t="shared" si="15"/>
        <v>0</v>
      </c>
      <c r="X55" s="2">
        <f t="shared" si="16"/>
        <v>0</v>
      </c>
      <c r="Y55" s="2">
        <f t="shared" si="17"/>
        <v>0</v>
      </c>
      <c r="Z55" s="2">
        <f t="shared" si="18"/>
        <v>0</v>
      </c>
      <c r="AA55" s="25">
        <f t="shared" si="19"/>
        <v>0</v>
      </c>
    </row>
    <row r="56" spans="1:27" x14ac:dyDescent="0.3">
      <c r="A56" s="6">
        <v>48</v>
      </c>
      <c r="B56" s="48"/>
      <c r="C56" s="49"/>
      <c r="D56" s="50"/>
      <c r="E56" s="29">
        <f t="shared" si="10"/>
        <v>0</v>
      </c>
      <c r="F56" s="55"/>
      <c r="G56" s="87"/>
      <c r="H56" s="93">
        <f>Table1[[#This Row],[Atvaļinājuma dienu skaits, kas projektā attiecināts iepriekšējos MP]]+G56</f>
        <v>0</v>
      </c>
      <c r="I56" s="29">
        <f>Table1[[#This Row],[Atvaļinājums proporcionāli nostrādātajam laikam projektā]]-Table1[[#This Row],[Kopā izlietoto atvaļinājuma dienu skaits personai projektā]]</f>
        <v>0</v>
      </c>
      <c r="J56" s="32">
        <f>IF(COUNT(Table1[[#This Row],[Darba sākuma datums projektā1]:[Amata pienākumu izpildes termiņš, vai darba beigu datums par kuru iesniegts MP2]])=2,MIN(DATE($J$8,12,31),$D56)-MAX(DATE($J$8,1,1),$C56)+1,0)</f>
        <v>0</v>
      </c>
      <c r="K56" s="34">
        <f>IF(COUNT(Table1[[#This Row],[Darba sākuma datums projektā1]:[Amata pienākumu izpildes termiņš, vai darba beigu datums par kuru iesniegts MP2]])=2,MIN(DATE($K$8,12,31),$D56)-MAX(DATE($K$8,1,1),$C56)+1,0)</f>
        <v>0</v>
      </c>
      <c r="L56" s="34">
        <f>IF(COUNT(Table1[[#This Row],[Darba sākuma datums projektā1]:[Amata pienākumu izpildes termiņš, vai darba beigu datums par kuru iesniegts MP2]])=2,MIN(DATE($L$8,12,31),$D56)-MAX(DATE($L$8,1,1),$C56)+1,0)</f>
        <v>0</v>
      </c>
      <c r="M56" s="34">
        <f>IF(COUNT(Table1[[#This Row],[Darba sākuma datums projektā1]:[Amata pienākumu izpildes termiņš, vai darba beigu datums par kuru iesniegts MP2]])=2,MIN(DATE($M$8,12,31),$D56)-MAX(DATE($M$8,1,1),$C56)+1,0)</f>
        <v>0</v>
      </c>
      <c r="N56" s="34">
        <f>IF(COUNT(Table1[[#This Row],[Darba sākuma datums projektā1]:[Amata pienākumu izpildes termiņš, vai darba beigu datums par kuru iesniegts MP2]])=2,MIN(DATE($N$8,12,31),$D56)-MAX(DATE($N$8,1,1),$C56)+1,0)</f>
        <v>0</v>
      </c>
      <c r="O56" s="34">
        <f>IF(COUNT(Table1[[#This Row],[Darba sākuma datums projektā1]:[Amata pienākumu izpildes termiņš, vai darba beigu datums par kuru iesniegts MP2]])=2,MIN(DATE($O$8,12,31),$D56)-MAX(DATE($O$8,1,1),$C56)+1,0)</f>
        <v>0</v>
      </c>
      <c r="P56" s="34">
        <f>IF(COUNT(Table1[[#This Row],[Darba sākuma datums projektā1]:[Amata pienākumu izpildes termiņš, vai darba beigu datums par kuru iesniegts MP2]])=2,MIN(DATE($P$8,12,31),$D56)-MAX(DATE($P$8,1,1),$C56)+1,0)</f>
        <v>0</v>
      </c>
      <c r="Q56" s="34">
        <f>IF(COUNT(Table1[[#This Row],[Darba sākuma datums projektā1]:[Amata pienākumu izpildes termiņš, vai darba beigu datums par kuru iesniegts MP2]])=2,MIN(DATE($Q$8,12,31),$D56)-MAX(DATE($Q$8,1,1),$C56)+1,0)</f>
        <v>0</v>
      </c>
      <c r="R56" s="37">
        <f>IF(COUNT(Table1[[#This Row],[Darba sākuma datums projektā1]:[Amata pienākumu izpildes termiņš, vai darba beigu datums par kuru iesniegts MP2]])=2,MIN(DATE($R$8,12,31),$D56)-MAX(DATE($R$8,1,1),$C56)+1,0)</f>
        <v>0</v>
      </c>
      <c r="S56" s="3">
        <f t="shared" si="11"/>
        <v>0</v>
      </c>
      <c r="T56" s="2">
        <f t="shared" si="12"/>
        <v>0</v>
      </c>
      <c r="U56" s="2">
        <f t="shared" si="13"/>
        <v>0</v>
      </c>
      <c r="V56" s="2">
        <f t="shared" si="14"/>
        <v>0</v>
      </c>
      <c r="W56" s="2">
        <f t="shared" si="15"/>
        <v>0</v>
      </c>
      <c r="X56" s="2">
        <f t="shared" si="16"/>
        <v>0</v>
      </c>
      <c r="Y56" s="2">
        <f t="shared" si="17"/>
        <v>0</v>
      </c>
      <c r="Z56" s="2">
        <f t="shared" si="18"/>
        <v>0</v>
      </c>
      <c r="AA56" s="25">
        <f t="shared" si="19"/>
        <v>0</v>
      </c>
    </row>
    <row r="57" spans="1:27" x14ac:dyDescent="0.3">
      <c r="A57" s="6">
        <v>49</v>
      </c>
      <c r="B57" s="48"/>
      <c r="C57" s="49"/>
      <c r="D57" s="50"/>
      <c r="E57" s="29">
        <f t="shared" si="10"/>
        <v>0</v>
      </c>
      <c r="F57" s="55"/>
      <c r="G57" s="87"/>
      <c r="H57" s="93">
        <f>Table1[[#This Row],[Atvaļinājuma dienu skaits, kas projektā attiecināts iepriekšējos MP]]+G57</f>
        <v>0</v>
      </c>
      <c r="I57" s="29">
        <f>Table1[[#This Row],[Atvaļinājums proporcionāli nostrādātajam laikam projektā]]-Table1[[#This Row],[Kopā izlietoto atvaļinājuma dienu skaits personai projektā]]</f>
        <v>0</v>
      </c>
      <c r="J57" s="32">
        <f>IF(COUNT(Table1[[#This Row],[Darba sākuma datums projektā1]:[Amata pienākumu izpildes termiņš, vai darba beigu datums par kuru iesniegts MP2]])=2,MIN(DATE($J$8,12,31),$D57)-MAX(DATE($J$8,1,1),$C57)+1,0)</f>
        <v>0</v>
      </c>
      <c r="K57" s="34">
        <f>IF(COUNT(Table1[[#This Row],[Darba sākuma datums projektā1]:[Amata pienākumu izpildes termiņš, vai darba beigu datums par kuru iesniegts MP2]])=2,MIN(DATE($K$8,12,31),$D57)-MAX(DATE($K$8,1,1),$C57)+1,0)</f>
        <v>0</v>
      </c>
      <c r="L57" s="34">
        <f>IF(COUNT(Table1[[#This Row],[Darba sākuma datums projektā1]:[Amata pienākumu izpildes termiņš, vai darba beigu datums par kuru iesniegts MP2]])=2,MIN(DATE($L$8,12,31),$D57)-MAX(DATE($L$8,1,1),$C57)+1,0)</f>
        <v>0</v>
      </c>
      <c r="M57" s="34">
        <f>IF(COUNT(Table1[[#This Row],[Darba sākuma datums projektā1]:[Amata pienākumu izpildes termiņš, vai darba beigu datums par kuru iesniegts MP2]])=2,MIN(DATE($M$8,12,31),$D57)-MAX(DATE($M$8,1,1),$C57)+1,0)</f>
        <v>0</v>
      </c>
      <c r="N57" s="34">
        <f>IF(COUNT(Table1[[#This Row],[Darba sākuma datums projektā1]:[Amata pienākumu izpildes termiņš, vai darba beigu datums par kuru iesniegts MP2]])=2,MIN(DATE($N$8,12,31),$D57)-MAX(DATE($N$8,1,1),$C57)+1,0)</f>
        <v>0</v>
      </c>
      <c r="O57" s="34">
        <f>IF(COUNT(Table1[[#This Row],[Darba sākuma datums projektā1]:[Amata pienākumu izpildes termiņš, vai darba beigu datums par kuru iesniegts MP2]])=2,MIN(DATE($O$8,12,31),$D57)-MAX(DATE($O$8,1,1),$C57)+1,0)</f>
        <v>0</v>
      </c>
      <c r="P57" s="34">
        <f>IF(COUNT(Table1[[#This Row],[Darba sākuma datums projektā1]:[Amata pienākumu izpildes termiņš, vai darba beigu datums par kuru iesniegts MP2]])=2,MIN(DATE($P$8,12,31),$D57)-MAX(DATE($P$8,1,1),$C57)+1,0)</f>
        <v>0</v>
      </c>
      <c r="Q57" s="34">
        <f>IF(COUNT(Table1[[#This Row],[Darba sākuma datums projektā1]:[Amata pienākumu izpildes termiņš, vai darba beigu datums par kuru iesniegts MP2]])=2,MIN(DATE($Q$8,12,31),$D57)-MAX(DATE($Q$8,1,1),$C57)+1,0)</f>
        <v>0</v>
      </c>
      <c r="R57" s="37">
        <f>IF(COUNT(Table1[[#This Row],[Darba sākuma datums projektā1]:[Amata pienākumu izpildes termiņš, vai darba beigu datums par kuru iesniegts MP2]])=2,MIN(DATE($R$8,12,31),$D57)-MAX(DATE($R$8,1,1),$C57)+1,0)</f>
        <v>0</v>
      </c>
      <c r="S57" s="3">
        <f t="shared" si="11"/>
        <v>0</v>
      </c>
      <c r="T57" s="2">
        <f t="shared" si="12"/>
        <v>0</v>
      </c>
      <c r="U57" s="2">
        <f t="shared" si="13"/>
        <v>0</v>
      </c>
      <c r="V57" s="2">
        <f t="shared" si="14"/>
        <v>0</v>
      </c>
      <c r="W57" s="2">
        <f t="shared" si="15"/>
        <v>0</v>
      </c>
      <c r="X57" s="2">
        <f t="shared" si="16"/>
        <v>0</v>
      </c>
      <c r="Y57" s="2">
        <f t="shared" si="17"/>
        <v>0</v>
      </c>
      <c r="Z57" s="2">
        <f t="shared" si="18"/>
        <v>0</v>
      </c>
      <c r="AA57" s="25">
        <f t="shared" si="19"/>
        <v>0</v>
      </c>
    </row>
    <row r="58" spans="1:27" x14ac:dyDescent="0.3">
      <c r="A58" s="6">
        <v>50</v>
      </c>
      <c r="B58" s="48"/>
      <c r="C58" s="49"/>
      <c r="D58" s="50"/>
      <c r="E58" s="29">
        <f t="shared" si="10"/>
        <v>0</v>
      </c>
      <c r="F58" s="55"/>
      <c r="G58" s="87"/>
      <c r="H58" s="93">
        <f>Table1[[#This Row],[Atvaļinājuma dienu skaits, kas projektā attiecināts iepriekšējos MP]]+G58</f>
        <v>0</v>
      </c>
      <c r="I58" s="29">
        <f>Table1[[#This Row],[Atvaļinājums proporcionāli nostrādātajam laikam projektā]]-Table1[[#This Row],[Kopā izlietoto atvaļinājuma dienu skaits personai projektā]]</f>
        <v>0</v>
      </c>
      <c r="J58" s="32">
        <f>IF(COUNT(Table1[[#This Row],[Darba sākuma datums projektā1]:[Amata pienākumu izpildes termiņš, vai darba beigu datums par kuru iesniegts MP2]])=2,MIN(DATE($J$8,12,31),$D58)-MAX(DATE($J$8,1,1),$C58)+1,0)</f>
        <v>0</v>
      </c>
      <c r="K58" s="34">
        <f>IF(COUNT(Table1[[#This Row],[Darba sākuma datums projektā1]:[Amata pienākumu izpildes termiņš, vai darba beigu datums par kuru iesniegts MP2]])=2,MIN(DATE($K$8,12,31),$D58)-MAX(DATE($K$8,1,1),$C58)+1,0)</f>
        <v>0</v>
      </c>
      <c r="L58" s="34">
        <f>IF(COUNT(Table1[[#This Row],[Darba sākuma datums projektā1]:[Amata pienākumu izpildes termiņš, vai darba beigu datums par kuru iesniegts MP2]])=2,MIN(DATE($L$8,12,31),$D58)-MAX(DATE($L$8,1,1),$C58)+1,0)</f>
        <v>0</v>
      </c>
      <c r="M58" s="34">
        <f>IF(COUNT(Table1[[#This Row],[Darba sākuma datums projektā1]:[Amata pienākumu izpildes termiņš, vai darba beigu datums par kuru iesniegts MP2]])=2,MIN(DATE($M$8,12,31),$D58)-MAX(DATE($M$8,1,1),$C58)+1,0)</f>
        <v>0</v>
      </c>
      <c r="N58" s="34">
        <f>IF(COUNT(Table1[[#This Row],[Darba sākuma datums projektā1]:[Amata pienākumu izpildes termiņš, vai darba beigu datums par kuru iesniegts MP2]])=2,MIN(DATE($N$8,12,31),$D58)-MAX(DATE($N$8,1,1),$C58)+1,0)</f>
        <v>0</v>
      </c>
      <c r="O58" s="34">
        <f>IF(COUNT(Table1[[#This Row],[Darba sākuma datums projektā1]:[Amata pienākumu izpildes termiņš, vai darba beigu datums par kuru iesniegts MP2]])=2,MIN(DATE($O$8,12,31),$D58)-MAX(DATE($O$8,1,1),$C58)+1,0)</f>
        <v>0</v>
      </c>
      <c r="P58" s="34">
        <f>IF(COUNT(Table1[[#This Row],[Darba sākuma datums projektā1]:[Amata pienākumu izpildes termiņš, vai darba beigu datums par kuru iesniegts MP2]])=2,MIN(DATE($P$8,12,31),$D58)-MAX(DATE($P$8,1,1),$C58)+1,0)</f>
        <v>0</v>
      </c>
      <c r="Q58" s="34">
        <f>IF(COUNT(Table1[[#This Row],[Darba sākuma datums projektā1]:[Amata pienākumu izpildes termiņš, vai darba beigu datums par kuru iesniegts MP2]])=2,MIN(DATE($Q$8,12,31),$D58)-MAX(DATE($Q$8,1,1),$C58)+1,0)</f>
        <v>0</v>
      </c>
      <c r="R58" s="37">
        <f>IF(COUNT(Table1[[#This Row],[Darba sākuma datums projektā1]:[Amata pienākumu izpildes termiņš, vai darba beigu datums par kuru iesniegts MP2]])=2,MIN(DATE($R$8,12,31),$D58)-MAX(DATE($R$8,1,1),$C58)+1,0)</f>
        <v>0</v>
      </c>
      <c r="S58" s="3">
        <f t="shared" si="11"/>
        <v>0</v>
      </c>
      <c r="T58" s="2">
        <f t="shared" si="12"/>
        <v>0</v>
      </c>
      <c r="U58" s="2">
        <f t="shared" si="13"/>
        <v>0</v>
      </c>
      <c r="V58" s="2">
        <f t="shared" si="14"/>
        <v>0</v>
      </c>
      <c r="W58" s="2">
        <f t="shared" si="15"/>
        <v>0</v>
      </c>
      <c r="X58" s="2">
        <f t="shared" si="16"/>
        <v>0</v>
      </c>
      <c r="Y58" s="2">
        <f t="shared" si="17"/>
        <v>0</v>
      </c>
      <c r="Z58" s="2">
        <f t="shared" si="18"/>
        <v>0</v>
      </c>
      <c r="AA58" s="25">
        <f t="shared" si="19"/>
        <v>0</v>
      </c>
    </row>
    <row r="59" spans="1:27" x14ac:dyDescent="0.3">
      <c r="A59" s="6">
        <v>51</v>
      </c>
      <c r="B59" s="48"/>
      <c r="C59" s="49"/>
      <c r="D59" s="50"/>
      <c r="E59" s="29">
        <f t="shared" si="10"/>
        <v>0</v>
      </c>
      <c r="F59" s="55"/>
      <c r="G59" s="87"/>
      <c r="H59" s="93">
        <f>Table1[[#This Row],[Atvaļinājuma dienu skaits, kas projektā attiecināts iepriekšējos MP]]+G59</f>
        <v>0</v>
      </c>
      <c r="I59" s="29">
        <f>Table1[[#This Row],[Atvaļinājums proporcionāli nostrādātajam laikam projektā]]-Table1[[#This Row],[Kopā izlietoto atvaļinājuma dienu skaits personai projektā]]</f>
        <v>0</v>
      </c>
      <c r="J59" s="32">
        <f>IF(COUNT(Table1[[#This Row],[Darba sākuma datums projektā1]:[Amata pienākumu izpildes termiņš, vai darba beigu datums par kuru iesniegts MP2]])=2,MIN(DATE($J$8,12,31),$D59)-MAX(DATE($J$8,1,1),$C59)+1,0)</f>
        <v>0</v>
      </c>
      <c r="K59" s="34">
        <f>IF(COUNT(Table1[[#This Row],[Darba sākuma datums projektā1]:[Amata pienākumu izpildes termiņš, vai darba beigu datums par kuru iesniegts MP2]])=2,MIN(DATE($K$8,12,31),$D59)-MAX(DATE($K$8,1,1),$C59)+1,0)</f>
        <v>0</v>
      </c>
      <c r="L59" s="34">
        <f>IF(COUNT(Table1[[#This Row],[Darba sākuma datums projektā1]:[Amata pienākumu izpildes termiņš, vai darba beigu datums par kuru iesniegts MP2]])=2,MIN(DATE($L$8,12,31),$D59)-MAX(DATE($L$8,1,1),$C59)+1,0)</f>
        <v>0</v>
      </c>
      <c r="M59" s="34">
        <f>IF(COUNT(Table1[[#This Row],[Darba sākuma datums projektā1]:[Amata pienākumu izpildes termiņš, vai darba beigu datums par kuru iesniegts MP2]])=2,MIN(DATE($M$8,12,31),$D59)-MAX(DATE($M$8,1,1),$C59)+1,0)</f>
        <v>0</v>
      </c>
      <c r="N59" s="34">
        <f>IF(COUNT(Table1[[#This Row],[Darba sākuma datums projektā1]:[Amata pienākumu izpildes termiņš, vai darba beigu datums par kuru iesniegts MP2]])=2,MIN(DATE($N$8,12,31),$D59)-MAX(DATE($N$8,1,1),$C59)+1,0)</f>
        <v>0</v>
      </c>
      <c r="O59" s="34">
        <f>IF(COUNT(Table1[[#This Row],[Darba sākuma datums projektā1]:[Amata pienākumu izpildes termiņš, vai darba beigu datums par kuru iesniegts MP2]])=2,MIN(DATE($O$8,12,31),$D59)-MAX(DATE($O$8,1,1),$C59)+1,0)</f>
        <v>0</v>
      </c>
      <c r="P59" s="34">
        <f>IF(COUNT(Table1[[#This Row],[Darba sākuma datums projektā1]:[Amata pienākumu izpildes termiņš, vai darba beigu datums par kuru iesniegts MP2]])=2,MIN(DATE($P$8,12,31),$D59)-MAX(DATE($P$8,1,1),$C59)+1,0)</f>
        <v>0</v>
      </c>
      <c r="Q59" s="34">
        <f>IF(COUNT(Table1[[#This Row],[Darba sākuma datums projektā1]:[Amata pienākumu izpildes termiņš, vai darba beigu datums par kuru iesniegts MP2]])=2,MIN(DATE($Q$8,12,31),$D59)-MAX(DATE($Q$8,1,1),$C59)+1,0)</f>
        <v>0</v>
      </c>
      <c r="R59" s="37">
        <f>IF(COUNT(Table1[[#This Row],[Darba sākuma datums projektā1]:[Amata pienākumu izpildes termiņš, vai darba beigu datums par kuru iesniegts MP2]])=2,MIN(DATE($R$8,12,31),$D59)-MAX(DATE($R$8,1,1),$C59)+1,0)</f>
        <v>0</v>
      </c>
      <c r="S59" s="3">
        <f t="shared" si="11"/>
        <v>0</v>
      </c>
      <c r="T59" s="2">
        <f t="shared" si="12"/>
        <v>0</v>
      </c>
      <c r="U59" s="2">
        <f t="shared" si="13"/>
        <v>0</v>
      </c>
      <c r="V59" s="2">
        <f t="shared" si="14"/>
        <v>0</v>
      </c>
      <c r="W59" s="2">
        <f t="shared" si="15"/>
        <v>0</v>
      </c>
      <c r="X59" s="2">
        <f t="shared" si="16"/>
        <v>0</v>
      </c>
      <c r="Y59" s="2">
        <f t="shared" si="17"/>
        <v>0</v>
      </c>
      <c r="Z59" s="2">
        <f t="shared" si="18"/>
        <v>0</v>
      </c>
      <c r="AA59" s="25">
        <f t="shared" si="19"/>
        <v>0</v>
      </c>
    </row>
    <row r="60" spans="1:27" x14ac:dyDescent="0.3">
      <c r="A60" s="6">
        <v>52</v>
      </c>
      <c r="B60" s="48"/>
      <c r="C60" s="49"/>
      <c r="D60" s="50"/>
      <c r="E60" s="29">
        <f t="shared" si="10"/>
        <v>0</v>
      </c>
      <c r="F60" s="55"/>
      <c r="G60" s="87"/>
      <c r="H60" s="93">
        <f>Table1[[#This Row],[Atvaļinājuma dienu skaits, kas projektā attiecināts iepriekšējos MP]]+G60</f>
        <v>0</v>
      </c>
      <c r="I60" s="29">
        <f>Table1[[#This Row],[Atvaļinājums proporcionāli nostrādātajam laikam projektā]]-Table1[[#This Row],[Kopā izlietoto atvaļinājuma dienu skaits personai projektā]]</f>
        <v>0</v>
      </c>
      <c r="J60" s="32">
        <f>IF(COUNT(Table1[[#This Row],[Darba sākuma datums projektā1]:[Amata pienākumu izpildes termiņš, vai darba beigu datums par kuru iesniegts MP2]])=2,MIN(DATE($J$8,12,31),$D60)-MAX(DATE($J$8,1,1),$C60)+1,0)</f>
        <v>0</v>
      </c>
      <c r="K60" s="34">
        <f>IF(COUNT(Table1[[#This Row],[Darba sākuma datums projektā1]:[Amata pienākumu izpildes termiņš, vai darba beigu datums par kuru iesniegts MP2]])=2,MIN(DATE($K$8,12,31),$D60)-MAX(DATE($K$8,1,1),$C60)+1,0)</f>
        <v>0</v>
      </c>
      <c r="L60" s="34">
        <f>IF(COUNT(Table1[[#This Row],[Darba sākuma datums projektā1]:[Amata pienākumu izpildes termiņš, vai darba beigu datums par kuru iesniegts MP2]])=2,MIN(DATE($L$8,12,31),$D60)-MAX(DATE($L$8,1,1),$C60)+1,0)</f>
        <v>0</v>
      </c>
      <c r="M60" s="34">
        <f>IF(COUNT(Table1[[#This Row],[Darba sākuma datums projektā1]:[Amata pienākumu izpildes termiņš, vai darba beigu datums par kuru iesniegts MP2]])=2,MIN(DATE($M$8,12,31),$D60)-MAX(DATE($M$8,1,1),$C60)+1,0)</f>
        <v>0</v>
      </c>
      <c r="N60" s="34">
        <f>IF(COUNT(Table1[[#This Row],[Darba sākuma datums projektā1]:[Amata pienākumu izpildes termiņš, vai darba beigu datums par kuru iesniegts MP2]])=2,MIN(DATE($N$8,12,31),$D60)-MAX(DATE($N$8,1,1),$C60)+1,0)</f>
        <v>0</v>
      </c>
      <c r="O60" s="34">
        <f>IF(COUNT(Table1[[#This Row],[Darba sākuma datums projektā1]:[Amata pienākumu izpildes termiņš, vai darba beigu datums par kuru iesniegts MP2]])=2,MIN(DATE($O$8,12,31),$D60)-MAX(DATE($O$8,1,1),$C60)+1,0)</f>
        <v>0</v>
      </c>
      <c r="P60" s="34">
        <f>IF(COUNT(Table1[[#This Row],[Darba sākuma datums projektā1]:[Amata pienākumu izpildes termiņš, vai darba beigu datums par kuru iesniegts MP2]])=2,MIN(DATE($P$8,12,31),$D60)-MAX(DATE($P$8,1,1),$C60)+1,0)</f>
        <v>0</v>
      </c>
      <c r="Q60" s="34">
        <f>IF(COUNT(Table1[[#This Row],[Darba sākuma datums projektā1]:[Amata pienākumu izpildes termiņš, vai darba beigu datums par kuru iesniegts MP2]])=2,MIN(DATE($Q$8,12,31),$D60)-MAX(DATE($Q$8,1,1),$C60)+1,0)</f>
        <v>0</v>
      </c>
      <c r="R60" s="37">
        <f>IF(COUNT(Table1[[#This Row],[Darba sākuma datums projektā1]:[Amata pienākumu izpildes termiņš, vai darba beigu datums par kuru iesniegts MP2]])=2,MIN(DATE($R$8,12,31),$D60)-MAX(DATE($R$8,1,1),$C60)+1,0)</f>
        <v>0</v>
      </c>
      <c r="S60" s="3">
        <f t="shared" si="11"/>
        <v>0</v>
      </c>
      <c r="T60" s="2">
        <f t="shared" si="12"/>
        <v>0</v>
      </c>
      <c r="U60" s="2">
        <f t="shared" si="13"/>
        <v>0</v>
      </c>
      <c r="V60" s="2">
        <f t="shared" si="14"/>
        <v>0</v>
      </c>
      <c r="W60" s="2">
        <f t="shared" si="15"/>
        <v>0</v>
      </c>
      <c r="X60" s="2">
        <f t="shared" si="16"/>
        <v>0</v>
      </c>
      <c r="Y60" s="2">
        <f t="shared" si="17"/>
        <v>0</v>
      </c>
      <c r="Z60" s="2">
        <f t="shared" si="18"/>
        <v>0</v>
      </c>
      <c r="AA60" s="25">
        <f t="shared" si="19"/>
        <v>0</v>
      </c>
    </row>
    <row r="61" spans="1:27" x14ac:dyDescent="0.3">
      <c r="A61" s="6">
        <v>53</v>
      </c>
      <c r="B61" s="48"/>
      <c r="C61" s="49"/>
      <c r="D61" s="50"/>
      <c r="E61" s="29">
        <f t="shared" si="10"/>
        <v>0</v>
      </c>
      <c r="F61" s="55"/>
      <c r="G61" s="87"/>
      <c r="H61" s="93">
        <f>Table1[[#This Row],[Atvaļinājuma dienu skaits, kas projektā attiecināts iepriekšējos MP]]+G61</f>
        <v>0</v>
      </c>
      <c r="I61" s="29">
        <f>Table1[[#This Row],[Atvaļinājums proporcionāli nostrādātajam laikam projektā]]-Table1[[#This Row],[Kopā izlietoto atvaļinājuma dienu skaits personai projektā]]</f>
        <v>0</v>
      </c>
      <c r="J61" s="32">
        <f>IF(COUNT(Table1[[#This Row],[Darba sākuma datums projektā1]:[Amata pienākumu izpildes termiņš, vai darba beigu datums par kuru iesniegts MP2]])=2,MIN(DATE($J$8,12,31),$D61)-MAX(DATE($J$8,1,1),$C61)+1,0)</f>
        <v>0</v>
      </c>
      <c r="K61" s="34">
        <f>IF(COUNT(Table1[[#This Row],[Darba sākuma datums projektā1]:[Amata pienākumu izpildes termiņš, vai darba beigu datums par kuru iesniegts MP2]])=2,MIN(DATE($K$8,12,31),$D61)-MAX(DATE($K$8,1,1),$C61)+1,0)</f>
        <v>0</v>
      </c>
      <c r="L61" s="34">
        <f>IF(COUNT(Table1[[#This Row],[Darba sākuma datums projektā1]:[Amata pienākumu izpildes termiņš, vai darba beigu datums par kuru iesniegts MP2]])=2,MIN(DATE($L$8,12,31),$D61)-MAX(DATE($L$8,1,1),$C61)+1,0)</f>
        <v>0</v>
      </c>
      <c r="M61" s="34">
        <f>IF(COUNT(Table1[[#This Row],[Darba sākuma datums projektā1]:[Amata pienākumu izpildes termiņš, vai darba beigu datums par kuru iesniegts MP2]])=2,MIN(DATE($M$8,12,31),$D61)-MAX(DATE($M$8,1,1),$C61)+1,0)</f>
        <v>0</v>
      </c>
      <c r="N61" s="34">
        <f>IF(COUNT(Table1[[#This Row],[Darba sākuma datums projektā1]:[Amata pienākumu izpildes termiņš, vai darba beigu datums par kuru iesniegts MP2]])=2,MIN(DATE($N$8,12,31),$D61)-MAX(DATE($N$8,1,1),$C61)+1,0)</f>
        <v>0</v>
      </c>
      <c r="O61" s="34">
        <f>IF(COUNT(Table1[[#This Row],[Darba sākuma datums projektā1]:[Amata pienākumu izpildes termiņš, vai darba beigu datums par kuru iesniegts MP2]])=2,MIN(DATE($O$8,12,31),$D61)-MAX(DATE($O$8,1,1),$C61)+1,0)</f>
        <v>0</v>
      </c>
      <c r="P61" s="34">
        <f>IF(COUNT(Table1[[#This Row],[Darba sākuma datums projektā1]:[Amata pienākumu izpildes termiņš, vai darba beigu datums par kuru iesniegts MP2]])=2,MIN(DATE($P$8,12,31),$D61)-MAX(DATE($P$8,1,1),$C61)+1,0)</f>
        <v>0</v>
      </c>
      <c r="Q61" s="34">
        <f>IF(COUNT(Table1[[#This Row],[Darba sākuma datums projektā1]:[Amata pienākumu izpildes termiņš, vai darba beigu datums par kuru iesniegts MP2]])=2,MIN(DATE($Q$8,12,31),$D61)-MAX(DATE($Q$8,1,1),$C61)+1,0)</f>
        <v>0</v>
      </c>
      <c r="R61" s="37">
        <f>IF(COUNT(Table1[[#This Row],[Darba sākuma datums projektā1]:[Amata pienākumu izpildes termiņš, vai darba beigu datums par kuru iesniegts MP2]])=2,MIN(DATE($R$8,12,31),$D61)-MAX(DATE($R$8,1,1),$C61)+1,0)</f>
        <v>0</v>
      </c>
      <c r="S61" s="3">
        <f t="shared" si="11"/>
        <v>0</v>
      </c>
      <c r="T61" s="2">
        <f t="shared" si="12"/>
        <v>0</v>
      </c>
      <c r="U61" s="2">
        <f t="shared" si="13"/>
        <v>0</v>
      </c>
      <c r="V61" s="2">
        <f t="shared" si="14"/>
        <v>0</v>
      </c>
      <c r="W61" s="2">
        <f t="shared" si="15"/>
        <v>0</v>
      </c>
      <c r="X61" s="2">
        <f t="shared" si="16"/>
        <v>0</v>
      </c>
      <c r="Y61" s="2">
        <f t="shared" si="17"/>
        <v>0</v>
      </c>
      <c r="Z61" s="2">
        <f t="shared" si="18"/>
        <v>0</v>
      </c>
      <c r="AA61" s="25">
        <f t="shared" si="19"/>
        <v>0</v>
      </c>
    </row>
    <row r="62" spans="1:27" x14ac:dyDescent="0.3">
      <c r="A62" s="6">
        <v>54</v>
      </c>
      <c r="B62" s="48"/>
      <c r="C62" s="49"/>
      <c r="D62" s="50"/>
      <c r="E62" s="29">
        <f t="shared" si="10"/>
        <v>0</v>
      </c>
      <c r="F62" s="55"/>
      <c r="G62" s="87"/>
      <c r="H62" s="93">
        <f>Table1[[#This Row],[Atvaļinājuma dienu skaits, kas projektā attiecināts iepriekšējos MP]]+G62</f>
        <v>0</v>
      </c>
      <c r="I62" s="29">
        <f>Table1[[#This Row],[Atvaļinājums proporcionāli nostrādātajam laikam projektā]]-Table1[[#This Row],[Kopā izlietoto atvaļinājuma dienu skaits personai projektā]]</f>
        <v>0</v>
      </c>
      <c r="J62" s="32">
        <f>IF(COUNT(Table1[[#This Row],[Darba sākuma datums projektā1]:[Amata pienākumu izpildes termiņš, vai darba beigu datums par kuru iesniegts MP2]])=2,MIN(DATE($J$8,12,31),$D62)-MAX(DATE($J$8,1,1),$C62)+1,0)</f>
        <v>0</v>
      </c>
      <c r="K62" s="34">
        <f>IF(COUNT(Table1[[#This Row],[Darba sākuma datums projektā1]:[Amata pienākumu izpildes termiņš, vai darba beigu datums par kuru iesniegts MP2]])=2,MIN(DATE($K$8,12,31),$D62)-MAX(DATE($K$8,1,1),$C62)+1,0)</f>
        <v>0</v>
      </c>
      <c r="L62" s="34">
        <f>IF(COUNT(Table1[[#This Row],[Darba sākuma datums projektā1]:[Amata pienākumu izpildes termiņš, vai darba beigu datums par kuru iesniegts MP2]])=2,MIN(DATE($L$8,12,31),$D62)-MAX(DATE($L$8,1,1),$C62)+1,0)</f>
        <v>0</v>
      </c>
      <c r="M62" s="34">
        <f>IF(COUNT(Table1[[#This Row],[Darba sākuma datums projektā1]:[Amata pienākumu izpildes termiņš, vai darba beigu datums par kuru iesniegts MP2]])=2,MIN(DATE($M$8,12,31),$D62)-MAX(DATE($M$8,1,1),$C62)+1,0)</f>
        <v>0</v>
      </c>
      <c r="N62" s="34">
        <f>IF(COUNT(Table1[[#This Row],[Darba sākuma datums projektā1]:[Amata pienākumu izpildes termiņš, vai darba beigu datums par kuru iesniegts MP2]])=2,MIN(DATE($N$8,12,31),$D62)-MAX(DATE($N$8,1,1),$C62)+1,0)</f>
        <v>0</v>
      </c>
      <c r="O62" s="34">
        <f>IF(COUNT(Table1[[#This Row],[Darba sākuma datums projektā1]:[Amata pienākumu izpildes termiņš, vai darba beigu datums par kuru iesniegts MP2]])=2,MIN(DATE($O$8,12,31),$D62)-MAX(DATE($O$8,1,1),$C62)+1,0)</f>
        <v>0</v>
      </c>
      <c r="P62" s="34">
        <f>IF(COUNT(Table1[[#This Row],[Darba sākuma datums projektā1]:[Amata pienākumu izpildes termiņš, vai darba beigu datums par kuru iesniegts MP2]])=2,MIN(DATE($P$8,12,31),$D62)-MAX(DATE($P$8,1,1),$C62)+1,0)</f>
        <v>0</v>
      </c>
      <c r="Q62" s="34">
        <f>IF(COUNT(Table1[[#This Row],[Darba sākuma datums projektā1]:[Amata pienākumu izpildes termiņš, vai darba beigu datums par kuru iesniegts MP2]])=2,MIN(DATE($Q$8,12,31),$D62)-MAX(DATE($Q$8,1,1),$C62)+1,0)</f>
        <v>0</v>
      </c>
      <c r="R62" s="37">
        <f>IF(COUNT(Table1[[#This Row],[Darba sākuma datums projektā1]:[Amata pienākumu izpildes termiņš, vai darba beigu datums par kuru iesniegts MP2]])=2,MIN(DATE($R$8,12,31),$D62)-MAX(DATE($R$8,1,1),$C62)+1,0)</f>
        <v>0</v>
      </c>
      <c r="S62" s="3">
        <f t="shared" si="11"/>
        <v>0</v>
      </c>
      <c r="T62" s="2">
        <f t="shared" si="12"/>
        <v>0</v>
      </c>
      <c r="U62" s="2">
        <f t="shared" si="13"/>
        <v>0</v>
      </c>
      <c r="V62" s="2">
        <f t="shared" si="14"/>
        <v>0</v>
      </c>
      <c r="W62" s="2">
        <f t="shared" si="15"/>
        <v>0</v>
      </c>
      <c r="X62" s="2">
        <f t="shared" si="16"/>
        <v>0</v>
      </c>
      <c r="Y62" s="2">
        <f t="shared" si="17"/>
        <v>0</v>
      </c>
      <c r="Z62" s="2">
        <f t="shared" si="18"/>
        <v>0</v>
      </c>
      <c r="AA62" s="25">
        <f t="shared" si="19"/>
        <v>0</v>
      </c>
    </row>
    <row r="63" spans="1:27" x14ac:dyDescent="0.3">
      <c r="A63" s="6">
        <v>55</v>
      </c>
      <c r="B63" s="48"/>
      <c r="C63" s="49"/>
      <c r="D63" s="50"/>
      <c r="E63" s="29">
        <f t="shared" si="10"/>
        <v>0</v>
      </c>
      <c r="F63" s="55"/>
      <c r="G63" s="87"/>
      <c r="H63" s="93">
        <f>Table1[[#This Row],[Atvaļinājuma dienu skaits, kas projektā attiecināts iepriekšējos MP]]+G63</f>
        <v>0</v>
      </c>
      <c r="I63" s="29">
        <f>Table1[[#This Row],[Atvaļinājums proporcionāli nostrādātajam laikam projektā]]-Table1[[#This Row],[Kopā izlietoto atvaļinājuma dienu skaits personai projektā]]</f>
        <v>0</v>
      </c>
      <c r="J63" s="32">
        <f>IF(COUNT(Table1[[#This Row],[Darba sākuma datums projektā1]:[Amata pienākumu izpildes termiņš, vai darba beigu datums par kuru iesniegts MP2]])=2,MIN(DATE($J$8,12,31),$D63)-MAX(DATE($J$8,1,1),$C63)+1,0)</f>
        <v>0</v>
      </c>
      <c r="K63" s="34">
        <f>IF(COUNT(Table1[[#This Row],[Darba sākuma datums projektā1]:[Amata pienākumu izpildes termiņš, vai darba beigu datums par kuru iesniegts MP2]])=2,MIN(DATE($K$8,12,31),$D63)-MAX(DATE($K$8,1,1),$C63)+1,0)</f>
        <v>0</v>
      </c>
      <c r="L63" s="34">
        <f>IF(COUNT(Table1[[#This Row],[Darba sākuma datums projektā1]:[Amata pienākumu izpildes termiņš, vai darba beigu datums par kuru iesniegts MP2]])=2,MIN(DATE($L$8,12,31),$D63)-MAX(DATE($L$8,1,1),$C63)+1,0)</f>
        <v>0</v>
      </c>
      <c r="M63" s="34">
        <f>IF(COUNT(Table1[[#This Row],[Darba sākuma datums projektā1]:[Amata pienākumu izpildes termiņš, vai darba beigu datums par kuru iesniegts MP2]])=2,MIN(DATE($M$8,12,31),$D63)-MAX(DATE($M$8,1,1),$C63)+1,0)</f>
        <v>0</v>
      </c>
      <c r="N63" s="34">
        <f>IF(COUNT(Table1[[#This Row],[Darba sākuma datums projektā1]:[Amata pienākumu izpildes termiņš, vai darba beigu datums par kuru iesniegts MP2]])=2,MIN(DATE($N$8,12,31),$D63)-MAX(DATE($N$8,1,1),$C63)+1,0)</f>
        <v>0</v>
      </c>
      <c r="O63" s="34">
        <f>IF(COUNT(Table1[[#This Row],[Darba sākuma datums projektā1]:[Amata pienākumu izpildes termiņš, vai darba beigu datums par kuru iesniegts MP2]])=2,MIN(DATE($O$8,12,31),$D63)-MAX(DATE($O$8,1,1),$C63)+1,0)</f>
        <v>0</v>
      </c>
      <c r="P63" s="34">
        <f>IF(COUNT(Table1[[#This Row],[Darba sākuma datums projektā1]:[Amata pienākumu izpildes termiņš, vai darba beigu datums par kuru iesniegts MP2]])=2,MIN(DATE($P$8,12,31),$D63)-MAX(DATE($P$8,1,1),$C63)+1,0)</f>
        <v>0</v>
      </c>
      <c r="Q63" s="34">
        <f>IF(COUNT(Table1[[#This Row],[Darba sākuma datums projektā1]:[Amata pienākumu izpildes termiņš, vai darba beigu datums par kuru iesniegts MP2]])=2,MIN(DATE($Q$8,12,31),$D63)-MAX(DATE($Q$8,1,1),$C63)+1,0)</f>
        <v>0</v>
      </c>
      <c r="R63" s="37">
        <f>IF(COUNT(Table1[[#This Row],[Darba sākuma datums projektā1]:[Amata pienākumu izpildes termiņš, vai darba beigu datums par kuru iesniegts MP2]])=2,MIN(DATE($R$8,12,31),$D63)-MAX(DATE($R$8,1,1),$C63)+1,0)</f>
        <v>0</v>
      </c>
      <c r="S63" s="3">
        <f t="shared" si="11"/>
        <v>0</v>
      </c>
      <c r="T63" s="2">
        <f t="shared" si="12"/>
        <v>0</v>
      </c>
      <c r="U63" s="2">
        <f t="shared" si="13"/>
        <v>0</v>
      </c>
      <c r="V63" s="2">
        <f t="shared" si="14"/>
        <v>0</v>
      </c>
      <c r="W63" s="2">
        <f t="shared" si="15"/>
        <v>0</v>
      </c>
      <c r="X63" s="2">
        <f t="shared" si="16"/>
        <v>0</v>
      </c>
      <c r="Y63" s="2">
        <f t="shared" si="17"/>
        <v>0</v>
      </c>
      <c r="Z63" s="2">
        <f t="shared" si="18"/>
        <v>0</v>
      </c>
      <c r="AA63" s="25">
        <f t="shared" si="19"/>
        <v>0</v>
      </c>
    </row>
    <row r="64" spans="1:27" x14ac:dyDescent="0.3">
      <c r="A64" s="6">
        <v>56</v>
      </c>
      <c r="B64" s="48"/>
      <c r="C64" s="49"/>
      <c r="D64" s="50"/>
      <c r="E64" s="29">
        <f t="shared" si="10"/>
        <v>0</v>
      </c>
      <c r="F64" s="55"/>
      <c r="G64" s="87"/>
      <c r="H64" s="93">
        <f>Table1[[#This Row],[Atvaļinājuma dienu skaits, kas projektā attiecināts iepriekšējos MP]]+G64</f>
        <v>0</v>
      </c>
      <c r="I64" s="29">
        <f>Table1[[#This Row],[Atvaļinājums proporcionāli nostrādātajam laikam projektā]]-Table1[[#This Row],[Kopā izlietoto atvaļinājuma dienu skaits personai projektā]]</f>
        <v>0</v>
      </c>
      <c r="J64" s="32">
        <f>IF(COUNT(Table1[[#This Row],[Darba sākuma datums projektā1]:[Amata pienākumu izpildes termiņš, vai darba beigu datums par kuru iesniegts MP2]])=2,MIN(DATE($J$8,12,31),$D64)-MAX(DATE($J$8,1,1),$C64)+1,0)</f>
        <v>0</v>
      </c>
      <c r="K64" s="34">
        <f>IF(COUNT(Table1[[#This Row],[Darba sākuma datums projektā1]:[Amata pienākumu izpildes termiņš, vai darba beigu datums par kuru iesniegts MP2]])=2,MIN(DATE($K$8,12,31),$D64)-MAX(DATE($K$8,1,1),$C64)+1,0)</f>
        <v>0</v>
      </c>
      <c r="L64" s="34">
        <f>IF(COUNT(Table1[[#This Row],[Darba sākuma datums projektā1]:[Amata pienākumu izpildes termiņš, vai darba beigu datums par kuru iesniegts MP2]])=2,MIN(DATE($L$8,12,31),$D64)-MAX(DATE($L$8,1,1),$C64)+1,0)</f>
        <v>0</v>
      </c>
      <c r="M64" s="34">
        <f>IF(COUNT(Table1[[#This Row],[Darba sākuma datums projektā1]:[Amata pienākumu izpildes termiņš, vai darba beigu datums par kuru iesniegts MP2]])=2,MIN(DATE($M$8,12,31),$D64)-MAX(DATE($M$8,1,1),$C64)+1,0)</f>
        <v>0</v>
      </c>
      <c r="N64" s="34">
        <f>IF(COUNT(Table1[[#This Row],[Darba sākuma datums projektā1]:[Amata pienākumu izpildes termiņš, vai darba beigu datums par kuru iesniegts MP2]])=2,MIN(DATE($N$8,12,31),$D64)-MAX(DATE($N$8,1,1),$C64)+1,0)</f>
        <v>0</v>
      </c>
      <c r="O64" s="34">
        <f>IF(COUNT(Table1[[#This Row],[Darba sākuma datums projektā1]:[Amata pienākumu izpildes termiņš, vai darba beigu datums par kuru iesniegts MP2]])=2,MIN(DATE($O$8,12,31),$D64)-MAX(DATE($O$8,1,1),$C64)+1,0)</f>
        <v>0</v>
      </c>
      <c r="P64" s="34">
        <f>IF(COUNT(Table1[[#This Row],[Darba sākuma datums projektā1]:[Amata pienākumu izpildes termiņš, vai darba beigu datums par kuru iesniegts MP2]])=2,MIN(DATE($P$8,12,31),$D64)-MAX(DATE($P$8,1,1),$C64)+1,0)</f>
        <v>0</v>
      </c>
      <c r="Q64" s="34">
        <f>IF(COUNT(Table1[[#This Row],[Darba sākuma datums projektā1]:[Amata pienākumu izpildes termiņš, vai darba beigu datums par kuru iesniegts MP2]])=2,MIN(DATE($Q$8,12,31),$D64)-MAX(DATE($Q$8,1,1),$C64)+1,0)</f>
        <v>0</v>
      </c>
      <c r="R64" s="37">
        <f>IF(COUNT(Table1[[#This Row],[Darba sākuma datums projektā1]:[Amata pienākumu izpildes termiņš, vai darba beigu datums par kuru iesniegts MP2]])=2,MIN(DATE($R$8,12,31),$D64)-MAX(DATE($R$8,1,1),$C64)+1,0)</f>
        <v>0</v>
      </c>
      <c r="S64" s="3">
        <f t="shared" si="11"/>
        <v>0</v>
      </c>
      <c r="T64" s="2">
        <f t="shared" si="12"/>
        <v>0</v>
      </c>
      <c r="U64" s="2">
        <f t="shared" si="13"/>
        <v>0</v>
      </c>
      <c r="V64" s="2">
        <f t="shared" si="14"/>
        <v>0</v>
      </c>
      <c r="W64" s="2">
        <f t="shared" si="15"/>
        <v>0</v>
      </c>
      <c r="X64" s="2">
        <f t="shared" si="16"/>
        <v>0</v>
      </c>
      <c r="Y64" s="2">
        <f t="shared" si="17"/>
        <v>0</v>
      </c>
      <c r="Z64" s="2">
        <f t="shared" si="18"/>
        <v>0</v>
      </c>
      <c r="AA64" s="25">
        <f t="shared" si="19"/>
        <v>0</v>
      </c>
    </row>
    <row r="65" spans="1:27" x14ac:dyDescent="0.3">
      <c r="A65" s="6">
        <v>57</v>
      </c>
      <c r="B65" s="48"/>
      <c r="C65" s="49"/>
      <c r="D65" s="50"/>
      <c r="E65" s="29">
        <f t="shared" si="10"/>
        <v>0</v>
      </c>
      <c r="F65" s="55"/>
      <c r="G65" s="87"/>
      <c r="H65" s="93">
        <f>Table1[[#This Row],[Atvaļinājuma dienu skaits, kas projektā attiecināts iepriekšējos MP]]+G65</f>
        <v>0</v>
      </c>
      <c r="I65" s="29">
        <f>Table1[[#This Row],[Atvaļinājums proporcionāli nostrādātajam laikam projektā]]-Table1[[#This Row],[Kopā izlietoto atvaļinājuma dienu skaits personai projektā]]</f>
        <v>0</v>
      </c>
      <c r="J65" s="32">
        <f>IF(COUNT(Table1[[#This Row],[Darba sākuma datums projektā1]:[Amata pienākumu izpildes termiņš, vai darba beigu datums par kuru iesniegts MP2]])=2,MIN(DATE($J$8,12,31),$D65)-MAX(DATE($J$8,1,1),$C65)+1,0)</f>
        <v>0</v>
      </c>
      <c r="K65" s="34">
        <f>IF(COUNT(Table1[[#This Row],[Darba sākuma datums projektā1]:[Amata pienākumu izpildes termiņš, vai darba beigu datums par kuru iesniegts MP2]])=2,MIN(DATE($K$8,12,31),$D65)-MAX(DATE($K$8,1,1),$C65)+1,0)</f>
        <v>0</v>
      </c>
      <c r="L65" s="34">
        <f>IF(COUNT(Table1[[#This Row],[Darba sākuma datums projektā1]:[Amata pienākumu izpildes termiņš, vai darba beigu datums par kuru iesniegts MP2]])=2,MIN(DATE($L$8,12,31),$D65)-MAX(DATE($L$8,1,1),$C65)+1,0)</f>
        <v>0</v>
      </c>
      <c r="M65" s="34">
        <f>IF(COUNT(Table1[[#This Row],[Darba sākuma datums projektā1]:[Amata pienākumu izpildes termiņš, vai darba beigu datums par kuru iesniegts MP2]])=2,MIN(DATE($M$8,12,31),$D65)-MAX(DATE($M$8,1,1),$C65)+1,0)</f>
        <v>0</v>
      </c>
      <c r="N65" s="34">
        <f>IF(COUNT(Table1[[#This Row],[Darba sākuma datums projektā1]:[Amata pienākumu izpildes termiņš, vai darba beigu datums par kuru iesniegts MP2]])=2,MIN(DATE($N$8,12,31),$D65)-MAX(DATE($N$8,1,1),$C65)+1,0)</f>
        <v>0</v>
      </c>
      <c r="O65" s="34">
        <f>IF(COUNT(Table1[[#This Row],[Darba sākuma datums projektā1]:[Amata pienākumu izpildes termiņš, vai darba beigu datums par kuru iesniegts MP2]])=2,MIN(DATE($O$8,12,31),$D65)-MAX(DATE($O$8,1,1),$C65)+1,0)</f>
        <v>0</v>
      </c>
      <c r="P65" s="34">
        <f>IF(COUNT(Table1[[#This Row],[Darba sākuma datums projektā1]:[Amata pienākumu izpildes termiņš, vai darba beigu datums par kuru iesniegts MP2]])=2,MIN(DATE($P$8,12,31),$D65)-MAX(DATE($P$8,1,1),$C65)+1,0)</f>
        <v>0</v>
      </c>
      <c r="Q65" s="34">
        <f>IF(COUNT(Table1[[#This Row],[Darba sākuma datums projektā1]:[Amata pienākumu izpildes termiņš, vai darba beigu datums par kuru iesniegts MP2]])=2,MIN(DATE($Q$8,12,31),$D65)-MAX(DATE($Q$8,1,1),$C65)+1,0)</f>
        <v>0</v>
      </c>
      <c r="R65" s="37">
        <f>IF(COUNT(Table1[[#This Row],[Darba sākuma datums projektā1]:[Amata pienākumu izpildes termiņš, vai darba beigu datums par kuru iesniegts MP2]])=2,MIN(DATE($R$8,12,31),$D65)-MAX(DATE($R$8,1,1),$C65)+1,0)</f>
        <v>0</v>
      </c>
      <c r="S65" s="3">
        <f t="shared" si="11"/>
        <v>0</v>
      </c>
      <c r="T65" s="2">
        <f t="shared" si="12"/>
        <v>0</v>
      </c>
      <c r="U65" s="2">
        <f t="shared" si="13"/>
        <v>0</v>
      </c>
      <c r="V65" s="2">
        <f t="shared" si="14"/>
        <v>0</v>
      </c>
      <c r="W65" s="2">
        <f t="shared" si="15"/>
        <v>0</v>
      </c>
      <c r="X65" s="2">
        <f t="shared" si="16"/>
        <v>0</v>
      </c>
      <c r="Y65" s="2">
        <f t="shared" si="17"/>
        <v>0</v>
      </c>
      <c r="Z65" s="2">
        <f t="shared" si="18"/>
        <v>0</v>
      </c>
      <c r="AA65" s="25">
        <f t="shared" si="19"/>
        <v>0</v>
      </c>
    </row>
    <row r="66" spans="1:27" x14ac:dyDescent="0.3">
      <c r="A66" s="6">
        <v>58</v>
      </c>
      <c r="B66" s="48"/>
      <c r="C66" s="49"/>
      <c r="D66" s="50"/>
      <c r="E66" s="29">
        <f t="shared" si="10"/>
        <v>0</v>
      </c>
      <c r="F66" s="55"/>
      <c r="G66" s="87"/>
      <c r="H66" s="93">
        <f>Table1[[#This Row],[Atvaļinājuma dienu skaits, kas projektā attiecināts iepriekšējos MP]]+G66</f>
        <v>0</v>
      </c>
      <c r="I66" s="29">
        <f>Table1[[#This Row],[Atvaļinājums proporcionāli nostrādātajam laikam projektā]]-Table1[[#This Row],[Kopā izlietoto atvaļinājuma dienu skaits personai projektā]]</f>
        <v>0</v>
      </c>
      <c r="J66" s="32">
        <f>IF(COUNT(Table1[[#This Row],[Darba sākuma datums projektā1]:[Amata pienākumu izpildes termiņš, vai darba beigu datums par kuru iesniegts MP2]])=2,MIN(DATE($J$8,12,31),$D66)-MAX(DATE($J$8,1,1),$C66)+1,0)</f>
        <v>0</v>
      </c>
      <c r="K66" s="34">
        <f>IF(COUNT(Table1[[#This Row],[Darba sākuma datums projektā1]:[Amata pienākumu izpildes termiņš, vai darba beigu datums par kuru iesniegts MP2]])=2,MIN(DATE($K$8,12,31),$D66)-MAX(DATE($K$8,1,1),$C66)+1,0)</f>
        <v>0</v>
      </c>
      <c r="L66" s="34">
        <f>IF(COUNT(Table1[[#This Row],[Darba sākuma datums projektā1]:[Amata pienākumu izpildes termiņš, vai darba beigu datums par kuru iesniegts MP2]])=2,MIN(DATE($L$8,12,31),$D66)-MAX(DATE($L$8,1,1),$C66)+1,0)</f>
        <v>0</v>
      </c>
      <c r="M66" s="34">
        <f>IF(COUNT(Table1[[#This Row],[Darba sākuma datums projektā1]:[Amata pienākumu izpildes termiņš, vai darba beigu datums par kuru iesniegts MP2]])=2,MIN(DATE($M$8,12,31),$D66)-MAX(DATE($M$8,1,1),$C66)+1,0)</f>
        <v>0</v>
      </c>
      <c r="N66" s="34">
        <f>IF(COUNT(Table1[[#This Row],[Darba sākuma datums projektā1]:[Amata pienākumu izpildes termiņš, vai darba beigu datums par kuru iesniegts MP2]])=2,MIN(DATE($N$8,12,31),$D66)-MAX(DATE($N$8,1,1),$C66)+1,0)</f>
        <v>0</v>
      </c>
      <c r="O66" s="34">
        <f>IF(COUNT(Table1[[#This Row],[Darba sākuma datums projektā1]:[Amata pienākumu izpildes termiņš, vai darba beigu datums par kuru iesniegts MP2]])=2,MIN(DATE($O$8,12,31),$D66)-MAX(DATE($O$8,1,1),$C66)+1,0)</f>
        <v>0</v>
      </c>
      <c r="P66" s="34">
        <f>IF(COUNT(Table1[[#This Row],[Darba sākuma datums projektā1]:[Amata pienākumu izpildes termiņš, vai darba beigu datums par kuru iesniegts MP2]])=2,MIN(DATE($P$8,12,31),$D66)-MAX(DATE($P$8,1,1),$C66)+1,0)</f>
        <v>0</v>
      </c>
      <c r="Q66" s="34">
        <f>IF(COUNT(Table1[[#This Row],[Darba sākuma datums projektā1]:[Amata pienākumu izpildes termiņš, vai darba beigu datums par kuru iesniegts MP2]])=2,MIN(DATE($Q$8,12,31),$D66)-MAX(DATE($Q$8,1,1),$C66)+1,0)</f>
        <v>0</v>
      </c>
      <c r="R66" s="37">
        <f>IF(COUNT(Table1[[#This Row],[Darba sākuma datums projektā1]:[Amata pienākumu izpildes termiņš, vai darba beigu datums par kuru iesniegts MP2]])=2,MIN(DATE($R$8,12,31),$D66)-MAX(DATE($R$8,1,1),$C66)+1,0)</f>
        <v>0</v>
      </c>
      <c r="S66" s="3">
        <f t="shared" si="11"/>
        <v>0</v>
      </c>
      <c r="T66" s="2">
        <f t="shared" si="12"/>
        <v>0</v>
      </c>
      <c r="U66" s="2">
        <f t="shared" si="13"/>
        <v>0</v>
      </c>
      <c r="V66" s="2">
        <f t="shared" si="14"/>
        <v>0</v>
      </c>
      <c r="W66" s="2">
        <f t="shared" si="15"/>
        <v>0</v>
      </c>
      <c r="X66" s="2">
        <f t="shared" si="16"/>
        <v>0</v>
      </c>
      <c r="Y66" s="2">
        <f t="shared" si="17"/>
        <v>0</v>
      </c>
      <c r="Z66" s="2">
        <f t="shared" si="18"/>
        <v>0</v>
      </c>
      <c r="AA66" s="25">
        <f t="shared" si="19"/>
        <v>0</v>
      </c>
    </row>
    <row r="67" spans="1:27" x14ac:dyDescent="0.3">
      <c r="A67" s="6">
        <v>59</v>
      </c>
      <c r="B67" s="48"/>
      <c r="C67" s="49"/>
      <c r="D67" s="50"/>
      <c r="E67" s="29">
        <f t="shared" si="10"/>
        <v>0</v>
      </c>
      <c r="F67" s="55"/>
      <c r="G67" s="87"/>
      <c r="H67" s="93">
        <f>Table1[[#This Row],[Atvaļinājuma dienu skaits, kas projektā attiecināts iepriekšējos MP]]+G67</f>
        <v>0</v>
      </c>
      <c r="I67" s="29">
        <f>Table1[[#This Row],[Atvaļinājums proporcionāli nostrādātajam laikam projektā]]-Table1[[#This Row],[Kopā izlietoto atvaļinājuma dienu skaits personai projektā]]</f>
        <v>0</v>
      </c>
      <c r="J67" s="32">
        <f>IF(COUNT(Table1[[#This Row],[Darba sākuma datums projektā1]:[Amata pienākumu izpildes termiņš, vai darba beigu datums par kuru iesniegts MP2]])=2,MIN(DATE($J$8,12,31),$D67)-MAX(DATE($J$8,1,1),$C67)+1,0)</f>
        <v>0</v>
      </c>
      <c r="K67" s="34">
        <f>IF(COUNT(Table1[[#This Row],[Darba sākuma datums projektā1]:[Amata pienākumu izpildes termiņš, vai darba beigu datums par kuru iesniegts MP2]])=2,MIN(DATE($K$8,12,31),$D67)-MAX(DATE($K$8,1,1),$C67)+1,0)</f>
        <v>0</v>
      </c>
      <c r="L67" s="34">
        <f>IF(COUNT(Table1[[#This Row],[Darba sākuma datums projektā1]:[Amata pienākumu izpildes termiņš, vai darba beigu datums par kuru iesniegts MP2]])=2,MIN(DATE($L$8,12,31),$D67)-MAX(DATE($L$8,1,1),$C67)+1,0)</f>
        <v>0</v>
      </c>
      <c r="M67" s="34">
        <f>IF(COUNT(Table1[[#This Row],[Darba sākuma datums projektā1]:[Amata pienākumu izpildes termiņš, vai darba beigu datums par kuru iesniegts MP2]])=2,MIN(DATE($M$8,12,31),$D67)-MAX(DATE($M$8,1,1),$C67)+1,0)</f>
        <v>0</v>
      </c>
      <c r="N67" s="34">
        <f>IF(COUNT(Table1[[#This Row],[Darba sākuma datums projektā1]:[Amata pienākumu izpildes termiņš, vai darba beigu datums par kuru iesniegts MP2]])=2,MIN(DATE($N$8,12,31),$D67)-MAX(DATE($N$8,1,1),$C67)+1,0)</f>
        <v>0</v>
      </c>
      <c r="O67" s="34">
        <f>IF(COUNT(Table1[[#This Row],[Darba sākuma datums projektā1]:[Amata pienākumu izpildes termiņš, vai darba beigu datums par kuru iesniegts MP2]])=2,MIN(DATE($O$8,12,31),$D67)-MAX(DATE($O$8,1,1),$C67)+1,0)</f>
        <v>0</v>
      </c>
      <c r="P67" s="34">
        <f>IF(COUNT(Table1[[#This Row],[Darba sākuma datums projektā1]:[Amata pienākumu izpildes termiņš, vai darba beigu datums par kuru iesniegts MP2]])=2,MIN(DATE($P$8,12,31),$D67)-MAX(DATE($P$8,1,1),$C67)+1,0)</f>
        <v>0</v>
      </c>
      <c r="Q67" s="34">
        <f>IF(COUNT(Table1[[#This Row],[Darba sākuma datums projektā1]:[Amata pienākumu izpildes termiņš, vai darba beigu datums par kuru iesniegts MP2]])=2,MIN(DATE($Q$8,12,31),$D67)-MAX(DATE($Q$8,1,1),$C67)+1,0)</f>
        <v>0</v>
      </c>
      <c r="R67" s="37">
        <f>IF(COUNT(Table1[[#This Row],[Darba sākuma datums projektā1]:[Amata pienākumu izpildes termiņš, vai darba beigu datums par kuru iesniegts MP2]])=2,MIN(DATE($R$8,12,31),$D67)-MAX(DATE($R$8,1,1),$C67)+1,0)</f>
        <v>0</v>
      </c>
      <c r="S67" s="3">
        <f t="shared" si="11"/>
        <v>0</v>
      </c>
      <c r="T67" s="2">
        <f t="shared" si="12"/>
        <v>0</v>
      </c>
      <c r="U67" s="2">
        <f t="shared" si="13"/>
        <v>0</v>
      </c>
      <c r="V67" s="2">
        <f t="shared" si="14"/>
        <v>0</v>
      </c>
      <c r="W67" s="2">
        <f t="shared" si="15"/>
        <v>0</v>
      </c>
      <c r="X67" s="2">
        <f t="shared" si="16"/>
        <v>0</v>
      </c>
      <c r="Y67" s="2">
        <f t="shared" si="17"/>
        <v>0</v>
      </c>
      <c r="Z67" s="2">
        <f t="shared" si="18"/>
        <v>0</v>
      </c>
      <c r="AA67" s="25">
        <f t="shared" si="19"/>
        <v>0</v>
      </c>
    </row>
    <row r="68" spans="1:27" x14ac:dyDescent="0.3">
      <c r="A68" s="6">
        <v>60</v>
      </c>
      <c r="B68" s="48"/>
      <c r="C68" s="49"/>
      <c r="D68" s="50"/>
      <c r="E68" s="29">
        <f t="shared" si="10"/>
        <v>0</v>
      </c>
      <c r="F68" s="55"/>
      <c r="G68" s="87"/>
      <c r="H68" s="93">
        <f>Table1[[#This Row],[Atvaļinājuma dienu skaits, kas projektā attiecināts iepriekšējos MP]]+G68</f>
        <v>0</v>
      </c>
      <c r="I68" s="29">
        <f>Table1[[#This Row],[Atvaļinājums proporcionāli nostrādātajam laikam projektā]]-Table1[[#This Row],[Kopā izlietoto atvaļinājuma dienu skaits personai projektā]]</f>
        <v>0</v>
      </c>
      <c r="J68" s="32">
        <f>IF(COUNT(Table1[[#This Row],[Darba sākuma datums projektā1]:[Amata pienākumu izpildes termiņš, vai darba beigu datums par kuru iesniegts MP2]])=2,MIN(DATE($J$8,12,31),$D68)-MAX(DATE($J$8,1,1),$C68)+1,0)</f>
        <v>0</v>
      </c>
      <c r="K68" s="34">
        <f>IF(COUNT(Table1[[#This Row],[Darba sākuma datums projektā1]:[Amata pienākumu izpildes termiņš, vai darba beigu datums par kuru iesniegts MP2]])=2,MIN(DATE($K$8,12,31),$D68)-MAX(DATE($K$8,1,1),$C68)+1,0)</f>
        <v>0</v>
      </c>
      <c r="L68" s="34">
        <f>IF(COUNT(Table1[[#This Row],[Darba sākuma datums projektā1]:[Amata pienākumu izpildes termiņš, vai darba beigu datums par kuru iesniegts MP2]])=2,MIN(DATE($L$8,12,31),$D68)-MAX(DATE($L$8,1,1),$C68)+1,0)</f>
        <v>0</v>
      </c>
      <c r="M68" s="34">
        <f>IF(COUNT(Table1[[#This Row],[Darba sākuma datums projektā1]:[Amata pienākumu izpildes termiņš, vai darba beigu datums par kuru iesniegts MP2]])=2,MIN(DATE($M$8,12,31),$D68)-MAX(DATE($M$8,1,1),$C68)+1,0)</f>
        <v>0</v>
      </c>
      <c r="N68" s="34">
        <f>IF(COUNT(Table1[[#This Row],[Darba sākuma datums projektā1]:[Amata pienākumu izpildes termiņš, vai darba beigu datums par kuru iesniegts MP2]])=2,MIN(DATE($N$8,12,31),$D68)-MAX(DATE($N$8,1,1),$C68)+1,0)</f>
        <v>0</v>
      </c>
      <c r="O68" s="34">
        <f>IF(COUNT(Table1[[#This Row],[Darba sākuma datums projektā1]:[Amata pienākumu izpildes termiņš, vai darba beigu datums par kuru iesniegts MP2]])=2,MIN(DATE($O$8,12,31),$D68)-MAX(DATE($O$8,1,1),$C68)+1,0)</f>
        <v>0</v>
      </c>
      <c r="P68" s="34">
        <f>IF(COUNT(Table1[[#This Row],[Darba sākuma datums projektā1]:[Amata pienākumu izpildes termiņš, vai darba beigu datums par kuru iesniegts MP2]])=2,MIN(DATE($P$8,12,31),$D68)-MAX(DATE($P$8,1,1),$C68)+1,0)</f>
        <v>0</v>
      </c>
      <c r="Q68" s="34">
        <f>IF(COUNT(Table1[[#This Row],[Darba sākuma datums projektā1]:[Amata pienākumu izpildes termiņš, vai darba beigu datums par kuru iesniegts MP2]])=2,MIN(DATE($Q$8,12,31),$D68)-MAX(DATE($Q$8,1,1),$C68)+1,0)</f>
        <v>0</v>
      </c>
      <c r="R68" s="37">
        <f>IF(COUNT(Table1[[#This Row],[Darba sākuma datums projektā1]:[Amata pienākumu izpildes termiņš, vai darba beigu datums par kuru iesniegts MP2]])=2,MIN(DATE($R$8,12,31),$D68)-MAX(DATE($R$8,1,1),$C68)+1,0)</f>
        <v>0</v>
      </c>
      <c r="S68" s="3">
        <f t="shared" si="11"/>
        <v>0</v>
      </c>
      <c r="T68" s="2">
        <f t="shared" si="12"/>
        <v>0</v>
      </c>
      <c r="U68" s="2">
        <f t="shared" si="13"/>
        <v>0</v>
      </c>
      <c r="V68" s="2">
        <f t="shared" si="14"/>
        <v>0</v>
      </c>
      <c r="W68" s="2">
        <f t="shared" si="15"/>
        <v>0</v>
      </c>
      <c r="X68" s="2">
        <f t="shared" si="16"/>
        <v>0</v>
      </c>
      <c r="Y68" s="2">
        <f t="shared" si="17"/>
        <v>0</v>
      </c>
      <c r="Z68" s="2">
        <f t="shared" si="18"/>
        <v>0</v>
      </c>
      <c r="AA68" s="25">
        <f t="shared" si="19"/>
        <v>0</v>
      </c>
    </row>
    <row r="69" spans="1:27" x14ac:dyDescent="0.3">
      <c r="A69" s="6">
        <v>61</v>
      </c>
      <c r="B69" s="48"/>
      <c r="C69" s="49"/>
      <c r="D69" s="50"/>
      <c r="E69" s="29">
        <f t="shared" si="10"/>
        <v>0</v>
      </c>
      <c r="F69" s="55"/>
      <c r="G69" s="87"/>
      <c r="H69" s="93">
        <f>Table1[[#This Row],[Atvaļinājuma dienu skaits, kas projektā attiecināts iepriekšējos MP]]+G69</f>
        <v>0</v>
      </c>
      <c r="I69" s="29">
        <f>Table1[[#This Row],[Atvaļinājums proporcionāli nostrādātajam laikam projektā]]-Table1[[#This Row],[Kopā izlietoto atvaļinājuma dienu skaits personai projektā]]</f>
        <v>0</v>
      </c>
      <c r="J69" s="32">
        <f>IF(COUNT(Table1[[#This Row],[Darba sākuma datums projektā1]:[Amata pienākumu izpildes termiņš, vai darba beigu datums par kuru iesniegts MP2]])=2,MIN(DATE($J$8,12,31),$D69)-MAX(DATE($J$8,1,1),$C69)+1,0)</f>
        <v>0</v>
      </c>
      <c r="K69" s="34">
        <f>IF(COUNT(Table1[[#This Row],[Darba sākuma datums projektā1]:[Amata pienākumu izpildes termiņš, vai darba beigu datums par kuru iesniegts MP2]])=2,MIN(DATE($K$8,12,31),$D69)-MAX(DATE($K$8,1,1),$C69)+1,0)</f>
        <v>0</v>
      </c>
      <c r="L69" s="34">
        <f>IF(COUNT(Table1[[#This Row],[Darba sākuma datums projektā1]:[Amata pienākumu izpildes termiņš, vai darba beigu datums par kuru iesniegts MP2]])=2,MIN(DATE($L$8,12,31),$D69)-MAX(DATE($L$8,1,1),$C69)+1,0)</f>
        <v>0</v>
      </c>
      <c r="M69" s="34">
        <f>IF(COUNT(Table1[[#This Row],[Darba sākuma datums projektā1]:[Amata pienākumu izpildes termiņš, vai darba beigu datums par kuru iesniegts MP2]])=2,MIN(DATE($M$8,12,31),$D69)-MAX(DATE($M$8,1,1),$C69)+1,0)</f>
        <v>0</v>
      </c>
      <c r="N69" s="34">
        <f>IF(COUNT(Table1[[#This Row],[Darba sākuma datums projektā1]:[Amata pienākumu izpildes termiņš, vai darba beigu datums par kuru iesniegts MP2]])=2,MIN(DATE($N$8,12,31),$D69)-MAX(DATE($N$8,1,1),$C69)+1,0)</f>
        <v>0</v>
      </c>
      <c r="O69" s="34">
        <f>IF(COUNT(Table1[[#This Row],[Darba sākuma datums projektā1]:[Amata pienākumu izpildes termiņš, vai darba beigu datums par kuru iesniegts MP2]])=2,MIN(DATE($O$8,12,31),$D69)-MAX(DATE($O$8,1,1),$C69)+1,0)</f>
        <v>0</v>
      </c>
      <c r="P69" s="34">
        <f>IF(COUNT(Table1[[#This Row],[Darba sākuma datums projektā1]:[Amata pienākumu izpildes termiņš, vai darba beigu datums par kuru iesniegts MP2]])=2,MIN(DATE($P$8,12,31),$D69)-MAX(DATE($P$8,1,1),$C69)+1,0)</f>
        <v>0</v>
      </c>
      <c r="Q69" s="34">
        <f>IF(COUNT(Table1[[#This Row],[Darba sākuma datums projektā1]:[Amata pienākumu izpildes termiņš, vai darba beigu datums par kuru iesniegts MP2]])=2,MIN(DATE($Q$8,12,31),$D69)-MAX(DATE($Q$8,1,1),$C69)+1,0)</f>
        <v>0</v>
      </c>
      <c r="R69" s="37">
        <f>IF(COUNT(Table1[[#This Row],[Darba sākuma datums projektā1]:[Amata pienākumu izpildes termiņš, vai darba beigu datums par kuru iesniegts MP2]])=2,MIN(DATE($R$8,12,31),$D69)-MAX(DATE($R$8,1,1),$C69)+1,0)</f>
        <v>0</v>
      </c>
      <c r="S69" s="3">
        <f t="shared" si="11"/>
        <v>0</v>
      </c>
      <c r="T69" s="2">
        <f t="shared" si="12"/>
        <v>0</v>
      </c>
      <c r="U69" s="2">
        <f t="shared" si="13"/>
        <v>0</v>
      </c>
      <c r="V69" s="2">
        <f t="shared" si="14"/>
        <v>0</v>
      </c>
      <c r="W69" s="2">
        <f t="shared" si="15"/>
        <v>0</v>
      </c>
      <c r="X69" s="2">
        <f t="shared" si="16"/>
        <v>0</v>
      </c>
      <c r="Y69" s="2">
        <f t="shared" si="17"/>
        <v>0</v>
      </c>
      <c r="Z69" s="2">
        <f t="shared" si="18"/>
        <v>0</v>
      </c>
      <c r="AA69" s="25">
        <f t="shared" si="19"/>
        <v>0</v>
      </c>
    </row>
    <row r="70" spans="1:27" x14ac:dyDescent="0.3">
      <c r="A70" s="6">
        <v>62</v>
      </c>
      <c r="B70" s="48"/>
      <c r="C70" s="49"/>
      <c r="D70" s="50"/>
      <c r="E70" s="29">
        <f t="shared" si="10"/>
        <v>0</v>
      </c>
      <c r="F70" s="55"/>
      <c r="G70" s="87"/>
      <c r="H70" s="93">
        <f>Table1[[#This Row],[Atvaļinājuma dienu skaits, kas projektā attiecināts iepriekšējos MP]]+G70</f>
        <v>0</v>
      </c>
      <c r="I70" s="29">
        <f>Table1[[#This Row],[Atvaļinājums proporcionāli nostrādātajam laikam projektā]]-Table1[[#This Row],[Kopā izlietoto atvaļinājuma dienu skaits personai projektā]]</f>
        <v>0</v>
      </c>
      <c r="J70" s="32">
        <f>IF(COUNT(Table1[[#This Row],[Darba sākuma datums projektā1]:[Amata pienākumu izpildes termiņš, vai darba beigu datums par kuru iesniegts MP2]])=2,MIN(DATE($J$8,12,31),$D70)-MAX(DATE($J$8,1,1),$C70)+1,0)</f>
        <v>0</v>
      </c>
      <c r="K70" s="34">
        <f>IF(COUNT(Table1[[#This Row],[Darba sākuma datums projektā1]:[Amata pienākumu izpildes termiņš, vai darba beigu datums par kuru iesniegts MP2]])=2,MIN(DATE($K$8,12,31),$D70)-MAX(DATE($K$8,1,1),$C70)+1,0)</f>
        <v>0</v>
      </c>
      <c r="L70" s="34">
        <f>IF(COUNT(Table1[[#This Row],[Darba sākuma datums projektā1]:[Amata pienākumu izpildes termiņš, vai darba beigu datums par kuru iesniegts MP2]])=2,MIN(DATE($L$8,12,31),$D70)-MAX(DATE($L$8,1,1),$C70)+1,0)</f>
        <v>0</v>
      </c>
      <c r="M70" s="34">
        <f>IF(COUNT(Table1[[#This Row],[Darba sākuma datums projektā1]:[Amata pienākumu izpildes termiņš, vai darba beigu datums par kuru iesniegts MP2]])=2,MIN(DATE($M$8,12,31),$D70)-MAX(DATE($M$8,1,1),$C70)+1,0)</f>
        <v>0</v>
      </c>
      <c r="N70" s="34">
        <f>IF(COUNT(Table1[[#This Row],[Darba sākuma datums projektā1]:[Amata pienākumu izpildes termiņš, vai darba beigu datums par kuru iesniegts MP2]])=2,MIN(DATE($N$8,12,31),$D70)-MAX(DATE($N$8,1,1),$C70)+1,0)</f>
        <v>0</v>
      </c>
      <c r="O70" s="34">
        <f>IF(COUNT(Table1[[#This Row],[Darba sākuma datums projektā1]:[Amata pienākumu izpildes termiņš, vai darba beigu datums par kuru iesniegts MP2]])=2,MIN(DATE($O$8,12,31),$D70)-MAX(DATE($O$8,1,1),$C70)+1,0)</f>
        <v>0</v>
      </c>
      <c r="P70" s="34">
        <f>IF(COUNT(Table1[[#This Row],[Darba sākuma datums projektā1]:[Amata pienākumu izpildes termiņš, vai darba beigu datums par kuru iesniegts MP2]])=2,MIN(DATE($P$8,12,31),$D70)-MAX(DATE($P$8,1,1),$C70)+1,0)</f>
        <v>0</v>
      </c>
      <c r="Q70" s="34">
        <f>IF(COUNT(Table1[[#This Row],[Darba sākuma datums projektā1]:[Amata pienākumu izpildes termiņš, vai darba beigu datums par kuru iesniegts MP2]])=2,MIN(DATE($Q$8,12,31),$D70)-MAX(DATE($Q$8,1,1),$C70)+1,0)</f>
        <v>0</v>
      </c>
      <c r="R70" s="37">
        <f>IF(COUNT(Table1[[#This Row],[Darba sākuma datums projektā1]:[Amata pienākumu izpildes termiņš, vai darba beigu datums par kuru iesniegts MP2]])=2,MIN(DATE($R$8,12,31),$D70)-MAX(DATE($R$8,1,1),$C70)+1,0)</f>
        <v>0</v>
      </c>
      <c r="S70" s="3">
        <f t="shared" si="11"/>
        <v>0</v>
      </c>
      <c r="T70" s="2">
        <f t="shared" si="12"/>
        <v>0</v>
      </c>
      <c r="U70" s="2">
        <f t="shared" si="13"/>
        <v>0</v>
      </c>
      <c r="V70" s="2">
        <f t="shared" si="14"/>
        <v>0</v>
      </c>
      <c r="W70" s="2">
        <f t="shared" si="15"/>
        <v>0</v>
      </c>
      <c r="X70" s="2">
        <f t="shared" si="16"/>
        <v>0</v>
      </c>
      <c r="Y70" s="2">
        <f t="shared" si="17"/>
        <v>0</v>
      </c>
      <c r="Z70" s="2">
        <f t="shared" si="18"/>
        <v>0</v>
      </c>
      <c r="AA70" s="25">
        <f t="shared" si="19"/>
        <v>0</v>
      </c>
    </row>
    <row r="71" spans="1:27" x14ac:dyDescent="0.3">
      <c r="A71" s="6">
        <v>63</v>
      </c>
      <c r="B71" s="48"/>
      <c r="C71" s="49"/>
      <c r="D71" s="50"/>
      <c r="E71" s="29">
        <f t="shared" si="10"/>
        <v>0</v>
      </c>
      <c r="F71" s="55"/>
      <c r="G71" s="87"/>
      <c r="H71" s="93">
        <f>Table1[[#This Row],[Atvaļinājuma dienu skaits, kas projektā attiecināts iepriekšējos MP]]+G71</f>
        <v>0</v>
      </c>
      <c r="I71" s="29">
        <f>Table1[[#This Row],[Atvaļinājums proporcionāli nostrādātajam laikam projektā]]-Table1[[#This Row],[Kopā izlietoto atvaļinājuma dienu skaits personai projektā]]</f>
        <v>0</v>
      </c>
      <c r="J71" s="32">
        <f>IF(COUNT(Table1[[#This Row],[Darba sākuma datums projektā1]:[Amata pienākumu izpildes termiņš, vai darba beigu datums par kuru iesniegts MP2]])=2,MIN(DATE($J$8,12,31),$D71)-MAX(DATE($J$8,1,1),$C71)+1,0)</f>
        <v>0</v>
      </c>
      <c r="K71" s="34">
        <f>IF(COUNT(Table1[[#This Row],[Darba sākuma datums projektā1]:[Amata pienākumu izpildes termiņš, vai darba beigu datums par kuru iesniegts MP2]])=2,MIN(DATE($K$8,12,31),$D71)-MAX(DATE($K$8,1,1),$C71)+1,0)</f>
        <v>0</v>
      </c>
      <c r="L71" s="34">
        <f>IF(COUNT(Table1[[#This Row],[Darba sākuma datums projektā1]:[Amata pienākumu izpildes termiņš, vai darba beigu datums par kuru iesniegts MP2]])=2,MIN(DATE($L$8,12,31),$D71)-MAX(DATE($L$8,1,1),$C71)+1,0)</f>
        <v>0</v>
      </c>
      <c r="M71" s="34">
        <f>IF(COUNT(Table1[[#This Row],[Darba sākuma datums projektā1]:[Amata pienākumu izpildes termiņš, vai darba beigu datums par kuru iesniegts MP2]])=2,MIN(DATE($M$8,12,31),$D71)-MAX(DATE($M$8,1,1),$C71)+1,0)</f>
        <v>0</v>
      </c>
      <c r="N71" s="34">
        <f>IF(COUNT(Table1[[#This Row],[Darba sākuma datums projektā1]:[Amata pienākumu izpildes termiņš, vai darba beigu datums par kuru iesniegts MP2]])=2,MIN(DATE($N$8,12,31),$D71)-MAX(DATE($N$8,1,1),$C71)+1,0)</f>
        <v>0</v>
      </c>
      <c r="O71" s="34">
        <f>IF(COUNT(Table1[[#This Row],[Darba sākuma datums projektā1]:[Amata pienākumu izpildes termiņš, vai darba beigu datums par kuru iesniegts MP2]])=2,MIN(DATE($O$8,12,31),$D71)-MAX(DATE($O$8,1,1),$C71)+1,0)</f>
        <v>0</v>
      </c>
      <c r="P71" s="34">
        <f>IF(COUNT(Table1[[#This Row],[Darba sākuma datums projektā1]:[Amata pienākumu izpildes termiņš, vai darba beigu datums par kuru iesniegts MP2]])=2,MIN(DATE($P$8,12,31),$D71)-MAX(DATE($P$8,1,1),$C71)+1,0)</f>
        <v>0</v>
      </c>
      <c r="Q71" s="34">
        <f>IF(COUNT(Table1[[#This Row],[Darba sākuma datums projektā1]:[Amata pienākumu izpildes termiņš, vai darba beigu datums par kuru iesniegts MP2]])=2,MIN(DATE($Q$8,12,31),$D71)-MAX(DATE($Q$8,1,1),$C71)+1,0)</f>
        <v>0</v>
      </c>
      <c r="R71" s="37">
        <f>IF(COUNT(Table1[[#This Row],[Darba sākuma datums projektā1]:[Amata pienākumu izpildes termiņš, vai darba beigu datums par kuru iesniegts MP2]])=2,MIN(DATE($R$8,12,31),$D71)-MAX(DATE($R$8,1,1),$C71)+1,0)</f>
        <v>0</v>
      </c>
      <c r="S71" s="3">
        <f t="shared" si="11"/>
        <v>0</v>
      </c>
      <c r="T71" s="2">
        <f t="shared" si="12"/>
        <v>0</v>
      </c>
      <c r="U71" s="2">
        <f t="shared" si="13"/>
        <v>0</v>
      </c>
      <c r="V71" s="2">
        <f t="shared" si="14"/>
        <v>0</v>
      </c>
      <c r="W71" s="2">
        <f t="shared" si="15"/>
        <v>0</v>
      </c>
      <c r="X71" s="2">
        <f t="shared" si="16"/>
        <v>0</v>
      </c>
      <c r="Y71" s="2">
        <f t="shared" si="17"/>
        <v>0</v>
      </c>
      <c r="Z71" s="2">
        <f t="shared" si="18"/>
        <v>0</v>
      </c>
      <c r="AA71" s="25">
        <f t="shared" si="19"/>
        <v>0</v>
      </c>
    </row>
    <row r="72" spans="1:27" x14ac:dyDescent="0.3">
      <c r="A72" s="6">
        <v>64</v>
      </c>
      <c r="B72" s="48"/>
      <c r="C72" s="49"/>
      <c r="D72" s="50"/>
      <c r="E72" s="29">
        <f t="shared" si="10"/>
        <v>0</v>
      </c>
      <c r="F72" s="55"/>
      <c r="G72" s="87"/>
      <c r="H72" s="93">
        <f>Table1[[#This Row],[Atvaļinājuma dienu skaits, kas projektā attiecināts iepriekšējos MP]]+G72</f>
        <v>0</v>
      </c>
      <c r="I72" s="29">
        <f>Table1[[#This Row],[Atvaļinājums proporcionāli nostrādātajam laikam projektā]]-Table1[[#This Row],[Kopā izlietoto atvaļinājuma dienu skaits personai projektā]]</f>
        <v>0</v>
      </c>
      <c r="J72" s="32">
        <f>IF(COUNT(Table1[[#This Row],[Darba sākuma datums projektā1]:[Amata pienākumu izpildes termiņš, vai darba beigu datums par kuru iesniegts MP2]])=2,MIN(DATE($J$8,12,31),$D72)-MAX(DATE($J$8,1,1),$C72)+1,0)</f>
        <v>0</v>
      </c>
      <c r="K72" s="34">
        <f>IF(COUNT(Table1[[#This Row],[Darba sākuma datums projektā1]:[Amata pienākumu izpildes termiņš, vai darba beigu datums par kuru iesniegts MP2]])=2,MIN(DATE($K$8,12,31),$D72)-MAX(DATE($K$8,1,1),$C72)+1,0)</f>
        <v>0</v>
      </c>
      <c r="L72" s="34">
        <f>IF(COUNT(Table1[[#This Row],[Darba sākuma datums projektā1]:[Amata pienākumu izpildes termiņš, vai darba beigu datums par kuru iesniegts MP2]])=2,MIN(DATE($L$8,12,31),$D72)-MAX(DATE($L$8,1,1),$C72)+1,0)</f>
        <v>0</v>
      </c>
      <c r="M72" s="34">
        <f>IF(COUNT(Table1[[#This Row],[Darba sākuma datums projektā1]:[Amata pienākumu izpildes termiņš, vai darba beigu datums par kuru iesniegts MP2]])=2,MIN(DATE($M$8,12,31),$D72)-MAX(DATE($M$8,1,1),$C72)+1,0)</f>
        <v>0</v>
      </c>
      <c r="N72" s="34">
        <f>IF(COUNT(Table1[[#This Row],[Darba sākuma datums projektā1]:[Amata pienākumu izpildes termiņš, vai darba beigu datums par kuru iesniegts MP2]])=2,MIN(DATE($N$8,12,31),$D72)-MAX(DATE($N$8,1,1),$C72)+1,0)</f>
        <v>0</v>
      </c>
      <c r="O72" s="34">
        <f>IF(COUNT(Table1[[#This Row],[Darba sākuma datums projektā1]:[Amata pienākumu izpildes termiņš, vai darba beigu datums par kuru iesniegts MP2]])=2,MIN(DATE($O$8,12,31),$D72)-MAX(DATE($O$8,1,1),$C72)+1,0)</f>
        <v>0</v>
      </c>
      <c r="P72" s="34">
        <f>IF(COUNT(Table1[[#This Row],[Darba sākuma datums projektā1]:[Amata pienākumu izpildes termiņš, vai darba beigu datums par kuru iesniegts MP2]])=2,MIN(DATE($P$8,12,31),$D72)-MAX(DATE($P$8,1,1),$C72)+1,0)</f>
        <v>0</v>
      </c>
      <c r="Q72" s="34">
        <f>IF(COUNT(Table1[[#This Row],[Darba sākuma datums projektā1]:[Amata pienākumu izpildes termiņš, vai darba beigu datums par kuru iesniegts MP2]])=2,MIN(DATE($Q$8,12,31),$D72)-MAX(DATE($Q$8,1,1),$C72)+1,0)</f>
        <v>0</v>
      </c>
      <c r="R72" s="37">
        <f>IF(COUNT(Table1[[#This Row],[Darba sākuma datums projektā1]:[Amata pienākumu izpildes termiņš, vai darba beigu datums par kuru iesniegts MP2]])=2,MIN(DATE($R$8,12,31),$D72)-MAX(DATE($R$8,1,1),$C72)+1,0)</f>
        <v>0</v>
      </c>
      <c r="S72" s="3">
        <f t="shared" si="11"/>
        <v>0</v>
      </c>
      <c r="T72" s="2">
        <f t="shared" si="12"/>
        <v>0</v>
      </c>
      <c r="U72" s="2">
        <f t="shared" si="13"/>
        <v>0</v>
      </c>
      <c r="V72" s="2">
        <f t="shared" si="14"/>
        <v>0</v>
      </c>
      <c r="W72" s="2">
        <f t="shared" si="15"/>
        <v>0</v>
      </c>
      <c r="X72" s="2">
        <f t="shared" si="16"/>
        <v>0</v>
      </c>
      <c r="Y72" s="2">
        <f t="shared" si="17"/>
        <v>0</v>
      </c>
      <c r="Z72" s="2">
        <f t="shared" si="18"/>
        <v>0</v>
      </c>
      <c r="AA72" s="25">
        <f t="shared" si="19"/>
        <v>0</v>
      </c>
    </row>
    <row r="73" spans="1:27" x14ac:dyDescent="0.3">
      <c r="A73" s="6">
        <v>65</v>
      </c>
      <c r="B73" s="48"/>
      <c r="C73" s="49"/>
      <c r="D73" s="50"/>
      <c r="E73" s="29">
        <f t="shared" si="10"/>
        <v>0</v>
      </c>
      <c r="F73" s="55"/>
      <c r="G73" s="87"/>
      <c r="H73" s="93">
        <f>Table1[[#This Row],[Atvaļinājuma dienu skaits, kas projektā attiecināts iepriekšējos MP]]+G73</f>
        <v>0</v>
      </c>
      <c r="I73" s="29">
        <f>Table1[[#This Row],[Atvaļinājums proporcionāli nostrādātajam laikam projektā]]-Table1[[#This Row],[Kopā izlietoto atvaļinājuma dienu skaits personai projektā]]</f>
        <v>0</v>
      </c>
      <c r="J73" s="32">
        <f>IF(COUNT(Table1[[#This Row],[Darba sākuma datums projektā1]:[Amata pienākumu izpildes termiņš, vai darba beigu datums par kuru iesniegts MP2]])=2,MIN(DATE($J$8,12,31),$D73)-MAX(DATE($J$8,1,1),$C73)+1,0)</f>
        <v>0</v>
      </c>
      <c r="K73" s="34">
        <f>IF(COUNT(Table1[[#This Row],[Darba sākuma datums projektā1]:[Amata pienākumu izpildes termiņš, vai darba beigu datums par kuru iesniegts MP2]])=2,MIN(DATE($K$8,12,31),$D73)-MAX(DATE($K$8,1,1),$C73)+1,0)</f>
        <v>0</v>
      </c>
      <c r="L73" s="34">
        <f>IF(COUNT(Table1[[#This Row],[Darba sākuma datums projektā1]:[Amata pienākumu izpildes termiņš, vai darba beigu datums par kuru iesniegts MP2]])=2,MIN(DATE($L$8,12,31),$D73)-MAX(DATE($L$8,1,1),$C73)+1,0)</f>
        <v>0</v>
      </c>
      <c r="M73" s="34">
        <f>IF(COUNT(Table1[[#This Row],[Darba sākuma datums projektā1]:[Amata pienākumu izpildes termiņš, vai darba beigu datums par kuru iesniegts MP2]])=2,MIN(DATE($M$8,12,31),$D73)-MAX(DATE($M$8,1,1),$C73)+1,0)</f>
        <v>0</v>
      </c>
      <c r="N73" s="34">
        <f>IF(COUNT(Table1[[#This Row],[Darba sākuma datums projektā1]:[Amata pienākumu izpildes termiņš, vai darba beigu datums par kuru iesniegts MP2]])=2,MIN(DATE($N$8,12,31),$D73)-MAX(DATE($N$8,1,1),$C73)+1,0)</f>
        <v>0</v>
      </c>
      <c r="O73" s="34">
        <f>IF(COUNT(Table1[[#This Row],[Darba sākuma datums projektā1]:[Amata pienākumu izpildes termiņš, vai darba beigu datums par kuru iesniegts MP2]])=2,MIN(DATE($O$8,12,31),$D73)-MAX(DATE($O$8,1,1),$C73)+1,0)</f>
        <v>0</v>
      </c>
      <c r="P73" s="34">
        <f>IF(COUNT(Table1[[#This Row],[Darba sākuma datums projektā1]:[Amata pienākumu izpildes termiņš, vai darba beigu datums par kuru iesniegts MP2]])=2,MIN(DATE($P$8,12,31),$D73)-MAX(DATE($P$8,1,1),$C73)+1,0)</f>
        <v>0</v>
      </c>
      <c r="Q73" s="34">
        <f>IF(COUNT(Table1[[#This Row],[Darba sākuma datums projektā1]:[Amata pienākumu izpildes termiņš, vai darba beigu datums par kuru iesniegts MP2]])=2,MIN(DATE($Q$8,12,31),$D73)-MAX(DATE($Q$8,1,1),$C73)+1,0)</f>
        <v>0</v>
      </c>
      <c r="R73" s="37">
        <f>IF(COUNT(Table1[[#This Row],[Darba sākuma datums projektā1]:[Amata pienākumu izpildes termiņš, vai darba beigu datums par kuru iesniegts MP2]])=2,MIN(DATE($R$8,12,31),$D73)-MAX(DATE($R$8,1,1),$C73)+1,0)</f>
        <v>0</v>
      </c>
      <c r="S73" s="3">
        <f t="shared" ref="S73:S104" si="20">J73/$J$6</f>
        <v>0</v>
      </c>
      <c r="T73" s="2">
        <f t="shared" ref="T73:T104" si="21">K73/$K$6</f>
        <v>0</v>
      </c>
      <c r="U73" s="2">
        <f t="shared" ref="U73:U104" si="22">L73/$L$6</f>
        <v>0</v>
      </c>
      <c r="V73" s="2">
        <f t="shared" ref="V73:V104" si="23">M73/$M$6</f>
        <v>0</v>
      </c>
      <c r="W73" s="2">
        <f t="shared" ref="W73:W104" si="24">N73/$N$6</f>
        <v>0</v>
      </c>
      <c r="X73" s="2">
        <f t="shared" ref="X73:X104" si="25">O73/$O$6</f>
        <v>0</v>
      </c>
      <c r="Y73" s="2">
        <f t="shared" ref="Y73:Y104" si="26">P73/$P$6</f>
        <v>0</v>
      </c>
      <c r="Z73" s="2">
        <f t="shared" ref="Z73:Z104" si="27">Q73/$Q$6</f>
        <v>0</v>
      </c>
      <c r="AA73" s="25">
        <f t="shared" ref="AA73:AA104" si="28">R73/$R$6</f>
        <v>0</v>
      </c>
    </row>
    <row r="74" spans="1:27" x14ac:dyDescent="0.3">
      <c r="A74" s="6">
        <v>66</v>
      </c>
      <c r="B74" s="48"/>
      <c r="C74" s="49"/>
      <c r="D74" s="50"/>
      <c r="E74" s="29">
        <f t="shared" ref="E74:E137" si="29">SUMIF($S74:$AA74,"&gt;0",$S74:$AA74)</f>
        <v>0</v>
      </c>
      <c r="F74" s="55"/>
      <c r="G74" s="87"/>
      <c r="H74" s="93">
        <f>Table1[[#This Row],[Atvaļinājuma dienu skaits, kas projektā attiecināts iepriekšējos MP]]+G74</f>
        <v>0</v>
      </c>
      <c r="I74" s="29">
        <f>Table1[[#This Row],[Atvaļinājums proporcionāli nostrādātajam laikam projektā]]-Table1[[#This Row],[Kopā izlietoto atvaļinājuma dienu skaits personai projektā]]</f>
        <v>0</v>
      </c>
      <c r="J74" s="32">
        <f>IF(COUNT(Table1[[#This Row],[Darba sākuma datums projektā1]:[Amata pienākumu izpildes termiņš, vai darba beigu datums par kuru iesniegts MP2]])=2,MIN(DATE($J$8,12,31),$D74)-MAX(DATE($J$8,1,1),$C74)+1,0)</f>
        <v>0</v>
      </c>
      <c r="K74" s="34">
        <f>IF(COUNT(Table1[[#This Row],[Darba sākuma datums projektā1]:[Amata pienākumu izpildes termiņš, vai darba beigu datums par kuru iesniegts MP2]])=2,MIN(DATE($K$8,12,31),$D74)-MAX(DATE($K$8,1,1),$C74)+1,0)</f>
        <v>0</v>
      </c>
      <c r="L74" s="34">
        <f>IF(COUNT(Table1[[#This Row],[Darba sākuma datums projektā1]:[Amata pienākumu izpildes termiņš, vai darba beigu datums par kuru iesniegts MP2]])=2,MIN(DATE($L$8,12,31),$D74)-MAX(DATE($L$8,1,1),$C74)+1,0)</f>
        <v>0</v>
      </c>
      <c r="M74" s="34">
        <f>IF(COUNT(Table1[[#This Row],[Darba sākuma datums projektā1]:[Amata pienākumu izpildes termiņš, vai darba beigu datums par kuru iesniegts MP2]])=2,MIN(DATE($M$8,12,31),$D74)-MAX(DATE($M$8,1,1),$C74)+1,0)</f>
        <v>0</v>
      </c>
      <c r="N74" s="34">
        <f>IF(COUNT(Table1[[#This Row],[Darba sākuma datums projektā1]:[Amata pienākumu izpildes termiņš, vai darba beigu datums par kuru iesniegts MP2]])=2,MIN(DATE($N$8,12,31),$D74)-MAX(DATE($N$8,1,1),$C74)+1,0)</f>
        <v>0</v>
      </c>
      <c r="O74" s="34">
        <f>IF(COUNT(Table1[[#This Row],[Darba sākuma datums projektā1]:[Amata pienākumu izpildes termiņš, vai darba beigu datums par kuru iesniegts MP2]])=2,MIN(DATE($O$8,12,31),$D74)-MAX(DATE($O$8,1,1),$C74)+1,0)</f>
        <v>0</v>
      </c>
      <c r="P74" s="34">
        <f>IF(COUNT(Table1[[#This Row],[Darba sākuma datums projektā1]:[Amata pienākumu izpildes termiņš, vai darba beigu datums par kuru iesniegts MP2]])=2,MIN(DATE($P$8,12,31),$D74)-MAX(DATE($P$8,1,1),$C74)+1,0)</f>
        <v>0</v>
      </c>
      <c r="Q74" s="34">
        <f>IF(COUNT(Table1[[#This Row],[Darba sākuma datums projektā1]:[Amata pienākumu izpildes termiņš, vai darba beigu datums par kuru iesniegts MP2]])=2,MIN(DATE($Q$8,12,31),$D74)-MAX(DATE($Q$8,1,1),$C74)+1,0)</f>
        <v>0</v>
      </c>
      <c r="R74" s="37">
        <f>IF(COUNT(Table1[[#This Row],[Darba sākuma datums projektā1]:[Amata pienākumu izpildes termiņš, vai darba beigu datums par kuru iesniegts MP2]])=2,MIN(DATE($R$8,12,31),$D74)-MAX(DATE($R$8,1,1),$C74)+1,0)</f>
        <v>0</v>
      </c>
      <c r="S74" s="3">
        <f t="shared" si="20"/>
        <v>0</v>
      </c>
      <c r="T74" s="2">
        <f t="shared" si="21"/>
        <v>0</v>
      </c>
      <c r="U74" s="2">
        <f t="shared" si="22"/>
        <v>0</v>
      </c>
      <c r="V74" s="2">
        <f t="shared" si="23"/>
        <v>0</v>
      </c>
      <c r="W74" s="2">
        <f t="shared" si="24"/>
        <v>0</v>
      </c>
      <c r="X74" s="2">
        <f t="shared" si="25"/>
        <v>0</v>
      </c>
      <c r="Y74" s="2">
        <f t="shared" si="26"/>
        <v>0</v>
      </c>
      <c r="Z74" s="2">
        <f t="shared" si="27"/>
        <v>0</v>
      </c>
      <c r="AA74" s="25">
        <f t="shared" si="28"/>
        <v>0</v>
      </c>
    </row>
    <row r="75" spans="1:27" x14ac:dyDescent="0.3">
      <c r="A75" s="6">
        <v>67</v>
      </c>
      <c r="B75" s="48"/>
      <c r="C75" s="49"/>
      <c r="D75" s="50"/>
      <c r="E75" s="29">
        <f t="shared" si="29"/>
        <v>0</v>
      </c>
      <c r="F75" s="55"/>
      <c r="G75" s="87"/>
      <c r="H75" s="93">
        <f>Table1[[#This Row],[Atvaļinājuma dienu skaits, kas projektā attiecināts iepriekšējos MP]]+G75</f>
        <v>0</v>
      </c>
      <c r="I75" s="29">
        <f>Table1[[#This Row],[Atvaļinājums proporcionāli nostrādātajam laikam projektā]]-Table1[[#This Row],[Kopā izlietoto atvaļinājuma dienu skaits personai projektā]]</f>
        <v>0</v>
      </c>
      <c r="J75" s="32">
        <f>IF(COUNT(Table1[[#This Row],[Darba sākuma datums projektā1]:[Amata pienākumu izpildes termiņš, vai darba beigu datums par kuru iesniegts MP2]])=2,MIN(DATE($J$8,12,31),$D75)-MAX(DATE($J$8,1,1),$C75)+1,0)</f>
        <v>0</v>
      </c>
      <c r="K75" s="34">
        <f>IF(COUNT(Table1[[#This Row],[Darba sākuma datums projektā1]:[Amata pienākumu izpildes termiņš, vai darba beigu datums par kuru iesniegts MP2]])=2,MIN(DATE($K$8,12,31),$D75)-MAX(DATE($K$8,1,1),$C75)+1,0)</f>
        <v>0</v>
      </c>
      <c r="L75" s="34">
        <f>IF(COUNT(Table1[[#This Row],[Darba sākuma datums projektā1]:[Amata pienākumu izpildes termiņš, vai darba beigu datums par kuru iesniegts MP2]])=2,MIN(DATE($L$8,12,31),$D75)-MAX(DATE($L$8,1,1),$C75)+1,0)</f>
        <v>0</v>
      </c>
      <c r="M75" s="34">
        <f>IF(COUNT(Table1[[#This Row],[Darba sākuma datums projektā1]:[Amata pienākumu izpildes termiņš, vai darba beigu datums par kuru iesniegts MP2]])=2,MIN(DATE($M$8,12,31),$D75)-MAX(DATE($M$8,1,1),$C75)+1,0)</f>
        <v>0</v>
      </c>
      <c r="N75" s="34">
        <f>IF(COUNT(Table1[[#This Row],[Darba sākuma datums projektā1]:[Amata pienākumu izpildes termiņš, vai darba beigu datums par kuru iesniegts MP2]])=2,MIN(DATE($N$8,12,31),$D75)-MAX(DATE($N$8,1,1),$C75)+1,0)</f>
        <v>0</v>
      </c>
      <c r="O75" s="34">
        <f>IF(COUNT(Table1[[#This Row],[Darba sākuma datums projektā1]:[Amata pienākumu izpildes termiņš, vai darba beigu datums par kuru iesniegts MP2]])=2,MIN(DATE($O$8,12,31),$D75)-MAX(DATE($O$8,1,1),$C75)+1,0)</f>
        <v>0</v>
      </c>
      <c r="P75" s="34">
        <f>IF(COUNT(Table1[[#This Row],[Darba sākuma datums projektā1]:[Amata pienākumu izpildes termiņš, vai darba beigu datums par kuru iesniegts MP2]])=2,MIN(DATE($P$8,12,31),$D75)-MAX(DATE($P$8,1,1),$C75)+1,0)</f>
        <v>0</v>
      </c>
      <c r="Q75" s="34">
        <f>IF(COUNT(Table1[[#This Row],[Darba sākuma datums projektā1]:[Amata pienākumu izpildes termiņš, vai darba beigu datums par kuru iesniegts MP2]])=2,MIN(DATE($Q$8,12,31),$D75)-MAX(DATE($Q$8,1,1),$C75)+1,0)</f>
        <v>0</v>
      </c>
      <c r="R75" s="37">
        <f>IF(COUNT(Table1[[#This Row],[Darba sākuma datums projektā1]:[Amata pienākumu izpildes termiņš, vai darba beigu datums par kuru iesniegts MP2]])=2,MIN(DATE($R$8,12,31),$D75)-MAX(DATE($R$8,1,1),$C75)+1,0)</f>
        <v>0</v>
      </c>
      <c r="S75" s="3">
        <f t="shared" si="20"/>
        <v>0</v>
      </c>
      <c r="T75" s="2">
        <f t="shared" si="21"/>
        <v>0</v>
      </c>
      <c r="U75" s="2">
        <f t="shared" si="22"/>
        <v>0</v>
      </c>
      <c r="V75" s="2">
        <f t="shared" si="23"/>
        <v>0</v>
      </c>
      <c r="W75" s="2">
        <f t="shared" si="24"/>
        <v>0</v>
      </c>
      <c r="X75" s="2">
        <f t="shared" si="25"/>
        <v>0</v>
      </c>
      <c r="Y75" s="2">
        <f t="shared" si="26"/>
        <v>0</v>
      </c>
      <c r="Z75" s="2">
        <f t="shared" si="27"/>
        <v>0</v>
      </c>
      <c r="AA75" s="25">
        <f t="shared" si="28"/>
        <v>0</v>
      </c>
    </row>
    <row r="76" spans="1:27" x14ac:dyDescent="0.3">
      <c r="A76" s="6">
        <v>68</v>
      </c>
      <c r="B76" s="48"/>
      <c r="C76" s="49"/>
      <c r="D76" s="50"/>
      <c r="E76" s="29">
        <f t="shared" si="29"/>
        <v>0</v>
      </c>
      <c r="F76" s="55"/>
      <c r="G76" s="87"/>
      <c r="H76" s="93">
        <f>Table1[[#This Row],[Atvaļinājuma dienu skaits, kas projektā attiecināts iepriekšējos MP]]+G76</f>
        <v>0</v>
      </c>
      <c r="I76" s="29">
        <f>Table1[[#This Row],[Atvaļinājums proporcionāli nostrādātajam laikam projektā]]-Table1[[#This Row],[Kopā izlietoto atvaļinājuma dienu skaits personai projektā]]</f>
        <v>0</v>
      </c>
      <c r="J76" s="32">
        <f>IF(COUNT(Table1[[#This Row],[Darba sākuma datums projektā1]:[Amata pienākumu izpildes termiņš, vai darba beigu datums par kuru iesniegts MP2]])=2,MIN(DATE($J$8,12,31),$D76)-MAX(DATE($J$8,1,1),$C76)+1,0)</f>
        <v>0</v>
      </c>
      <c r="K76" s="34">
        <f>IF(COUNT(Table1[[#This Row],[Darba sākuma datums projektā1]:[Amata pienākumu izpildes termiņš, vai darba beigu datums par kuru iesniegts MP2]])=2,MIN(DATE($K$8,12,31),$D76)-MAX(DATE($K$8,1,1),$C76)+1,0)</f>
        <v>0</v>
      </c>
      <c r="L76" s="34">
        <f>IF(COUNT(Table1[[#This Row],[Darba sākuma datums projektā1]:[Amata pienākumu izpildes termiņš, vai darba beigu datums par kuru iesniegts MP2]])=2,MIN(DATE($L$8,12,31),$D76)-MAX(DATE($L$8,1,1),$C76)+1,0)</f>
        <v>0</v>
      </c>
      <c r="M76" s="34">
        <f>IF(COUNT(Table1[[#This Row],[Darba sākuma datums projektā1]:[Amata pienākumu izpildes termiņš, vai darba beigu datums par kuru iesniegts MP2]])=2,MIN(DATE($M$8,12,31),$D76)-MAX(DATE($M$8,1,1),$C76)+1,0)</f>
        <v>0</v>
      </c>
      <c r="N76" s="34">
        <f>IF(COUNT(Table1[[#This Row],[Darba sākuma datums projektā1]:[Amata pienākumu izpildes termiņš, vai darba beigu datums par kuru iesniegts MP2]])=2,MIN(DATE($N$8,12,31),$D76)-MAX(DATE($N$8,1,1),$C76)+1,0)</f>
        <v>0</v>
      </c>
      <c r="O76" s="34">
        <f>IF(COUNT(Table1[[#This Row],[Darba sākuma datums projektā1]:[Amata pienākumu izpildes termiņš, vai darba beigu datums par kuru iesniegts MP2]])=2,MIN(DATE($O$8,12,31),$D76)-MAX(DATE($O$8,1,1),$C76)+1,0)</f>
        <v>0</v>
      </c>
      <c r="P76" s="34">
        <f>IF(COUNT(Table1[[#This Row],[Darba sākuma datums projektā1]:[Amata pienākumu izpildes termiņš, vai darba beigu datums par kuru iesniegts MP2]])=2,MIN(DATE($P$8,12,31),$D76)-MAX(DATE($P$8,1,1),$C76)+1,0)</f>
        <v>0</v>
      </c>
      <c r="Q76" s="34">
        <f>IF(COUNT(Table1[[#This Row],[Darba sākuma datums projektā1]:[Amata pienākumu izpildes termiņš, vai darba beigu datums par kuru iesniegts MP2]])=2,MIN(DATE($Q$8,12,31),$D76)-MAX(DATE($Q$8,1,1),$C76)+1,0)</f>
        <v>0</v>
      </c>
      <c r="R76" s="37">
        <f>IF(COUNT(Table1[[#This Row],[Darba sākuma datums projektā1]:[Amata pienākumu izpildes termiņš, vai darba beigu datums par kuru iesniegts MP2]])=2,MIN(DATE($R$8,12,31),$D76)-MAX(DATE($R$8,1,1),$C76)+1,0)</f>
        <v>0</v>
      </c>
      <c r="S76" s="3">
        <f t="shared" si="20"/>
        <v>0</v>
      </c>
      <c r="T76" s="2">
        <f t="shared" si="21"/>
        <v>0</v>
      </c>
      <c r="U76" s="2">
        <f t="shared" si="22"/>
        <v>0</v>
      </c>
      <c r="V76" s="2">
        <f t="shared" si="23"/>
        <v>0</v>
      </c>
      <c r="W76" s="2">
        <f t="shared" si="24"/>
        <v>0</v>
      </c>
      <c r="X76" s="2">
        <f t="shared" si="25"/>
        <v>0</v>
      </c>
      <c r="Y76" s="2">
        <f t="shared" si="26"/>
        <v>0</v>
      </c>
      <c r="Z76" s="2">
        <f t="shared" si="27"/>
        <v>0</v>
      </c>
      <c r="AA76" s="25">
        <f t="shared" si="28"/>
        <v>0</v>
      </c>
    </row>
    <row r="77" spans="1:27" x14ac:dyDescent="0.3">
      <c r="A77" s="6">
        <v>69</v>
      </c>
      <c r="B77" s="48"/>
      <c r="C77" s="49"/>
      <c r="D77" s="50"/>
      <c r="E77" s="29">
        <f t="shared" si="29"/>
        <v>0</v>
      </c>
      <c r="F77" s="55"/>
      <c r="G77" s="87"/>
      <c r="H77" s="93">
        <f>Table1[[#This Row],[Atvaļinājuma dienu skaits, kas projektā attiecināts iepriekšējos MP]]+G77</f>
        <v>0</v>
      </c>
      <c r="I77" s="29">
        <f>Table1[[#This Row],[Atvaļinājums proporcionāli nostrādātajam laikam projektā]]-Table1[[#This Row],[Kopā izlietoto atvaļinājuma dienu skaits personai projektā]]</f>
        <v>0</v>
      </c>
      <c r="J77" s="32">
        <f>IF(COUNT(Table1[[#This Row],[Darba sākuma datums projektā1]:[Amata pienākumu izpildes termiņš, vai darba beigu datums par kuru iesniegts MP2]])=2,MIN(DATE($J$8,12,31),$D77)-MAX(DATE($J$8,1,1),$C77)+1,0)</f>
        <v>0</v>
      </c>
      <c r="K77" s="34">
        <f>IF(COUNT(Table1[[#This Row],[Darba sākuma datums projektā1]:[Amata pienākumu izpildes termiņš, vai darba beigu datums par kuru iesniegts MP2]])=2,MIN(DATE($K$8,12,31),$D77)-MAX(DATE($K$8,1,1),$C77)+1,0)</f>
        <v>0</v>
      </c>
      <c r="L77" s="34">
        <f>IF(COUNT(Table1[[#This Row],[Darba sākuma datums projektā1]:[Amata pienākumu izpildes termiņš, vai darba beigu datums par kuru iesniegts MP2]])=2,MIN(DATE($L$8,12,31),$D77)-MAX(DATE($L$8,1,1),$C77)+1,0)</f>
        <v>0</v>
      </c>
      <c r="M77" s="34">
        <f>IF(COUNT(Table1[[#This Row],[Darba sākuma datums projektā1]:[Amata pienākumu izpildes termiņš, vai darba beigu datums par kuru iesniegts MP2]])=2,MIN(DATE($M$8,12,31),$D77)-MAX(DATE($M$8,1,1),$C77)+1,0)</f>
        <v>0</v>
      </c>
      <c r="N77" s="34">
        <f>IF(COUNT(Table1[[#This Row],[Darba sākuma datums projektā1]:[Amata pienākumu izpildes termiņš, vai darba beigu datums par kuru iesniegts MP2]])=2,MIN(DATE($N$8,12,31),$D77)-MAX(DATE($N$8,1,1),$C77)+1,0)</f>
        <v>0</v>
      </c>
      <c r="O77" s="34">
        <f>IF(COUNT(Table1[[#This Row],[Darba sākuma datums projektā1]:[Amata pienākumu izpildes termiņš, vai darba beigu datums par kuru iesniegts MP2]])=2,MIN(DATE($O$8,12,31),$D77)-MAX(DATE($O$8,1,1),$C77)+1,0)</f>
        <v>0</v>
      </c>
      <c r="P77" s="34">
        <f>IF(COUNT(Table1[[#This Row],[Darba sākuma datums projektā1]:[Amata pienākumu izpildes termiņš, vai darba beigu datums par kuru iesniegts MP2]])=2,MIN(DATE($P$8,12,31),$D77)-MAX(DATE($P$8,1,1),$C77)+1,0)</f>
        <v>0</v>
      </c>
      <c r="Q77" s="34">
        <f>IF(COUNT(Table1[[#This Row],[Darba sākuma datums projektā1]:[Amata pienākumu izpildes termiņš, vai darba beigu datums par kuru iesniegts MP2]])=2,MIN(DATE($Q$8,12,31),$D77)-MAX(DATE($Q$8,1,1),$C77)+1,0)</f>
        <v>0</v>
      </c>
      <c r="R77" s="37">
        <f>IF(COUNT(Table1[[#This Row],[Darba sākuma datums projektā1]:[Amata pienākumu izpildes termiņš, vai darba beigu datums par kuru iesniegts MP2]])=2,MIN(DATE($R$8,12,31),$D77)-MAX(DATE($R$8,1,1),$C77)+1,0)</f>
        <v>0</v>
      </c>
      <c r="S77" s="3">
        <f t="shared" si="20"/>
        <v>0</v>
      </c>
      <c r="T77" s="2">
        <f t="shared" si="21"/>
        <v>0</v>
      </c>
      <c r="U77" s="2">
        <f t="shared" si="22"/>
        <v>0</v>
      </c>
      <c r="V77" s="2">
        <f t="shared" si="23"/>
        <v>0</v>
      </c>
      <c r="W77" s="2">
        <f t="shared" si="24"/>
        <v>0</v>
      </c>
      <c r="X77" s="2">
        <f t="shared" si="25"/>
        <v>0</v>
      </c>
      <c r="Y77" s="2">
        <f t="shared" si="26"/>
        <v>0</v>
      </c>
      <c r="Z77" s="2">
        <f t="shared" si="27"/>
        <v>0</v>
      </c>
      <c r="AA77" s="25">
        <f t="shared" si="28"/>
        <v>0</v>
      </c>
    </row>
    <row r="78" spans="1:27" x14ac:dyDescent="0.3">
      <c r="A78" s="6">
        <v>70</v>
      </c>
      <c r="B78" s="48"/>
      <c r="C78" s="49"/>
      <c r="D78" s="50"/>
      <c r="E78" s="29">
        <f t="shared" si="29"/>
        <v>0</v>
      </c>
      <c r="F78" s="55"/>
      <c r="G78" s="87"/>
      <c r="H78" s="93">
        <f>Table1[[#This Row],[Atvaļinājuma dienu skaits, kas projektā attiecināts iepriekšējos MP]]+G78</f>
        <v>0</v>
      </c>
      <c r="I78" s="29">
        <f>Table1[[#This Row],[Atvaļinājums proporcionāli nostrādātajam laikam projektā]]-Table1[[#This Row],[Kopā izlietoto atvaļinājuma dienu skaits personai projektā]]</f>
        <v>0</v>
      </c>
      <c r="J78" s="32">
        <f>IF(COUNT(Table1[[#This Row],[Darba sākuma datums projektā1]:[Amata pienākumu izpildes termiņš, vai darba beigu datums par kuru iesniegts MP2]])=2,MIN(DATE($J$8,12,31),$D78)-MAX(DATE($J$8,1,1),$C78)+1,0)</f>
        <v>0</v>
      </c>
      <c r="K78" s="34">
        <f>IF(COUNT(Table1[[#This Row],[Darba sākuma datums projektā1]:[Amata pienākumu izpildes termiņš, vai darba beigu datums par kuru iesniegts MP2]])=2,MIN(DATE($K$8,12,31),$D78)-MAX(DATE($K$8,1,1),$C78)+1,0)</f>
        <v>0</v>
      </c>
      <c r="L78" s="34">
        <f>IF(COUNT(Table1[[#This Row],[Darba sākuma datums projektā1]:[Amata pienākumu izpildes termiņš, vai darba beigu datums par kuru iesniegts MP2]])=2,MIN(DATE($L$8,12,31),$D78)-MAX(DATE($L$8,1,1),$C78)+1,0)</f>
        <v>0</v>
      </c>
      <c r="M78" s="34">
        <f>IF(COUNT(Table1[[#This Row],[Darba sākuma datums projektā1]:[Amata pienākumu izpildes termiņš, vai darba beigu datums par kuru iesniegts MP2]])=2,MIN(DATE($M$8,12,31),$D78)-MAX(DATE($M$8,1,1),$C78)+1,0)</f>
        <v>0</v>
      </c>
      <c r="N78" s="34">
        <f>IF(COUNT(Table1[[#This Row],[Darba sākuma datums projektā1]:[Amata pienākumu izpildes termiņš, vai darba beigu datums par kuru iesniegts MP2]])=2,MIN(DATE($N$8,12,31),$D78)-MAX(DATE($N$8,1,1),$C78)+1,0)</f>
        <v>0</v>
      </c>
      <c r="O78" s="34">
        <f>IF(COUNT(Table1[[#This Row],[Darba sākuma datums projektā1]:[Amata pienākumu izpildes termiņš, vai darba beigu datums par kuru iesniegts MP2]])=2,MIN(DATE($O$8,12,31),$D78)-MAX(DATE($O$8,1,1),$C78)+1,0)</f>
        <v>0</v>
      </c>
      <c r="P78" s="34">
        <f>IF(COUNT(Table1[[#This Row],[Darba sākuma datums projektā1]:[Amata pienākumu izpildes termiņš, vai darba beigu datums par kuru iesniegts MP2]])=2,MIN(DATE($P$8,12,31),$D78)-MAX(DATE($P$8,1,1),$C78)+1,0)</f>
        <v>0</v>
      </c>
      <c r="Q78" s="34">
        <f>IF(COUNT(Table1[[#This Row],[Darba sākuma datums projektā1]:[Amata pienākumu izpildes termiņš, vai darba beigu datums par kuru iesniegts MP2]])=2,MIN(DATE($Q$8,12,31),$D78)-MAX(DATE($Q$8,1,1),$C78)+1,0)</f>
        <v>0</v>
      </c>
      <c r="R78" s="37">
        <f>IF(COUNT(Table1[[#This Row],[Darba sākuma datums projektā1]:[Amata pienākumu izpildes termiņš, vai darba beigu datums par kuru iesniegts MP2]])=2,MIN(DATE($R$8,12,31),$D78)-MAX(DATE($R$8,1,1),$C78)+1,0)</f>
        <v>0</v>
      </c>
      <c r="S78" s="3">
        <f t="shared" si="20"/>
        <v>0</v>
      </c>
      <c r="T78" s="2">
        <f t="shared" si="21"/>
        <v>0</v>
      </c>
      <c r="U78" s="2">
        <f t="shared" si="22"/>
        <v>0</v>
      </c>
      <c r="V78" s="2">
        <f t="shared" si="23"/>
        <v>0</v>
      </c>
      <c r="W78" s="2">
        <f t="shared" si="24"/>
        <v>0</v>
      </c>
      <c r="X78" s="2">
        <f t="shared" si="25"/>
        <v>0</v>
      </c>
      <c r="Y78" s="2">
        <f t="shared" si="26"/>
        <v>0</v>
      </c>
      <c r="Z78" s="2">
        <f t="shared" si="27"/>
        <v>0</v>
      </c>
      <c r="AA78" s="25">
        <f t="shared" si="28"/>
        <v>0</v>
      </c>
    </row>
    <row r="79" spans="1:27" x14ac:dyDescent="0.3">
      <c r="A79" s="6">
        <v>71</v>
      </c>
      <c r="B79" s="48"/>
      <c r="C79" s="49"/>
      <c r="D79" s="50"/>
      <c r="E79" s="29">
        <f t="shared" si="29"/>
        <v>0</v>
      </c>
      <c r="F79" s="55"/>
      <c r="G79" s="87"/>
      <c r="H79" s="93">
        <f>Table1[[#This Row],[Atvaļinājuma dienu skaits, kas projektā attiecināts iepriekšējos MP]]+G79</f>
        <v>0</v>
      </c>
      <c r="I79" s="29">
        <f>Table1[[#This Row],[Atvaļinājums proporcionāli nostrādātajam laikam projektā]]-Table1[[#This Row],[Kopā izlietoto atvaļinājuma dienu skaits personai projektā]]</f>
        <v>0</v>
      </c>
      <c r="J79" s="32">
        <f>IF(COUNT(Table1[[#This Row],[Darba sākuma datums projektā1]:[Amata pienākumu izpildes termiņš, vai darba beigu datums par kuru iesniegts MP2]])=2,MIN(DATE($J$8,12,31),$D79)-MAX(DATE($J$8,1,1),$C79)+1,0)</f>
        <v>0</v>
      </c>
      <c r="K79" s="34">
        <f>IF(COUNT(Table1[[#This Row],[Darba sākuma datums projektā1]:[Amata pienākumu izpildes termiņš, vai darba beigu datums par kuru iesniegts MP2]])=2,MIN(DATE($K$8,12,31),$D79)-MAX(DATE($K$8,1,1),$C79)+1,0)</f>
        <v>0</v>
      </c>
      <c r="L79" s="34">
        <f>IF(COUNT(Table1[[#This Row],[Darba sākuma datums projektā1]:[Amata pienākumu izpildes termiņš, vai darba beigu datums par kuru iesniegts MP2]])=2,MIN(DATE($L$8,12,31),$D79)-MAX(DATE($L$8,1,1),$C79)+1,0)</f>
        <v>0</v>
      </c>
      <c r="M79" s="34">
        <f>IF(COUNT(Table1[[#This Row],[Darba sākuma datums projektā1]:[Amata pienākumu izpildes termiņš, vai darba beigu datums par kuru iesniegts MP2]])=2,MIN(DATE($M$8,12,31),$D79)-MAX(DATE($M$8,1,1),$C79)+1,0)</f>
        <v>0</v>
      </c>
      <c r="N79" s="34">
        <f>IF(COUNT(Table1[[#This Row],[Darba sākuma datums projektā1]:[Amata pienākumu izpildes termiņš, vai darba beigu datums par kuru iesniegts MP2]])=2,MIN(DATE($N$8,12,31),$D79)-MAX(DATE($N$8,1,1),$C79)+1,0)</f>
        <v>0</v>
      </c>
      <c r="O79" s="34">
        <f>IF(COUNT(Table1[[#This Row],[Darba sākuma datums projektā1]:[Amata pienākumu izpildes termiņš, vai darba beigu datums par kuru iesniegts MP2]])=2,MIN(DATE($O$8,12,31),$D79)-MAX(DATE($O$8,1,1),$C79)+1,0)</f>
        <v>0</v>
      </c>
      <c r="P79" s="34">
        <f>IF(COUNT(Table1[[#This Row],[Darba sākuma datums projektā1]:[Amata pienākumu izpildes termiņš, vai darba beigu datums par kuru iesniegts MP2]])=2,MIN(DATE($P$8,12,31),$D79)-MAX(DATE($P$8,1,1),$C79)+1,0)</f>
        <v>0</v>
      </c>
      <c r="Q79" s="34">
        <f>IF(COUNT(Table1[[#This Row],[Darba sākuma datums projektā1]:[Amata pienākumu izpildes termiņš, vai darba beigu datums par kuru iesniegts MP2]])=2,MIN(DATE($Q$8,12,31),$D79)-MAX(DATE($Q$8,1,1),$C79)+1,0)</f>
        <v>0</v>
      </c>
      <c r="R79" s="37">
        <f>IF(COUNT(Table1[[#This Row],[Darba sākuma datums projektā1]:[Amata pienākumu izpildes termiņš, vai darba beigu datums par kuru iesniegts MP2]])=2,MIN(DATE($R$8,12,31),$D79)-MAX(DATE($R$8,1,1),$C79)+1,0)</f>
        <v>0</v>
      </c>
      <c r="S79" s="3">
        <f t="shared" si="20"/>
        <v>0</v>
      </c>
      <c r="T79" s="2">
        <f t="shared" si="21"/>
        <v>0</v>
      </c>
      <c r="U79" s="2">
        <f t="shared" si="22"/>
        <v>0</v>
      </c>
      <c r="V79" s="2">
        <f t="shared" si="23"/>
        <v>0</v>
      </c>
      <c r="W79" s="2">
        <f t="shared" si="24"/>
        <v>0</v>
      </c>
      <c r="X79" s="2">
        <f t="shared" si="25"/>
        <v>0</v>
      </c>
      <c r="Y79" s="2">
        <f t="shared" si="26"/>
        <v>0</v>
      </c>
      <c r="Z79" s="2">
        <f t="shared" si="27"/>
        <v>0</v>
      </c>
      <c r="AA79" s="25">
        <f t="shared" si="28"/>
        <v>0</v>
      </c>
    </row>
    <row r="80" spans="1:27" x14ac:dyDescent="0.3">
      <c r="A80" s="6">
        <v>72</v>
      </c>
      <c r="B80" s="48"/>
      <c r="C80" s="49"/>
      <c r="D80" s="50"/>
      <c r="E80" s="29">
        <f t="shared" si="29"/>
        <v>0</v>
      </c>
      <c r="F80" s="55"/>
      <c r="G80" s="87"/>
      <c r="H80" s="93">
        <f>Table1[[#This Row],[Atvaļinājuma dienu skaits, kas projektā attiecināts iepriekšējos MP]]+G80</f>
        <v>0</v>
      </c>
      <c r="I80" s="29">
        <f>Table1[[#This Row],[Atvaļinājums proporcionāli nostrādātajam laikam projektā]]-Table1[[#This Row],[Kopā izlietoto atvaļinājuma dienu skaits personai projektā]]</f>
        <v>0</v>
      </c>
      <c r="J80" s="32">
        <f>IF(COUNT(Table1[[#This Row],[Darba sākuma datums projektā1]:[Amata pienākumu izpildes termiņš, vai darba beigu datums par kuru iesniegts MP2]])=2,MIN(DATE($J$8,12,31),$D80)-MAX(DATE($J$8,1,1),$C80)+1,0)</f>
        <v>0</v>
      </c>
      <c r="K80" s="34">
        <f>IF(COUNT(Table1[[#This Row],[Darba sākuma datums projektā1]:[Amata pienākumu izpildes termiņš, vai darba beigu datums par kuru iesniegts MP2]])=2,MIN(DATE($K$8,12,31),$D80)-MAX(DATE($K$8,1,1),$C80)+1,0)</f>
        <v>0</v>
      </c>
      <c r="L80" s="34">
        <f>IF(COUNT(Table1[[#This Row],[Darba sākuma datums projektā1]:[Amata pienākumu izpildes termiņš, vai darba beigu datums par kuru iesniegts MP2]])=2,MIN(DATE($L$8,12,31),$D80)-MAX(DATE($L$8,1,1),$C80)+1,0)</f>
        <v>0</v>
      </c>
      <c r="M80" s="34">
        <f>IF(COUNT(Table1[[#This Row],[Darba sākuma datums projektā1]:[Amata pienākumu izpildes termiņš, vai darba beigu datums par kuru iesniegts MP2]])=2,MIN(DATE($M$8,12,31),$D80)-MAX(DATE($M$8,1,1),$C80)+1,0)</f>
        <v>0</v>
      </c>
      <c r="N80" s="34">
        <f>IF(COUNT(Table1[[#This Row],[Darba sākuma datums projektā1]:[Amata pienākumu izpildes termiņš, vai darba beigu datums par kuru iesniegts MP2]])=2,MIN(DATE($N$8,12,31),$D80)-MAX(DATE($N$8,1,1),$C80)+1,0)</f>
        <v>0</v>
      </c>
      <c r="O80" s="34">
        <f>IF(COUNT(Table1[[#This Row],[Darba sākuma datums projektā1]:[Amata pienākumu izpildes termiņš, vai darba beigu datums par kuru iesniegts MP2]])=2,MIN(DATE($O$8,12,31),$D80)-MAX(DATE($O$8,1,1),$C80)+1,0)</f>
        <v>0</v>
      </c>
      <c r="P80" s="34">
        <f>IF(COUNT(Table1[[#This Row],[Darba sākuma datums projektā1]:[Amata pienākumu izpildes termiņš, vai darba beigu datums par kuru iesniegts MP2]])=2,MIN(DATE($P$8,12,31),$D80)-MAX(DATE($P$8,1,1),$C80)+1,0)</f>
        <v>0</v>
      </c>
      <c r="Q80" s="34">
        <f>IF(COUNT(Table1[[#This Row],[Darba sākuma datums projektā1]:[Amata pienākumu izpildes termiņš, vai darba beigu datums par kuru iesniegts MP2]])=2,MIN(DATE($Q$8,12,31),$D80)-MAX(DATE($Q$8,1,1),$C80)+1,0)</f>
        <v>0</v>
      </c>
      <c r="R80" s="37">
        <f>IF(COUNT(Table1[[#This Row],[Darba sākuma datums projektā1]:[Amata pienākumu izpildes termiņš, vai darba beigu datums par kuru iesniegts MP2]])=2,MIN(DATE($R$8,12,31),$D80)-MAX(DATE($R$8,1,1),$C80)+1,0)</f>
        <v>0</v>
      </c>
      <c r="S80" s="3">
        <f t="shared" si="20"/>
        <v>0</v>
      </c>
      <c r="T80" s="2">
        <f t="shared" si="21"/>
        <v>0</v>
      </c>
      <c r="U80" s="2">
        <f t="shared" si="22"/>
        <v>0</v>
      </c>
      <c r="V80" s="2">
        <f t="shared" si="23"/>
        <v>0</v>
      </c>
      <c r="W80" s="2">
        <f t="shared" si="24"/>
        <v>0</v>
      </c>
      <c r="X80" s="2">
        <f t="shared" si="25"/>
        <v>0</v>
      </c>
      <c r="Y80" s="2">
        <f t="shared" si="26"/>
        <v>0</v>
      </c>
      <c r="Z80" s="2">
        <f t="shared" si="27"/>
        <v>0</v>
      </c>
      <c r="AA80" s="25">
        <f t="shared" si="28"/>
        <v>0</v>
      </c>
    </row>
    <row r="81" spans="1:27" x14ac:dyDescent="0.3">
      <c r="A81" s="6">
        <v>73</v>
      </c>
      <c r="B81" s="48"/>
      <c r="C81" s="49"/>
      <c r="D81" s="50"/>
      <c r="E81" s="29">
        <f t="shared" si="29"/>
        <v>0</v>
      </c>
      <c r="F81" s="55"/>
      <c r="G81" s="87"/>
      <c r="H81" s="93">
        <f>Table1[[#This Row],[Atvaļinājuma dienu skaits, kas projektā attiecināts iepriekšējos MP]]+G81</f>
        <v>0</v>
      </c>
      <c r="I81" s="29">
        <f>Table1[[#This Row],[Atvaļinājums proporcionāli nostrādātajam laikam projektā]]-Table1[[#This Row],[Kopā izlietoto atvaļinājuma dienu skaits personai projektā]]</f>
        <v>0</v>
      </c>
      <c r="J81" s="32">
        <f>IF(COUNT(Table1[[#This Row],[Darba sākuma datums projektā1]:[Amata pienākumu izpildes termiņš, vai darba beigu datums par kuru iesniegts MP2]])=2,MIN(DATE($J$8,12,31),$D81)-MAX(DATE($J$8,1,1),$C81)+1,0)</f>
        <v>0</v>
      </c>
      <c r="K81" s="34">
        <f>IF(COUNT(Table1[[#This Row],[Darba sākuma datums projektā1]:[Amata pienākumu izpildes termiņš, vai darba beigu datums par kuru iesniegts MP2]])=2,MIN(DATE($K$8,12,31),$D81)-MAX(DATE($K$8,1,1),$C81)+1,0)</f>
        <v>0</v>
      </c>
      <c r="L81" s="34">
        <f>IF(COUNT(Table1[[#This Row],[Darba sākuma datums projektā1]:[Amata pienākumu izpildes termiņš, vai darba beigu datums par kuru iesniegts MP2]])=2,MIN(DATE($L$8,12,31),$D81)-MAX(DATE($L$8,1,1),$C81)+1,0)</f>
        <v>0</v>
      </c>
      <c r="M81" s="34">
        <f>IF(COUNT(Table1[[#This Row],[Darba sākuma datums projektā1]:[Amata pienākumu izpildes termiņš, vai darba beigu datums par kuru iesniegts MP2]])=2,MIN(DATE($M$8,12,31),$D81)-MAX(DATE($M$8,1,1),$C81)+1,0)</f>
        <v>0</v>
      </c>
      <c r="N81" s="34">
        <f>IF(COUNT(Table1[[#This Row],[Darba sākuma datums projektā1]:[Amata pienākumu izpildes termiņš, vai darba beigu datums par kuru iesniegts MP2]])=2,MIN(DATE($N$8,12,31),$D81)-MAX(DATE($N$8,1,1),$C81)+1,0)</f>
        <v>0</v>
      </c>
      <c r="O81" s="34">
        <f>IF(COUNT(Table1[[#This Row],[Darba sākuma datums projektā1]:[Amata pienākumu izpildes termiņš, vai darba beigu datums par kuru iesniegts MP2]])=2,MIN(DATE($O$8,12,31),$D81)-MAX(DATE($O$8,1,1),$C81)+1,0)</f>
        <v>0</v>
      </c>
      <c r="P81" s="34">
        <f>IF(COUNT(Table1[[#This Row],[Darba sākuma datums projektā1]:[Amata pienākumu izpildes termiņš, vai darba beigu datums par kuru iesniegts MP2]])=2,MIN(DATE($P$8,12,31),$D81)-MAX(DATE($P$8,1,1),$C81)+1,0)</f>
        <v>0</v>
      </c>
      <c r="Q81" s="34">
        <f>IF(COUNT(Table1[[#This Row],[Darba sākuma datums projektā1]:[Amata pienākumu izpildes termiņš, vai darba beigu datums par kuru iesniegts MP2]])=2,MIN(DATE($Q$8,12,31),$D81)-MAX(DATE($Q$8,1,1),$C81)+1,0)</f>
        <v>0</v>
      </c>
      <c r="R81" s="37">
        <f>IF(COUNT(Table1[[#This Row],[Darba sākuma datums projektā1]:[Amata pienākumu izpildes termiņš, vai darba beigu datums par kuru iesniegts MP2]])=2,MIN(DATE($R$8,12,31),$D81)-MAX(DATE($R$8,1,1),$C81)+1,0)</f>
        <v>0</v>
      </c>
      <c r="S81" s="3">
        <f t="shared" si="20"/>
        <v>0</v>
      </c>
      <c r="T81" s="2">
        <f t="shared" si="21"/>
        <v>0</v>
      </c>
      <c r="U81" s="2">
        <f t="shared" si="22"/>
        <v>0</v>
      </c>
      <c r="V81" s="2">
        <f t="shared" si="23"/>
        <v>0</v>
      </c>
      <c r="W81" s="2">
        <f t="shared" si="24"/>
        <v>0</v>
      </c>
      <c r="X81" s="2">
        <f t="shared" si="25"/>
        <v>0</v>
      </c>
      <c r="Y81" s="2">
        <f t="shared" si="26"/>
        <v>0</v>
      </c>
      <c r="Z81" s="2">
        <f t="shared" si="27"/>
        <v>0</v>
      </c>
      <c r="AA81" s="25">
        <f t="shared" si="28"/>
        <v>0</v>
      </c>
    </row>
    <row r="82" spans="1:27" x14ac:dyDescent="0.3">
      <c r="A82" s="6">
        <v>74</v>
      </c>
      <c r="B82" s="48"/>
      <c r="C82" s="49"/>
      <c r="D82" s="50"/>
      <c r="E82" s="29">
        <f t="shared" si="29"/>
        <v>0</v>
      </c>
      <c r="F82" s="55"/>
      <c r="G82" s="87"/>
      <c r="H82" s="93">
        <f>Table1[[#This Row],[Atvaļinājuma dienu skaits, kas projektā attiecināts iepriekšējos MP]]+G82</f>
        <v>0</v>
      </c>
      <c r="I82" s="29">
        <f>Table1[[#This Row],[Atvaļinājums proporcionāli nostrādātajam laikam projektā]]-Table1[[#This Row],[Kopā izlietoto atvaļinājuma dienu skaits personai projektā]]</f>
        <v>0</v>
      </c>
      <c r="J82" s="32">
        <f>IF(COUNT(Table1[[#This Row],[Darba sākuma datums projektā1]:[Amata pienākumu izpildes termiņš, vai darba beigu datums par kuru iesniegts MP2]])=2,MIN(DATE($J$8,12,31),$D82)-MAX(DATE($J$8,1,1),$C82)+1,0)</f>
        <v>0</v>
      </c>
      <c r="K82" s="34">
        <f>IF(COUNT(Table1[[#This Row],[Darba sākuma datums projektā1]:[Amata pienākumu izpildes termiņš, vai darba beigu datums par kuru iesniegts MP2]])=2,MIN(DATE($K$8,12,31),$D82)-MAX(DATE($K$8,1,1),$C82)+1,0)</f>
        <v>0</v>
      </c>
      <c r="L82" s="34">
        <f>IF(COUNT(Table1[[#This Row],[Darba sākuma datums projektā1]:[Amata pienākumu izpildes termiņš, vai darba beigu datums par kuru iesniegts MP2]])=2,MIN(DATE($L$8,12,31),$D82)-MAX(DATE($L$8,1,1),$C82)+1,0)</f>
        <v>0</v>
      </c>
      <c r="M82" s="34">
        <f>IF(COUNT(Table1[[#This Row],[Darba sākuma datums projektā1]:[Amata pienākumu izpildes termiņš, vai darba beigu datums par kuru iesniegts MP2]])=2,MIN(DATE($M$8,12,31),$D82)-MAX(DATE($M$8,1,1),$C82)+1,0)</f>
        <v>0</v>
      </c>
      <c r="N82" s="34">
        <f>IF(COUNT(Table1[[#This Row],[Darba sākuma datums projektā1]:[Amata pienākumu izpildes termiņš, vai darba beigu datums par kuru iesniegts MP2]])=2,MIN(DATE($N$8,12,31),$D82)-MAX(DATE($N$8,1,1),$C82)+1,0)</f>
        <v>0</v>
      </c>
      <c r="O82" s="34">
        <f>IF(COUNT(Table1[[#This Row],[Darba sākuma datums projektā1]:[Amata pienākumu izpildes termiņš, vai darba beigu datums par kuru iesniegts MP2]])=2,MIN(DATE($O$8,12,31),$D82)-MAX(DATE($O$8,1,1),$C82)+1,0)</f>
        <v>0</v>
      </c>
      <c r="P82" s="34">
        <f>IF(COUNT(Table1[[#This Row],[Darba sākuma datums projektā1]:[Amata pienākumu izpildes termiņš, vai darba beigu datums par kuru iesniegts MP2]])=2,MIN(DATE($P$8,12,31),$D82)-MAX(DATE($P$8,1,1),$C82)+1,0)</f>
        <v>0</v>
      </c>
      <c r="Q82" s="34">
        <f>IF(COUNT(Table1[[#This Row],[Darba sākuma datums projektā1]:[Amata pienākumu izpildes termiņš, vai darba beigu datums par kuru iesniegts MP2]])=2,MIN(DATE($Q$8,12,31),$D82)-MAX(DATE($Q$8,1,1),$C82)+1,0)</f>
        <v>0</v>
      </c>
      <c r="R82" s="37">
        <f>IF(COUNT(Table1[[#This Row],[Darba sākuma datums projektā1]:[Amata pienākumu izpildes termiņš, vai darba beigu datums par kuru iesniegts MP2]])=2,MIN(DATE($R$8,12,31),$D82)-MAX(DATE($R$8,1,1),$C82)+1,0)</f>
        <v>0</v>
      </c>
      <c r="S82" s="3">
        <f t="shared" si="20"/>
        <v>0</v>
      </c>
      <c r="T82" s="2">
        <f t="shared" si="21"/>
        <v>0</v>
      </c>
      <c r="U82" s="2">
        <f t="shared" si="22"/>
        <v>0</v>
      </c>
      <c r="V82" s="2">
        <f t="shared" si="23"/>
        <v>0</v>
      </c>
      <c r="W82" s="2">
        <f t="shared" si="24"/>
        <v>0</v>
      </c>
      <c r="X82" s="2">
        <f t="shared" si="25"/>
        <v>0</v>
      </c>
      <c r="Y82" s="2">
        <f t="shared" si="26"/>
        <v>0</v>
      </c>
      <c r="Z82" s="2">
        <f t="shared" si="27"/>
        <v>0</v>
      </c>
      <c r="AA82" s="25">
        <f t="shared" si="28"/>
        <v>0</v>
      </c>
    </row>
    <row r="83" spans="1:27" x14ac:dyDescent="0.3">
      <c r="A83" s="6">
        <v>75</v>
      </c>
      <c r="B83" s="48"/>
      <c r="C83" s="49"/>
      <c r="D83" s="50"/>
      <c r="E83" s="29">
        <f t="shared" si="29"/>
        <v>0</v>
      </c>
      <c r="F83" s="55"/>
      <c r="G83" s="87"/>
      <c r="H83" s="93">
        <f>Table1[[#This Row],[Atvaļinājuma dienu skaits, kas projektā attiecināts iepriekšējos MP]]+G83</f>
        <v>0</v>
      </c>
      <c r="I83" s="29">
        <f>Table1[[#This Row],[Atvaļinājums proporcionāli nostrādātajam laikam projektā]]-Table1[[#This Row],[Kopā izlietoto atvaļinājuma dienu skaits personai projektā]]</f>
        <v>0</v>
      </c>
      <c r="J83" s="32">
        <f>IF(COUNT(Table1[[#This Row],[Darba sākuma datums projektā1]:[Amata pienākumu izpildes termiņš, vai darba beigu datums par kuru iesniegts MP2]])=2,MIN(DATE($J$8,12,31),$D83)-MAX(DATE($J$8,1,1),$C83)+1,0)</f>
        <v>0</v>
      </c>
      <c r="K83" s="34">
        <f>IF(COUNT(Table1[[#This Row],[Darba sākuma datums projektā1]:[Amata pienākumu izpildes termiņš, vai darba beigu datums par kuru iesniegts MP2]])=2,MIN(DATE($K$8,12,31),$D83)-MAX(DATE($K$8,1,1),$C83)+1,0)</f>
        <v>0</v>
      </c>
      <c r="L83" s="34">
        <f>IF(COUNT(Table1[[#This Row],[Darba sākuma datums projektā1]:[Amata pienākumu izpildes termiņš, vai darba beigu datums par kuru iesniegts MP2]])=2,MIN(DATE($L$8,12,31),$D83)-MAX(DATE($L$8,1,1),$C83)+1,0)</f>
        <v>0</v>
      </c>
      <c r="M83" s="34">
        <f>IF(COUNT(Table1[[#This Row],[Darba sākuma datums projektā1]:[Amata pienākumu izpildes termiņš, vai darba beigu datums par kuru iesniegts MP2]])=2,MIN(DATE($M$8,12,31),$D83)-MAX(DATE($M$8,1,1),$C83)+1,0)</f>
        <v>0</v>
      </c>
      <c r="N83" s="34">
        <f>IF(COUNT(Table1[[#This Row],[Darba sākuma datums projektā1]:[Amata pienākumu izpildes termiņš, vai darba beigu datums par kuru iesniegts MP2]])=2,MIN(DATE($N$8,12,31),$D83)-MAX(DATE($N$8,1,1),$C83)+1,0)</f>
        <v>0</v>
      </c>
      <c r="O83" s="34">
        <f>IF(COUNT(Table1[[#This Row],[Darba sākuma datums projektā1]:[Amata pienākumu izpildes termiņš, vai darba beigu datums par kuru iesniegts MP2]])=2,MIN(DATE($O$8,12,31),$D83)-MAX(DATE($O$8,1,1),$C83)+1,0)</f>
        <v>0</v>
      </c>
      <c r="P83" s="34">
        <f>IF(COUNT(Table1[[#This Row],[Darba sākuma datums projektā1]:[Amata pienākumu izpildes termiņš, vai darba beigu datums par kuru iesniegts MP2]])=2,MIN(DATE($P$8,12,31),$D83)-MAX(DATE($P$8,1,1),$C83)+1,0)</f>
        <v>0</v>
      </c>
      <c r="Q83" s="34">
        <f>IF(COUNT(Table1[[#This Row],[Darba sākuma datums projektā1]:[Amata pienākumu izpildes termiņš, vai darba beigu datums par kuru iesniegts MP2]])=2,MIN(DATE($Q$8,12,31),$D83)-MAX(DATE($Q$8,1,1),$C83)+1,0)</f>
        <v>0</v>
      </c>
      <c r="R83" s="37">
        <f>IF(COUNT(Table1[[#This Row],[Darba sākuma datums projektā1]:[Amata pienākumu izpildes termiņš, vai darba beigu datums par kuru iesniegts MP2]])=2,MIN(DATE($R$8,12,31),$D83)-MAX(DATE($R$8,1,1),$C83)+1,0)</f>
        <v>0</v>
      </c>
      <c r="S83" s="3">
        <f t="shared" si="20"/>
        <v>0</v>
      </c>
      <c r="T83" s="2">
        <f t="shared" si="21"/>
        <v>0</v>
      </c>
      <c r="U83" s="2">
        <f t="shared" si="22"/>
        <v>0</v>
      </c>
      <c r="V83" s="2">
        <f t="shared" si="23"/>
        <v>0</v>
      </c>
      <c r="W83" s="2">
        <f t="shared" si="24"/>
        <v>0</v>
      </c>
      <c r="X83" s="2">
        <f t="shared" si="25"/>
        <v>0</v>
      </c>
      <c r="Y83" s="2">
        <f t="shared" si="26"/>
        <v>0</v>
      </c>
      <c r="Z83" s="2">
        <f t="shared" si="27"/>
        <v>0</v>
      </c>
      <c r="AA83" s="25">
        <f t="shared" si="28"/>
        <v>0</v>
      </c>
    </row>
    <row r="84" spans="1:27" x14ac:dyDescent="0.3">
      <c r="A84" s="6">
        <v>76</v>
      </c>
      <c r="B84" s="48"/>
      <c r="C84" s="49"/>
      <c r="D84" s="50"/>
      <c r="E84" s="29">
        <f t="shared" si="29"/>
        <v>0</v>
      </c>
      <c r="F84" s="55"/>
      <c r="G84" s="87"/>
      <c r="H84" s="93">
        <f>Table1[[#This Row],[Atvaļinājuma dienu skaits, kas projektā attiecināts iepriekšējos MP]]+G84</f>
        <v>0</v>
      </c>
      <c r="I84" s="29">
        <f>Table1[[#This Row],[Atvaļinājums proporcionāli nostrādātajam laikam projektā]]-Table1[[#This Row],[Kopā izlietoto atvaļinājuma dienu skaits personai projektā]]</f>
        <v>0</v>
      </c>
      <c r="J84" s="32">
        <f>IF(COUNT(Table1[[#This Row],[Darba sākuma datums projektā1]:[Amata pienākumu izpildes termiņš, vai darba beigu datums par kuru iesniegts MP2]])=2,MIN(DATE($J$8,12,31),$D84)-MAX(DATE($J$8,1,1),$C84)+1,0)</f>
        <v>0</v>
      </c>
      <c r="K84" s="34">
        <f>IF(COUNT(Table1[[#This Row],[Darba sākuma datums projektā1]:[Amata pienākumu izpildes termiņš, vai darba beigu datums par kuru iesniegts MP2]])=2,MIN(DATE($K$8,12,31),$D84)-MAX(DATE($K$8,1,1),$C84)+1,0)</f>
        <v>0</v>
      </c>
      <c r="L84" s="34">
        <f>IF(COUNT(Table1[[#This Row],[Darba sākuma datums projektā1]:[Amata pienākumu izpildes termiņš, vai darba beigu datums par kuru iesniegts MP2]])=2,MIN(DATE($L$8,12,31),$D84)-MAX(DATE($L$8,1,1),$C84)+1,0)</f>
        <v>0</v>
      </c>
      <c r="M84" s="34">
        <f>IF(COUNT(Table1[[#This Row],[Darba sākuma datums projektā1]:[Amata pienākumu izpildes termiņš, vai darba beigu datums par kuru iesniegts MP2]])=2,MIN(DATE($M$8,12,31),$D84)-MAX(DATE($M$8,1,1),$C84)+1,0)</f>
        <v>0</v>
      </c>
      <c r="N84" s="34">
        <f>IF(COUNT(Table1[[#This Row],[Darba sākuma datums projektā1]:[Amata pienākumu izpildes termiņš, vai darba beigu datums par kuru iesniegts MP2]])=2,MIN(DATE($N$8,12,31),$D84)-MAX(DATE($N$8,1,1),$C84)+1,0)</f>
        <v>0</v>
      </c>
      <c r="O84" s="34">
        <f>IF(COUNT(Table1[[#This Row],[Darba sākuma datums projektā1]:[Amata pienākumu izpildes termiņš, vai darba beigu datums par kuru iesniegts MP2]])=2,MIN(DATE($O$8,12,31),$D84)-MAX(DATE($O$8,1,1),$C84)+1,0)</f>
        <v>0</v>
      </c>
      <c r="P84" s="34">
        <f>IF(COUNT(Table1[[#This Row],[Darba sākuma datums projektā1]:[Amata pienākumu izpildes termiņš, vai darba beigu datums par kuru iesniegts MP2]])=2,MIN(DATE($P$8,12,31),$D84)-MAX(DATE($P$8,1,1),$C84)+1,0)</f>
        <v>0</v>
      </c>
      <c r="Q84" s="34">
        <f>IF(COUNT(Table1[[#This Row],[Darba sākuma datums projektā1]:[Amata pienākumu izpildes termiņš, vai darba beigu datums par kuru iesniegts MP2]])=2,MIN(DATE($Q$8,12,31),$D84)-MAX(DATE($Q$8,1,1),$C84)+1,0)</f>
        <v>0</v>
      </c>
      <c r="R84" s="37">
        <f>IF(COUNT(Table1[[#This Row],[Darba sākuma datums projektā1]:[Amata pienākumu izpildes termiņš, vai darba beigu datums par kuru iesniegts MP2]])=2,MIN(DATE($R$8,12,31),$D84)-MAX(DATE($R$8,1,1),$C84)+1,0)</f>
        <v>0</v>
      </c>
      <c r="S84" s="3">
        <f t="shared" si="20"/>
        <v>0</v>
      </c>
      <c r="T84" s="2">
        <f t="shared" si="21"/>
        <v>0</v>
      </c>
      <c r="U84" s="2">
        <f t="shared" si="22"/>
        <v>0</v>
      </c>
      <c r="V84" s="2">
        <f t="shared" si="23"/>
        <v>0</v>
      </c>
      <c r="W84" s="2">
        <f t="shared" si="24"/>
        <v>0</v>
      </c>
      <c r="X84" s="2">
        <f t="shared" si="25"/>
        <v>0</v>
      </c>
      <c r="Y84" s="2">
        <f t="shared" si="26"/>
        <v>0</v>
      </c>
      <c r="Z84" s="2">
        <f t="shared" si="27"/>
        <v>0</v>
      </c>
      <c r="AA84" s="25">
        <f t="shared" si="28"/>
        <v>0</v>
      </c>
    </row>
    <row r="85" spans="1:27" x14ac:dyDescent="0.3">
      <c r="A85" s="6">
        <v>77</v>
      </c>
      <c r="B85" s="48"/>
      <c r="C85" s="49"/>
      <c r="D85" s="50"/>
      <c r="E85" s="29">
        <f t="shared" si="29"/>
        <v>0</v>
      </c>
      <c r="F85" s="55"/>
      <c r="G85" s="87"/>
      <c r="H85" s="93">
        <f>Table1[[#This Row],[Atvaļinājuma dienu skaits, kas projektā attiecināts iepriekšējos MP]]+G85</f>
        <v>0</v>
      </c>
      <c r="I85" s="29">
        <f>Table1[[#This Row],[Atvaļinājums proporcionāli nostrādātajam laikam projektā]]-Table1[[#This Row],[Kopā izlietoto atvaļinājuma dienu skaits personai projektā]]</f>
        <v>0</v>
      </c>
      <c r="J85" s="32">
        <f>IF(COUNT(Table1[[#This Row],[Darba sākuma datums projektā1]:[Amata pienākumu izpildes termiņš, vai darba beigu datums par kuru iesniegts MP2]])=2,MIN(DATE($J$8,12,31),$D85)-MAX(DATE($J$8,1,1),$C85)+1,0)</f>
        <v>0</v>
      </c>
      <c r="K85" s="34">
        <f>IF(COUNT(Table1[[#This Row],[Darba sākuma datums projektā1]:[Amata pienākumu izpildes termiņš, vai darba beigu datums par kuru iesniegts MP2]])=2,MIN(DATE($K$8,12,31),$D85)-MAX(DATE($K$8,1,1),$C85)+1,0)</f>
        <v>0</v>
      </c>
      <c r="L85" s="34">
        <f>IF(COUNT(Table1[[#This Row],[Darba sākuma datums projektā1]:[Amata pienākumu izpildes termiņš, vai darba beigu datums par kuru iesniegts MP2]])=2,MIN(DATE($L$8,12,31),$D85)-MAX(DATE($L$8,1,1),$C85)+1,0)</f>
        <v>0</v>
      </c>
      <c r="M85" s="34">
        <f>IF(COUNT(Table1[[#This Row],[Darba sākuma datums projektā1]:[Amata pienākumu izpildes termiņš, vai darba beigu datums par kuru iesniegts MP2]])=2,MIN(DATE($M$8,12,31),$D85)-MAX(DATE($M$8,1,1),$C85)+1,0)</f>
        <v>0</v>
      </c>
      <c r="N85" s="34">
        <f>IF(COUNT(Table1[[#This Row],[Darba sākuma datums projektā1]:[Amata pienākumu izpildes termiņš, vai darba beigu datums par kuru iesniegts MP2]])=2,MIN(DATE($N$8,12,31),$D85)-MAX(DATE($N$8,1,1),$C85)+1,0)</f>
        <v>0</v>
      </c>
      <c r="O85" s="34">
        <f>IF(COUNT(Table1[[#This Row],[Darba sākuma datums projektā1]:[Amata pienākumu izpildes termiņš, vai darba beigu datums par kuru iesniegts MP2]])=2,MIN(DATE($O$8,12,31),$D85)-MAX(DATE($O$8,1,1),$C85)+1,0)</f>
        <v>0</v>
      </c>
      <c r="P85" s="34">
        <f>IF(COUNT(Table1[[#This Row],[Darba sākuma datums projektā1]:[Amata pienākumu izpildes termiņš, vai darba beigu datums par kuru iesniegts MP2]])=2,MIN(DATE($P$8,12,31),$D85)-MAX(DATE($P$8,1,1),$C85)+1,0)</f>
        <v>0</v>
      </c>
      <c r="Q85" s="34">
        <f>IF(COUNT(Table1[[#This Row],[Darba sākuma datums projektā1]:[Amata pienākumu izpildes termiņš, vai darba beigu datums par kuru iesniegts MP2]])=2,MIN(DATE($Q$8,12,31),$D85)-MAX(DATE($Q$8,1,1),$C85)+1,0)</f>
        <v>0</v>
      </c>
      <c r="R85" s="37">
        <f>IF(COUNT(Table1[[#This Row],[Darba sākuma datums projektā1]:[Amata pienākumu izpildes termiņš, vai darba beigu datums par kuru iesniegts MP2]])=2,MIN(DATE($R$8,12,31),$D85)-MAX(DATE($R$8,1,1),$C85)+1,0)</f>
        <v>0</v>
      </c>
      <c r="S85" s="3">
        <f t="shared" si="20"/>
        <v>0</v>
      </c>
      <c r="T85" s="2">
        <f t="shared" si="21"/>
        <v>0</v>
      </c>
      <c r="U85" s="2">
        <f t="shared" si="22"/>
        <v>0</v>
      </c>
      <c r="V85" s="2">
        <f t="shared" si="23"/>
        <v>0</v>
      </c>
      <c r="W85" s="2">
        <f t="shared" si="24"/>
        <v>0</v>
      </c>
      <c r="X85" s="2">
        <f t="shared" si="25"/>
        <v>0</v>
      </c>
      <c r="Y85" s="2">
        <f t="shared" si="26"/>
        <v>0</v>
      </c>
      <c r="Z85" s="2">
        <f t="shared" si="27"/>
        <v>0</v>
      </c>
      <c r="AA85" s="25">
        <f t="shared" si="28"/>
        <v>0</v>
      </c>
    </row>
    <row r="86" spans="1:27" x14ac:dyDescent="0.3">
      <c r="A86" s="6">
        <v>78</v>
      </c>
      <c r="B86" s="48"/>
      <c r="C86" s="49"/>
      <c r="D86" s="50"/>
      <c r="E86" s="29">
        <f t="shared" si="29"/>
        <v>0</v>
      </c>
      <c r="F86" s="55"/>
      <c r="G86" s="87"/>
      <c r="H86" s="93">
        <f>Table1[[#This Row],[Atvaļinājuma dienu skaits, kas projektā attiecināts iepriekšējos MP]]+G86</f>
        <v>0</v>
      </c>
      <c r="I86" s="29">
        <f>Table1[[#This Row],[Atvaļinājums proporcionāli nostrādātajam laikam projektā]]-Table1[[#This Row],[Kopā izlietoto atvaļinājuma dienu skaits personai projektā]]</f>
        <v>0</v>
      </c>
      <c r="J86" s="32">
        <f>IF(COUNT(Table1[[#This Row],[Darba sākuma datums projektā1]:[Amata pienākumu izpildes termiņš, vai darba beigu datums par kuru iesniegts MP2]])=2,MIN(DATE($J$8,12,31),$D86)-MAX(DATE($J$8,1,1),$C86)+1,0)</f>
        <v>0</v>
      </c>
      <c r="K86" s="34">
        <f>IF(COUNT(Table1[[#This Row],[Darba sākuma datums projektā1]:[Amata pienākumu izpildes termiņš, vai darba beigu datums par kuru iesniegts MP2]])=2,MIN(DATE($K$8,12,31),$D86)-MAX(DATE($K$8,1,1),$C86)+1,0)</f>
        <v>0</v>
      </c>
      <c r="L86" s="34">
        <f>IF(COUNT(Table1[[#This Row],[Darba sākuma datums projektā1]:[Amata pienākumu izpildes termiņš, vai darba beigu datums par kuru iesniegts MP2]])=2,MIN(DATE($L$8,12,31),$D86)-MAX(DATE($L$8,1,1),$C86)+1,0)</f>
        <v>0</v>
      </c>
      <c r="M86" s="34">
        <f>IF(COUNT(Table1[[#This Row],[Darba sākuma datums projektā1]:[Amata pienākumu izpildes termiņš, vai darba beigu datums par kuru iesniegts MP2]])=2,MIN(DATE($M$8,12,31),$D86)-MAX(DATE($M$8,1,1),$C86)+1,0)</f>
        <v>0</v>
      </c>
      <c r="N86" s="34">
        <f>IF(COUNT(Table1[[#This Row],[Darba sākuma datums projektā1]:[Amata pienākumu izpildes termiņš, vai darba beigu datums par kuru iesniegts MP2]])=2,MIN(DATE($N$8,12,31),$D86)-MAX(DATE($N$8,1,1),$C86)+1,0)</f>
        <v>0</v>
      </c>
      <c r="O86" s="34">
        <f>IF(COUNT(Table1[[#This Row],[Darba sākuma datums projektā1]:[Amata pienākumu izpildes termiņš, vai darba beigu datums par kuru iesniegts MP2]])=2,MIN(DATE($O$8,12,31),$D86)-MAX(DATE($O$8,1,1),$C86)+1,0)</f>
        <v>0</v>
      </c>
      <c r="P86" s="34">
        <f>IF(COUNT(Table1[[#This Row],[Darba sākuma datums projektā1]:[Amata pienākumu izpildes termiņš, vai darba beigu datums par kuru iesniegts MP2]])=2,MIN(DATE($P$8,12,31),$D86)-MAX(DATE($P$8,1,1),$C86)+1,0)</f>
        <v>0</v>
      </c>
      <c r="Q86" s="34">
        <f>IF(COUNT(Table1[[#This Row],[Darba sākuma datums projektā1]:[Amata pienākumu izpildes termiņš, vai darba beigu datums par kuru iesniegts MP2]])=2,MIN(DATE($Q$8,12,31),$D86)-MAX(DATE($Q$8,1,1),$C86)+1,0)</f>
        <v>0</v>
      </c>
      <c r="R86" s="37">
        <f>IF(COUNT(Table1[[#This Row],[Darba sākuma datums projektā1]:[Amata pienākumu izpildes termiņš, vai darba beigu datums par kuru iesniegts MP2]])=2,MIN(DATE($R$8,12,31),$D86)-MAX(DATE($R$8,1,1),$C86)+1,0)</f>
        <v>0</v>
      </c>
      <c r="S86" s="3">
        <f t="shared" si="20"/>
        <v>0</v>
      </c>
      <c r="T86" s="2">
        <f t="shared" si="21"/>
        <v>0</v>
      </c>
      <c r="U86" s="2">
        <f t="shared" si="22"/>
        <v>0</v>
      </c>
      <c r="V86" s="2">
        <f t="shared" si="23"/>
        <v>0</v>
      </c>
      <c r="W86" s="2">
        <f t="shared" si="24"/>
        <v>0</v>
      </c>
      <c r="X86" s="2">
        <f t="shared" si="25"/>
        <v>0</v>
      </c>
      <c r="Y86" s="2">
        <f t="shared" si="26"/>
        <v>0</v>
      </c>
      <c r="Z86" s="2">
        <f t="shared" si="27"/>
        <v>0</v>
      </c>
      <c r="AA86" s="25">
        <f t="shared" si="28"/>
        <v>0</v>
      </c>
    </row>
    <row r="87" spans="1:27" x14ac:dyDescent="0.3">
      <c r="A87" s="6">
        <v>79</v>
      </c>
      <c r="B87" s="48"/>
      <c r="C87" s="49"/>
      <c r="D87" s="50"/>
      <c r="E87" s="29">
        <f t="shared" si="29"/>
        <v>0</v>
      </c>
      <c r="F87" s="55"/>
      <c r="G87" s="87"/>
      <c r="H87" s="93">
        <f>Table1[[#This Row],[Atvaļinājuma dienu skaits, kas projektā attiecināts iepriekšējos MP]]+G87</f>
        <v>0</v>
      </c>
      <c r="I87" s="29">
        <f>Table1[[#This Row],[Atvaļinājums proporcionāli nostrādātajam laikam projektā]]-Table1[[#This Row],[Kopā izlietoto atvaļinājuma dienu skaits personai projektā]]</f>
        <v>0</v>
      </c>
      <c r="J87" s="32">
        <f>IF(COUNT(Table1[[#This Row],[Darba sākuma datums projektā1]:[Amata pienākumu izpildes termiņš, vai darba beigu datums par kuru iesniegts MP2]])=2,MIN(DATE($J$8,12,31),$D87)-MAX(DATE($J$8,1,1),$C87)+1,0)</f>
        <v>0</v>
      </c>
      <c r="K87" s="34">
        <f>IF(COUNT(Table1[[#This Row],[Darba sākuma datums projektā1]:[Amata pienākumu izpildes termiņš, vai darba beigu datums par kuru iesniegts MP2]])=2,MIN(DATE($K$8,12,31),$D87)-MAX(DATE($K$8,1,1),$C87)+1,0)</f>
        <v>0</v>
      </c>
      <c r="L87" s="34">
        <f>IF(COUNT(Table1[[#This Row],[Darba sākuma datums projektā1]:[Amata pienākumu izpildes termiņš, vai darba beigu datums par kuru iesniegts MP2]])=2,MIN(DATE($L$8,12,31),$D87)-MAX(DATE($L$8,1,1),$C87)+1,0)</f>
        <v>0</v>
      </c>
      <c r="M87" s="34">
        <f>IF(COUNT(Table1[[#This Row],[Darba sākuma datums projektā1]:[Amata pienākumu izpildes termiņš, vai darba beigu datums par kuru iesniegts MP2]])=2,MIN(DATE($M$8,12,31),$D87)-MAX(DATE($M$8,1,1),$C87)+1,0)</f>
        <v>0</v>
      </c>
      <c r="N87" s="34">
        <f>IF(COUNT(Table1[[#This Row],[Darba sākuma datums projektā1]:[Amata pienākumu izpildes termiņš, vai darba beigu datums par kuru iesniegts MP2]])=2,MIN(DATE($N$8,12,31),$D87)-MAX(DATE($N$8,1,1),$C87)+1,0)</f>
        <v>0</v>
      </c>
      <c r="O87" s="34">
        <f>IF(COUNT(Table1[[#This Row],[Darba sākuma datums projektā1]:[Amata pienākumu izpildes termiņš, vai darba beigu datums par kuru iesniegts MP2]])=2,MIN(DATE($O$8,12,31),$D87)-MAX(DATE($O$8,1,1),$C87)+1,0)</f>
        <v>0</v>
      </c>
      <c r="P87" s="34">
        <f>IF(COUNT(Table1[[#This Row],[Darba sākuma datums projektā1]:[Amata pienākumu izpildes termiņš, vai darba beigu datums par kuru iesniegts MP2]])=2,MIN(DATE($P$8,12,31),$D87)-MAX(DATE($P$8,1,1),$C87)+1,0)</f>
        <v>0</v>
      </c>
      <c r="Q87" s="34">
        <f>IF(COUNT(Table1[[#This Row],[Darba sākuma datums projektā1]:[Amata pienākumu izpildes termiņš, vai darba beigu datums par kuru iesniegts MP2]])=2,MIN(DATE($Q$8,12,31),$D87)-MAX(DATE($Q$8,1,1),$C87)+1,0)</f>
        <v>0</v>
      </c>
      <c r="R87" s="37">
        <f>IF(COUNT(Table1[[#This Row],[Darba sākuma datums projektā1]:[Amata pienākumu izpildes termiņš, vai darba beigu datums par kuru iesniegts MP2]])=2,MIN(DATE($R$8,12,31),$D87)-MAX(DATE($R$8,1,1),$C87)+1,0)</f>
        <v>0</v>
      </c>
      <c r="S87" s="3">
        <f t="shared" si="20"/>
        <v>0</v>
      </c>
      <c r="T87" s="2">
        <f t="shared" si="21"/>
        <v>0</v>
      </c>
      <c r="U87" s="2">
        <f t="shared" si="22"/>
        <v>0</v>
      </c>
      <c r="V87" s="2">
        <f t="shared" si="23"/>
        <v>0</v>
      </c>
      <c r="W87" s="2">
        <f t="shared" si="24"/>
        <v>0</v>
      </c>
      <c r="X87" s="2">
        <f t="shared" si="25"/>
        <v>0</v>
      </c>
      <c r="Y87" s="2">
        <f t="shared" si="26"/>
        <v>0</v>
      </c>
      <c r="Z87" s="2">
        <f t="shared" si="27"/>
        <v>0</v>
      </c>
      <c r="AA87" s="25">
        <f t="shared" si="28"/>
        <v>0</v>
      </c>
    </row>
    <row r="88" spans="1:27" x14ac:dyDescent="0.3">
      <c r="A88" s="6">
        <v>80</v>
      </c>
      <c r="B88" s="48"/>
      <c r="C88" s="49"/>
      <c r="D88" s="50"/>
      <c r="E88" s="29">
        <f t="shared" si="29"/>
        <v>0</v>
      </c>
      <c r="F88" s="55"/>
      <c r="G88" s="87"/>
      <c r="H88" s="93">
        <f>Table1[[#This Row],[Atvaļinājuma dienu skaits, kas projektā attiecināts iepriekšējos MP]]+G88</f>
        <v>0</v>
      </c>
      <c r="I88" s="29">
        <f>Table1[[#This Row],[Atvaļinājums proporcionāli nostrādātajam laikam projektā]]-Table1[[#This Row],[Kopā izlietoto atvaļinājuma dienu skaits personai projektā]]</f>
        <v>0</v>
      </c>
      <c r="J88" s="32">
        <f>IF(COUNT(Table1[[#This Row],[Darba sākuma datums projektā1]:[Amata pienākumu izpildes termiņš, vai darba beigu datums par kuru iesniegts MP2]])=2,MIN(DATE($J$8,12,31),$D88)-MAX(DATE($J$8,1,1),$C88)+1,0)</f>
        <v>0</v>
      </c>
      <c r="K88" s="34">
        <f>IF(COUNT(Table1[[#This Row],[Darba sākuma datums projektā1]:[Amata pienākumu izpildes termiņš, vai darba beigu datums par kuru iesniegts MP2]])=2,MIN(DATE($K$8,12,31),$D88)-MAX(DATE($K$8,1,1),$C88)+1,0)</f>
        <v>0</v>
      </c>
      <c r="L88" s="34">
        <f>IF(COUNT(Table1[[#This Row],[Darba sākuma datums projektā1]:[Amata pienākumu izpildes termiņš, vai darba beigu datums par kuru iesniegts MP2]])=2,MIN(DATE($L$8,12,31),$D88)-MAX(DATE($L$8,1,1),$C88)+1,0)</f>
        <v>0</v>
      </c>
      <c r="M88" s="34">
        <f>IF(COUNT(Table1[[#This Row],[Darba sākuma datums projektā1]:[Amata pienākumu izpildes termiņš, vai darba beigu datums par kuru iesniegts MP2]])=2,MIN(DATE($M$8,12,31),$D88)-MAX(DATE($M$8,1,1),$C88)+1,0)</f>
        <v>0</v>
      </c>
      <c r="N88" s="34">
        <f>IF(COUNT(Table1[[#This Row],[Darba sākuma datums projektā1]:[Amata pienākumu izpildes termiņš, vai darba beigu datums par kuru iesniegts MP2]])=2,MIN(DATE($N$8,12,31),$D88)-MAX(DATE($N$8,1,1),$C88)+1,0)</f>
        <v>0</v>
      </c>
      <c r="O88" s="34">
        <f>IF(COUNT(Table1[[#This Row],[Darba sākuma datums projektā1]:[Amata pienākumu izpildes termiņš, vai darba beigu datums par kuru iesniegts MP2]])=2,MIN(DATE($O$8,12,31),$D88)-MAX(DATE($O$8,1,1),$C88)+1,0)</f>
        <v>0</v>
      </c>
      <c r="P88" s="34">
        <f>IF(COUNT(Table1[[#This Row],[Darba sākuma datums projektā1]:[Amata pienākumu izpildes termiņš, vai darba beigu datums par kuru iesniegts MP2]])=2,MIN(DATE($P$8,12,31),$D88)-MAX(DATE($P$8,1,1),$C88)+1,0)</f>
        <v>0</v>
      </c>
      <c r="Q88" s="34">
        <f>IF(COUNT(Table1[[#This Row],[Darba sākuma datums projektā1]:[Amata pienākumu izpildes termiņš, vai darba beigu datums par kuru iesniegts MP2]])=2,MIN(DATE($Q$8,12,31),$D88)-MAX(DATE($Q$8,1,1),$C88)+1,0)</f>
        <v>0</v>
      </c>
      <c r="R88" s="37">
        <f>IF(COUNT(Table1[[#This Row],[Darba sākuma datums projektā1]:[Amata pienākumu izpildes termiņš, vai darba beigu datums par kuru iesniegts MP2]])=2,MIN(DATE($R$8,12,31),$D88)-MAX(DATE($R$8,1,1),$C88)+1,0)</f>
        <v>0</v>
      </c>
      <c r="S88" s="3">
        <f t="shared" si="20"/>
        <v>0</v>
      </c>
      <c r="T88" s="2">
        <f t="shared" si="21"/>
        <v>0</v>
      </c>
      <c r="U88" s="2">
        <f t="shared" si="22"/>
        <v>0</v>
      </c>
      <c r="V88" s="2">
        <f t="shared" si="23"/>
        <v>0</v>
      </c>
      <c r="W88" s="2">
        <f t="shared" si="24"/>
        <v>0</v>
      </c>
      <c r="X88" s="2">
        <f t="shared" si="25"/>
        <v>0</v>
      </c>
      <c r="Y88" s="2">
        <f t="shared" si="26"/>
        <v>0</v>
      </c>
      <c r="Z88" s="2">
        <f t="shared" si="27"/>
        <v>0</v>
      </c>
      <c r="AA88" s="25">
        <f t="shared" si="28"/>
        <v>0</v>
      </c>
    </row>
    <row r="89" spans="1:27" x14ac:dyDescent="0.3">
      <c r="A89" s="6">
        <v>81</v>
      </c>
      <c r="B89" s="48"/>
      <c r="C89" s="49"/>
      <c r="D89" s="50"/>
      <c r="E89" s="29">
        <f t="shared" si="29"/>
        <v>0</v>
      </c>
      <c r="F89" s="55"/>
      <c r="G89" s="87"/>
      <c r="H89" s="93">
        <f>Table1[[#This Row],[Atvaļinājuma dienu skaits, kas projektā attiecināts iepriekšējos MP]]+G89</f>
        <v>0</v>
      </c>
      <c r="I89" s="29">
        <f>Table1[[#This Row],[Atvaļinājums proporcionāli nostrādātajam laikam projektā]]-Table1[[#This Row],[Kopā izlietoto atvaļinājuma dienu skaits personai projektā]]</f>
        <v>0</v>
      </c>
      <c r="J89" s="32">
        <f>IF(COUNT(Table1[[#This Row],[Darba sākuma datums projektā1]:[Amata pienākumu izpildes termiņš, vai darba beigu datums par kuru iesniegts MP2]])=2,MIN(DATE($J$8,12,31),$D89)-MAX(DATE($J$8,1,1),$C89)+1,0)</f>
        <v>0</v>
      </c>
      <c r="K89" s="34">
        <f>IF(COUNT(Table1[[#This Row],[Darba sākuma datums projektā1]:[Amata pienākumu izpildes termiņš, vai darba beigu datums par kuru iesniegts MP2]])=2,MIN(DATE($K$8,12,31),$D89)-MAX(DATE($K$8,1,1),$C89)+1,0)</f>
        <v>0</v>
      </c>
      <c r="L89" s="34">
        <f>IF(COUNT(Table1[[#This Row],[Darba sākuma datums projektā1]:[Amata pienākumu izpildes termiņš, vai darba beigu datums par kuru iesniegts MP2]])=2,MIN(DATE($L$8,12,31),$D89)-MAX(DATE($L$8,1,1),$C89)+1,0)</f>
        <v>0</v>
      </c>
      <c r="M89" s="34">
        <f>IF(COUNT(Table1[[#This Row],[Darba sākuma datums projektā1]:[Amata pienākumu izpildes termiņš, vai darba beigu datums par kuru iesniegts MP2]])=2,MIN(DATE($M$8,12,31),$D89)-MAX(DATE($M$8,1,1),$C89)+1,0)</f>
        <v>0</v>
      </c>
      <c r="N89" s="34">
        <f>IF(COUNT(Table1[[#This Row],[Darba sākuma datums projektā1]:[Amata pienākumu izpildes termiņš, vai darba beigu datums par kuru iesniegts MP2]])=2,MIN(DATE($N$8,12,31),$D89)-MAX(DATE($N$8,1,1),$C89)+1,0)</f>
        <v>0</v>
      </c>
      <c r="O89" s="34">
        <f>IF(COUNT(Table1[[#This Row],[Darba sākuma datums projektā1]:[Amata pienākumu izpildes termiņš, vai darba beigu datums par kuru iesniegts MP2]])=2,MIN(DATE($O$8,12,31),$D89)-MAX(DATE($O$8,1,1),$C89)+1,0)</f>
        <v>0</v>
      </c>
      <c r="P89" s="34">
        <f>IF(COUNT(Table1[[#This Row],[Darba sākuma datums projektā1]:[Amata pienākumu izpildes termiņš, vai darba beigu datums par kuru iesniegts MP2]])=2,MIN(DATE($P$8,12,31),$D89)-MAX(DATE($P$8,1,1),$C89)+1,0)</f>
        <v>0</v>
      </c>
      <c r="Q89" s="34">
        <f>IF(COUNT(Table1[[#This Row],[Darba sākuma datums projektā1]:[Amata pienākumu izpildes termiņš, vai darba beigu datums par kuru iesniegts MP2]])=2,MIN(DATE($Q$8,12,31),$D89)-MAX(DATE($Q$8,1,1),$C89)+1,0)</f>
        <v>0</v>
      </c>
      <c r="R89" s="37">
        <f>IF(COUNT(Table1[[#This Row],[Darba sākuma datums projektā1]:[Amata pienākumu izpildes termiņš, vai darba beigu datums par kuru iesniegts MP2]])=2,MIN(DATE($R$8,12,31),$D89)-MAX(DATE($R$8,1,1),$C89)+1,0)</f>
        <v>0</v>
      </c>
      <c r="S89" s="3">
        <f t="shared" si="20"/>
        <v>0</v>
      </c>
      <c r="T89" s="2">
        <f t="shared" si="21"/>
        <v>0</v>
      </c>
      <c r="U89" s="2">
        <f t="shared" si="22"/>
        <v>0</v>
      </c>
      <c r="V89" s="2">
        <f t="shared" si="23"/>
        <v>0</v>
      </c>
      <c r="W89" s="2">
        <f t="shared" si="24"/>
        <v>0</v>
      </c>
      <c r="X89" s="2">
        <f t="shared" si="25"/>
        <v>0</v>
      </c>
      <c r="Y89" s="2">
        <f t="shared" si="26"/>
        <v>0</v>
      </c>
      <c r="Z89" s="2">
        <f t="shared" si="27"/>
        <v>0</v>
      </c>
      <c r="AA89" s="25">
        <f t="shared" si="28"/>
        <v>0</v>
      </c>
    </row>
    <row r="90" spans="1:27" x14ac:dyDescent="0.3">
      <c r="A90" s="6">
        <v>82</v>
      </c>
      <c r="B90" s="48"/>
      <c r="C90" s="49"/>
      <c r="D90" s="50"/>
      <c r="E90" s="29">
        <f t="shared" si="29"/>
        <v>0</v>
      </c>
      <c r="F90" s="55"/>
      <c r="G90" s="87"/>
      <c r="H90" s="93">
        <f>Table1[[#This Row],[Atvaļinājuma dienu skaits, kas projektā attiecināts iepriekšējos MP]]+G90</f>
        <v>0</v>
      </c>
      <c r="I90" s="29">
        <f>Table1[[#This Row],[Atvaļinājums proporcionāli nostrādātajam laikam projektā]]-Table1[[#This Row],[Kopā izlietoto atvaļinājuma dienu skaits personai projektā]]</f>
        <v>0</v>
      </c>
      <c r="J90" s="32">
        <f>IF(COUNT(Table1[[#This Row],[Darba sākuma datums projektā1]:[Amata pienākumu izpildes termiņš, vai darba beigu datums par kuru iesniegts MP2]])=2,MIN(DATE($J$8,12,31),$D90)-MAX(DATE($J$8,1,1),$C90)+1,0)</f>
        <v>0</v>
      </c>
      <c r="K90" s="34">
        <f>IF(COUNT(Table1[[#This Row],[Darba sākuma datums projektā1]:[Amata pienākumu izpildes termiņš, vai darba beigu datums par kuru iesniegts MP2]])=2,MIN(DATE($K$8,12,31),$D90)-MAX(DATE($K$8,1,1),$C90)+1,0)</f>
        <v>0</v>
      </c>
      <c r="L90" s="34">
        <f>IF(COUNT(Table1[[#This Row],[Darba sākuma datums projektā1]:[Amata pienākumu izpildes termiņš, vai darba beigu datums par kuru iesniegts MP2]])=2,MIN(DATE($L$8,12,31),$D90)-MAX(DATE($L$8,1,1),$C90)+1,0)</f>
        <v>0</v>
      </c>
      <c r="M90" s="34">
        <f>IF(COUNT(Table1[[#This Row],[Darba sākuma datums projektā1]:[Amata pienākumu izpildes termiņš, vai darba beigu datums par kuru iesniegts MP2]])=2,MIN(DATE($M$8,12,31),$D90)-MAX(DATE($M$8,1,1),$C90)+1,0)</f>
        <v>0</v>
      </c>
      <c r="N90" s="34">
        <f>IF(COUNT(Table1[[#This Row],[Darba sākuma datums projektā1]:[Amata pienākumu izpildes termiņš, vai darba beigu datums par kuru iesniegts MP2]])=2,MIN(DATE($N$8,12,31),$D90)-MAX(DATE($N$8,1,1),$C90)+1,0)</f>
        <v>0</v>
      </c>
      <c r="O90" s="34">
        <f>IF(COUNT(Table1[[#This Row],[Darba sākuma datums projektā1]:[Amata pienākumu izpildes termiņš, vai darba beigu datums par kuru iesniegts MP2]])=2,MIN(DATE($O$8,12,31),$D90)-MAX(DATE($O$8,1,1),$C90)+1,0)</f>
        <v>0</v>
      </c>
      <c r="P90" s="34">
        <f>IF(COUNT(Table1[[#This Row],[Darba sākuma datums projektā1]:[Amata pienākumu izpildes termiņš, vai darba beigu datums par kuru iesniegts MP2]])=2,MIN(DATE($P$8,12,31),$D90)-MAX(DATE($P$8,1,1),$C90)+1,0)</f>
        <v>0</v>
      </c>
      <c r="Q90" s="34">
        <f>IF(COUNT(Table1[[#This Row],[Darba sākuma datums projektā1]:[Amata pienākumu izpildes termiņš, vai darba beigu datums par kuru iesniegts MP2]])=2,MIN(DATE($Q$8,12,31),$D90)-MAX(DATE($Q$8,1,1),$C90)+1,0)</f>
        <v>0</v>
      </c>
      <c r="R90" s="37">
        <f>IF(COUNT(Table1[[#This Row],[Darba sākuma datums projektā1]:[Amata pienākumu izpildes termiņš, vai darba beigu datums par kuru iesniegts MP2]])=2,MIN(DATE($R$8,12,31),$D90)-MAX(DATE($R$8,1,1),$C90)+1,0)</f>
        <v>0</v>
      </c>
      <c r="S90" s="3">
        <f t="shared" si="20"/>
        <v>0</v>
      </c>
      <c r="T90" s="2">
        <f t="shared" si="21"/>
        <v>0</v>
      </c>
      <c r="U90" s="2">
        <f t="shared" si="22"/>
        <v>0</v>
      </c>
      <c r="V90" s="2">
        <f t="shared" si="23"/>
        <v>0</v>
      </c>
      <c r="W90" s="2">
        <f t="shared" si="24"/>
        <v>0</v>
      </c>
      <c r="X90" s="2">
        <f t="shared" si="25"/>
        <v>0</v>
      </c>
      <c r="Y90" s="2">
        <f t="shared" si="26"/>
        <v>0</v>
      </c>
      <c r="Z90" s="2">
        <f t="shared" si="27"/>
        <v>0</v>
      </c>
      <c r="AA90" s="25">
        <f t="shared" si="28"/>
        <v>0</v>
      </c>
    </row>
    <row r="91" spans="1:27" x14ac:dyDescent="0.3">
      <c r="A91" s="6">
        <v>83</v>
      </c>
      <c r="B91" s="48"/>
      <c r="C91" s="49"/>
      <c r="D91" s="50"/>
      <c r="E91" s="29">
        <f t="shared" si="29"/>
        <v>0</v>
      </c>
      <c r="F91" s="55"/>
      <c r="G91" s="87"/>
      <c r="H91" s="93">
        <f>Table1[[#This Row],[Atvaļinājuma dienu skaits, kas projektā attiecināts iepriekšējos MP]]+G91</f>
        <v>0</v>
      </c>
      <c r="I91" s="29">
        <f>Table1[[#This Row],[Atvaļinājums proporcionāli nostrādātajam laikam projektā]]-Table1[[#This Row],[Kopā izlietoto atvaļinājuma dienu skaits personai projektā]]</f>
        <v>0</v>
      </c>
      <c r="J91" s="32">
        <f>IF(COUNT(Table1[[#This Row],[Darba sākuma datums projektā1]:[Amata pienākumu izpildes termiņš, vai darba beigu datums par kuru iesniegts MP2]])=2,MIN(DATE($J$8,12,31),$D91)-MAX(DATE($J$8,1,1),$C91)+1,0)</f>
        <v>0</v>
      </c>
      <c r="K91" s="34">
        <f>IF(COUNT(Table1[[#This Row],[Darba sākuma datums projektā1]:[Amata pienākumu izpildes termiņš, vai darba beigu datums par kuru iesniegts MP2]])=2,MIN(DATE($K$8,12,31),$D91)-MAX(DATE($K$8,1,1),$C91)+1,0)</f>
        <v>0</v>
      </c>
      <c r="L91" s="34">
        <f>IF(COUNT(Table1[[#This Row],[Darba sākuma datums projektā1]:[Amata pienākumu izpildes termiņš, vai darba beigu datums par kuru iesniegts MP2]])=2,MIN(DATE($L$8,12,31),$D91)-MAX(DATE($L$8,1,1),$C91)+1,0)</f>
        <v>0</v>
      </c>
      <c r="M91" s="34">
        <f>IF(COUNT(Table1[[#This Row],[Darba sākuma datums projektā1]:[Amata pienākumu izpildes termiņš, vai darba beigu datums par kuru iesniegts MP2]])=2,MIN(DATE($M$8,12,31),$D91)-MAX(DATE($M$8,1,1),$C91)+1,0)</f>
        <v>0</v>
      </c>
      <c r="N91" s="34">
        <f>IF(COUNT(Table1[[#This Row],[Darba sākuma datums projektā1]:[Amata pienākumu izpildes termiņš, vai darba beigu datums par kuru iesniegts MP2]])=2,MIN(DATE($N$8,12,31),$D91)-MAX(DATE($N$8,1,1),$C91)+1,0)</f>
        <v>0</v>
      </c>
      <c r="O91" s="34">
        <f>IF(COUNT(Table1[[#This Row],[Darba sākuma datums projektā1]:[Amata pienākumu izpildes termiņš, vai darba beigu datums par kuru iesniegts MP2]])=2,MIN(DATE($O$8,12,31),$D91)-MAX(DATE($O$8,1,1),$C91)+1,0)</f>
        <v>0</v>
      </c>
      <c r="P91" s="34">
        <f>IF(COUNT(Table1[[#This Row],[Darba sākuma datums projektā1]:[Amata pienākumu izpildes termiņš, vai darba beigu datums par kuru iesniegts MP2]])=2,MIN(DATE($P$8,12,31),$D91)-MAX(DATE($P$8,1,1),$C91)+1,0)</f>
        <v>0</v>
      </c>
      <c r="Q91" s="34">
        <f>IF(COUNT(Table1[[#This Row],[Darba sākuma datums projektā1]:[Amata pienākumu izpildes termiņš, vai darba beigu datums par kuru iesniegts MP2]])=2,MIN(DATE($Q$8,12,31),$D91)-MAX(DATE($Q$8,1,1),$C91)+1,0)</f>
        <v>0</v>
      </c>
      <c r="R91" s="37">
        <f>IF(COUNT(Table1[[#This Row],[Darba sākuma datums projektā1]:[Amata pienākumu izpildes termiņš, vai darba beigu datums par kuru iesniegts MP2]])=2,MIN(DATE($R$8,12,31),$D91)-MAX(DATE($R$8,1,1),$C91)+1,0)</f>
        <v>0</v>
      </c>
      <c r="S91" s="3">
        <f t="shared" si="20"/>
        <v>0</v>
      </c>
      <c r="T91" s="2">
        <f t="shared" si="21"/>
        <v>0</v>
      </c>
      <c r="U91" s="2">
        <f t="shared" si="22"/>
        <v>0</v>
      </c>
      <c r="V91" s="2">
        <f t="shared" si="23"/>
        <v>0</v>
      </c>
      <c r="W91" s="2">
        <f t="shared" si="24"/>
        <v>0</v>
      </c>
      <c r="X91" s="2">
        <f t="shared" si="25"/>
        <v>0</v>
      </c>
      <c r="Y91" s="2">
        <f t="shared" si="26"/>
        <v>0</v>
      </c>
      <c r="Z91" s="2">
        <f t="shared" si="27"/>
        <v>0</v>
      </c>
      <c r="AA91" s="25">
        <f t="shared" si="28"/>
        <v>0</v>
      </c>
    </row>
    <row r="92" spans="1:27" x14ac:dyDescent="0.3">
      <c r="A92" s="6">
        <v>84</v>
      </c>
      <c r="B92" s="48"/>
      <c r="C92" s="49"/>
      <c r="D92" s="50"/>
      <c r="E92" s="29">
        <f t="shared" si="29"/>
        <v>0</v>
      </c>
      <c r="F92" s="55"/>
      <c r="G92" s="87"/>
      <c r="H92" s="93">
        <f>Table1[[#This Row],[Atvaļinājuma dienu skaits, kas projektā attiecināts iepriekšējos MP]]+G92</f>
        <v>0</v>
      </c>
      <c r="I92" s="29">
        <f>Table1[[#This Row],[Atvaļinājums proporcionāli nostrādātajam laikam projektā]]-Table1[[#This Row],[Kopā izlietoto atvaļinājuma dienu skaits personai projektā]]</f>
        <v>0</v>
      </c>
      <c r="J92" s="32">
        <f>IF(COUNT(Table1[[#This Row],[Darba sākuma datums projektā1]:[Amata pienākumu izpildes termiņš, vai darba beigu datums par kuru iesniegts MP2]])=2,MIN(DATE($J$8,12,31),$D92)-MAX(DATE($J$8,1,1),$C92)+1,0)</f>
        <v>0</v>
      </c>
      <c r="K92" s="34">
        <f>IF(COUNT(Table1[[#This Row],[Darba sākuma datums projektā1]:[Amata pienākumu izpildes termiņš, vai darba beigu datums par kuru iesniegts MP2]])=2,MIN(DATE($K$8,12,31),$D92)-MAX(DATE($K$8,1,1),$C92)+1,0)</f>
        <v>0</v>
      </c>
      <c r="L92" s="34">
        <f>IF(COUNT(Table1[[#This Row],[Darba sākuma datums projektā1]:[Amata pienākumu izpildes termiņš, vai darba beigu datums par kuru iesniegts MP2]])=2,MIN(DATE($L$8,12,31),$D92)-MAX(DATE($L$8,1,1),$C92)+1,0)</f>
        <v>0</v>
      </c>
      <c r="M92" s="34">
        <f>IF(COUNT(Table1[[#This Row],[Darba sākuma datums projektā1]:[Amata pienākumu izpildes termiņš, vai darba beigu datums par kuru iesniegts MP2]])=2,MIN(DATE($M$8,12,31),$D92)-MAX(DATE($M$8,1,1),$C92)+1,0)</f>
        <v>0</v>
      </c>
      <c r="N92" s="34">
        <f>IF(COUNT(Table1[[#This Row],[Darba sākuma datums projektā1]:[Amata pienākumu izpildes termiņš, vai darba beigu datums par kuru iesniegts MP2]])=2,MIN(DATE($N$8,12,31),$D92)-MAX(DATE($N$8,1,1),$C92)+1,0)</f>
        <v>0</v>
      </c>
      <c r="O92" s="34">
        <f>IF(COUNT(Table1[[#This Row],[Darba sākuma datums projektā1]:[Amata pienākumu izpildes termiņš, vai darba beigu datums par kuru iesniegts MP2]])=2,MIN(DATE($O$8,12,31),$D92)-MAX(DATE($O$8,1,1),$C92)+1,0)</f>
        <v>0</v>
      </c>
      <c r="P92" s="34">
        <f>IF(COUNT(Table1[[#This Row],[Darba sākuma datums projektā1]:[Amata pienākumu izpildes termiņš, vai darba beigu datums par kuru iesniegts MP2]])=2,MIN(DATE($P$8,12,31),$D92)-MAX(DATE($P$8,1,1),$C92)+1,0)</f>
        <v>0</v>
      </c>
      <c r="Q92" s="34">
        <f>IF(COUNT(Table1[[#This Row],[Darba sākuma datums projektā1]:[Amata pienākumu izpildes termiņš, vai darba beigu datums par kuru iesniegts MP2]])=2,MIN(DATE($Q$8,12,31),$D92)-MAX(DATE($Q$8,1,1),$C92)+1,0)</f>
        <v>0</v>
      </c>
      <c r="R92" s="37">
        <f>IF(COUNT(Table1[[#This Row],[Darba sākuma datums projektā1]:[Amata pienākumu izpildes termiņš, vai darba beigu datums par kuru iesniegts MP2]])=2,MIN(DATE($R$8,12,31),$D92)-MAX(DATE($R$8,1,1),$C92)+1,0)</f>
        <v>0</v>
      </c>
      <c r="S92" s="3">
        <f t="shared" si="20"/>
        <v>0</v>
      </c>
      <c r="T92" s="2">
        <f t="shared" si="21"/>
        <v>0</v>
      </c>
      <c r="U92" s="2">
        <f t="shared" si="22"/>
        <v>0</v>
      </c>
      <c r="V92" s="2">
        <f t="shared" si="23"/>
        <v>0</v>
      </c>
      <c r="W92" s="2">
        <f t="shared" si="24"/>
        <v>0</v>
      </c>
      <c r="X92" s="2">
        <f t="shared" si="25"/>
        <v>0</v>
      </c>
      <c r="Y92" s="2">
        <f t="shared" si="26"/>
        <v>0</v>
      </c>
      <c r="Z92" s="2">
        <f t="shared" si="27"/>
        <v>0</v>
      </c>
      <c r="AA92" s="25">
        <f t="shared" si="28"/>
        <v>0</v>
      </c>
    </row>
    <row r="93" spans="1:27" x14ac:dyDescent="0.3">
      <c r="A93" s="6">
        <v>85</v>
      </c>
      <c r="B93" s="48"/>
      <c r="C93" s="49"/>
      <c r="D93" s="50"/>
      <c r="E93" s="29">
        <f t="shared" si="29"/>
        <v>0</v>
      </c>
      <c r="F93" s="55"/>
      <c r="G93" s="87"/>
      <c r="H93" s="93">
        <f>Table1[[#This Row],[Atvaļinājuma dienu skaits, kas projektā attiecināts iepriekšējos MP]]+G93</f>
        <v>0</v>
      </c>
      <c r="I93" s="29">
        <f>Table1[[#This Row],[Atvaļinājums proporcionāli nostrādātajam laikam projektā]]-Table1[[#This Row],[Kopā izlietoto atvaļinājuma dienu skaits personai projektā]]</f>
        <v>0</v>
      </c>
      <c r="J93" s="32">
        <f>IF(COUNT(Table1[[#This Row],[Darba sākuma datums projektā1]:[Amata pienākumu izpildes termiņš, vai darba beigu datums par kuru iesniegts MP2]])=2,MIN(DATE($J$8,12,31),$D93)-MAX(DATE($J$8,1,1),$C93)+1,0)</f>
        <v>0</v>
      </c>
      <c r="K93" s="34">
        <f>IF(COUNT(Table1[[#This Row],[Darba sākuma datums projektā1]:[Amata pienākumu izpildes termiņš, vai darba beigu datums par kuru iesniegts MP2]])=2,MIN(DATE($K$8,12,31),$D93)-MAX(DATE($K$8,1,1),$C93)+1,0)</f>
        <v>0</v>
      </c>
      <c r="L93" s="34">
        <f>IF(COUNT(Table1[[#This Row],[Darba sākuma datums projektā1]:[Amata pienākumu izpildes termiņš, vai darba beigu datums par kuru iesniegts MP2]])=2,MIN(DATE($L$8,12,31),$D93)-MAX(DATE($L$8,1,1),$C93)+1,0)</f>
        <v>0</v>
      </c>
      <c r="M93" s="34">
        <f>IF(COUNT(Table1[[#This Row],[Darba sākuma datums projektā1]:[Amata pienākumu izpildes termiņš, vai darba beigu datums par kuru iesniegts MP2]])=2,MIN(DATE($M$8,12,31),$D93)-MAX(DATE($M$8,1,1),$C93)+1,0)</f>
        <v>0</v>
      </c>
      <c r="N93" s="34">
        <f>IF(COUNT(Table1[[#This Row],[Darba sākuma datums projektā1]:[Amata pienākumu izpildes termiņš, vai darba beigu datums par kuru iesniegts MP2]])=2,MIN(DATE($N$8,12,31),$D93)-MAX(DATE($N$8,1,1),$C93)+1,0)</f>
        <v>0</v>
      </c>
      <c r="O93" s="34">
        <f>IF(COUNT(Table1[[#This Row],[Darba sākuma datums projektā1]:[Amata pienākumu izpildes termiņš, vai darba beigu datums par kuru iesniegts MP2]])=2,MIN(DATE($O$8,12,31),$D93)-MAX(DATE($O$8,1,1),$C93)+1,0)</f>
        <v>0</v>
      </c>
      <c r="P93" s="34">
        <f>IF(COUNT(Table1[[#This Row],[Darba sākuma datums projektā1]:[Amata pienākumu izpildes termiņš, vai darba beigu datums par kuru iesniegts MP2]])=2,MIN(DATE($P$8,12,31),$D93)-MAX(DATE($P$8,1,1),$C93)+1,0)</f>
        <v>0</v>
      </c>
      <c r="Q93" s="34">
        <f>IF(COUNT(Table1[[#This Row],[Darba sākuma datums projektā1]:[Amata pienākumu izpildes termiņš, vai darba beigu datums par kuru iesniegts MP2]])=2,MIN(DATE($Q$8,12,31),$D93)-MAX(DATE($Q$8,1,1),$C93)+1,0)</f>
        <v>0</v>
      </c>
      <c r="R93" s="37">
        <f>IF(COUNT(Table1[[#This Row],[Darba sākuma datums projektā1]:[Amata pienākumu izpildes termiņš, vai darba beigu datums par kuru iesniegts MP2]])=2,MIN(DATE($R$8,12,31),$D93)-MAX(DATE($R$8,1,1),$C93)+1,0)</f>
        <v>0</v>
      </c>
      <c r="S93" s="3">
        <f t="shared" si="20"/>
        <v>0</v>
      </c>
      <c r="T93" s="2">
        <f t="shared" si="21"/>
        <v>0</v>
      </c>
      <c r="U93" s="2">
        <f t="shared" si="22"/>
        <v>0</v>
      </c>
      <c r="V93" s="2">
        <f t="shared" si="23"/>
        <v>0</v>
      </c>
      <c r="W93" s="2">
        <f t="shared" si="24"/>
        <v>0</v>
      </c>
      <c r="X93" s="2">
        <f t="shared" si="25"/>
        <v>0</v>
      </c>
      <c r="Y93" s="2">
        <f t="shared" si="26"/>
        <v>0</v>
      </c>
      <c r="Z93" s="2">
        <f t="shared" si="27"/>
        <v>0</v>
      </c>
      <c r="AA93" s="25">
        <f t="shared" si="28"/>
        <v>0</v>
      </c>
    </row>
    <row r="94" spans="1:27" x14ac:dyDescent="0.3">
      <c r="A94" s="6">
        <v>86</v>
      </c>
      <c r="B94" s="48"/>
      <c r="C94" s="49"/>
      <c r="D94" s="50"/>
      <c r="E94" s="29">
        <f t="shared" si="29"/>
        <v>0</v>
      </c>
      <c r="F94" s="55"/>
      <c r="G94" s="87"/>
      <c r="H94" s="93">
        <f>Table1[[#This Row],[Atvaļinājuma dienu skaits, kas projektā attiecināts iepriekšējos MP]]+G94</f>
        <v>0</v>
      </c>
      <c r="I94" s="29">
        <f>Table1[[#This Row],[Atvaļinājums proporcionāli nostrādātajam laikam projektā]]-Table1[[#This Row],[Kopā izlietoto atvaļinājuma dienu skaits personai projektā]]</f>
        <v>0</v>
      </c>
      <c r="J94" s="32">
        <f>IF(COUNT(Table1[[#This Row],[Darba sākuma datums projektā1]:[Amata pienākumu izpildes termiņš, vai darba beigu datums par kuru iesniegts MP2]])=2,MIN(DATE($J$8,12,31),$D94)-MAX(DATE($J$8,1,1),$C94)+1,0)</f>
        <v>0</v>
      </c>
      <c r="K94" s="34">
        <f>IF(COUNT(Table1[[#This Row],[Darba sākuma datums projektā1]:[Amata pienākumu izpildes termiņš, vai darba beigu datums par kuru iesniegts MP2]])=2,MIN(DATE($K$8,12,31),$D94)-MAX(DATE($K$8,1,1),$C94)+1,0)</f>
        <v>0</v>
      </c>
      <c r="L94" s="34">
        <f>IF(COUNT(Table1[[#This Row],[Darba sākuma datums projektā1]:[Amata pienākumu izpildes termiņš, vai darba beigu datums par kuru iesniegts MP2]])=2,MIN(DATE($L$8,12,31),$D94)-MAX(DATE($L$8,1,1),$C94)+1,0)</f>
        <v>0</v>
      </c>
      <c r="M94" s="34">
        <f>IF(COUNT(Table1[[#This Row],[Darba sākuma datums projektā1]:[Amata pienākumu izpildes termiņš, vai darba beigu datums par kuru iesniegts MP2]])=2,MIN(DATE($M$8,12,31),$D94)-MAX(DATE($M$8,1,1),$C94)+1,0)</f>
        <v>0</v>
      </c>
      <c r="N94" s="34">
        <f>IF(COUNT(Table1[[#This Row],[Darba sākuma datums projektā1]:[Amata pienākumu izpildes termiņš, vai darba beigu datums par kuru iesniegts MP2]])=2,MIN(DATE($N$8,12,31),$D94)-MAX(DATE($N$8,1,1),$C94)+1,0)</f>
        <v>0</v>
      </c>
      <c r="O94" s="34">
        <f>IF(COUNT(Table1[[#This Row],[Darba sākuma datums projektā1]:[Amata pienākumu izpildes termiņš, vai darba beigu datums par kuru iesniegts MP2]])=2,MIN(DATE($O$8,12,31),$D94)-MAX(DATE($O$8,1,1),$C94)+1,0)</f>
        <v>0</v>
      </c>
      <c r="P94" s="34">
        <f>IF(COUNT(Table1[[#This Row],[Darba sākuma datums projektā1]:[Amata pienākumu izpildes termiņš, vai darba beigu datums par kuru iesniegts MP2]])=2,MIN(DATE($P$8,12,31),$D94)-MAX(DATE($P$8,1,1),$C94)+1,0)</f>
        <v>0</v>
      </c>
      <c r="Q94" s="34">
        <f>IF(COUNT(Table1[[#This Row],[Darba sākuma datums projektā1]:[Amata pienākumu izpildes termiņš, vai darba beigu datums par kuru iesniegts MP2]])=2,MIN(DATE($Q$8,12,31),$D94)-MAX(DATE($Q$8,1,1),$C94)+1,0)</f>
        <v>0</v>
      </c>
      <c r="R94" s="37">
        <f>IF(COUNT(Table1[[#This Row],[Darba sākuma datums projektā1]:[Amata pienākumu izpildes termiņš, vai darba beigu datums par kuru iesniegts MP2]])=2,MIN(DATE($R$8,12,31),$D94)-MAX(DATE($R$8,1,1),$C94)+1,0)</f>
        <v>0</v>
      </c>
      <c r="S94" s="3">
        <f t="shared" si="20"/>
        <v>0</v>
      </c>
      <c r="T94" s="2">
        <f t="shared" si="21"/>
        <v>0</v>
      </c>
      <c r="U94" s="2">
        <f t="shared" si="22"/>
        <v>0</v>
      </c>
      <c r="V94" s="2">
        <f t="shared" si="23"/>
        <v>0</v>
      </c>
      <c r="W94" s="2">
        <f t="shared" si="24"/>
        <v>0</v>
      </c>
      <c r="X94" s="2">
        <f t="shared" si="25"/>
        <v>0</v>
      </c>
      <c r="Y94" s="2">
        <f t="shared" si="26"/>
        <v>0</v>
      </c>
      <c r="Z94" s="2">
        <f t="shared" si="27"/>
        <v>0</v>
      </c>
      <c r="AA94" s="25">
        <f t="shared" si="28"/>
        <v>0</v>
      </c>
    </row>
    <row r="95" spans="1:27" x14ac:dyDescent="0.3">
      <c r="A95" s="6">
        <v>87</v>
      </c>
      <c r="B95" s="48"/>
      <c r="C95" s="49"/>
      <c r="D95" s="50"/>
      <c r="E95" s="29">
        <f t="shared" si="29"/>
        <v>0</v>
      </c>
      <c r="F95" s="55"/>
      <c r="G95" s="87"/>
      <c r="H95" s="93">
        <f>Table1[[#This Row],[Atvaļinājuma dienu skaits, kas projektā attiecināts iepriekšējos MP]]+G95</f>
        <v>0</v>
      </c>
      <c r="I95" s="29">
        <f>Table1[[#This Row],[Atvaļinājums proporcionāli nostrādātajam laikam projektā]]-Table1[[#This Row],[Kopā izlietoto atvaļinājuma dienu skaits personai projektā]]</f>
        <v>0</v>
      </c>
      <c r="J95" s="32">
        <f>IF(COUNT(Table1[[#This Row],[Darba sākuma datums projektā1]:[Amata pienākumu izpildes termiņš, vai darba beigu datums par kuru iesniegts MP2]])=2,MIN(DATE($J$8,12,31),$D95)-MAX(DATE($J$8,1,1),$C95)+1,0)</f>
        <v>0</v>
      </c>
      <c r="K95" s="34">
        <f>IF(COUNT(Table1[[#This Row],[Darba sākuma datums projektā1]:[Amata pienākumu izpildes termiņš, vai darba beigu datums par kuru iesniegts MP2]])=2,MIN(DATE($K$8,12,31),$D95)-MAX(DATE($K$8,1,1),$C95)+1,0)</f>
        <v>0</v>
      </c>
      <c r="L95" s="34">
        <f>IF(COUNT(Table1[[#This Row],[Darba sākuma datums projektā1]:[Amata pienākumu izpildes termiņš, vai darba beigu datums par kuru iesniegts MP2]])=2,MIN(DATE($L$8,12,31),$D95)-MAX(DATE($L$8,1,1),$C95)+1,0)</f>
        <v>0</v>
      </c>
      <c r="M95" s="34">
        <f>IF(COUNT(Table1[[#This Row],[Darba sākuma datums projektā1]:[Amata pienākumu izpildes termiņš, vai darba beigu datums par kuru iesniegts MP2]])=2,MIN(DATE($M$8,12,31),$D95)-MAX(DATE($M$8,1,1),$C95)+1,0)</f>
        <v>0</v>
      </c>
      <c r="N95" s="34">
        <f>IF(COUNT(Table1[[#This Row],[Darba sākuma datums projektā1]:[Amata pienākumu izpildes termiņš, vai darba beigu datums par kuru iesniegts MP2]])=2,MIN(DATE($N$8,12,31),$D95)-MAX(DATE($N$8,1,1),$C95)+1,0)</f>
        <v>0</v>
      </c>
      <c r="O95" s="34">
        <f>IF(COUNT(Table1[[#This Row],[Darba sākuma datums projektā1]:[Amata pienākumu izpildes termiņš, vai darba beigu datums par kuru iesniegts MP2]])=2,MIN(DATE($O$8,12,31),$D95)-MAX(DATE($O$8,1,1),$C95)+1,0)</f>
        <v>0</v>
      </c>
      <c r="P95" s="34">
        <f>IF(COUNT(Table1[[#This Row],[Darba sākuma datums projektā1]:[Amata pienākumu izpildes termiņš, vai darba beigu datums par kuru iesniegts MP2]])=2,MIN(DATE($P$8,12,31),$D95)-MAX(DATE($P$8,1,1),$C95)+1,0)</f>
        <v>0</v>
      </c>
      <c r="Q95" s="34">
        <f>IF(COUNT(Table1[[#This Row],[Darba sākuma datums projektā1]:[Amata pienākumu izpildes termiņš, vai darba beigu datums par kuru iesniegts MP2]])=2,MIN(DATE($Q$8,12,31),$D95)-MAX(DATE($Q$8,1,1),$C95)+1,0)</f>
        <v>0</v>
      </c>
      <c r="R95" s="37">
        <f>IF(COUNT(Table1[[#This Row],[Darba sākuma datums projektā1]:[Amata pienākumu izpildes termiņš, vai darba beigu datums par kuru iesniegts MP2]])=2,MIN(DATE($R$8,12,31),$D95)-MAX(DATE($R$8,1,1),$C95)+1,0)</f>
        <v>0</v>
      </c>
      <c r="S95" s="3">
        <f t="shared" si="20"/>
        <v>0</v>
      </c>
      <c r="T95" s="2">
        <f t="shared" si="21"/>
        <v>0</v>
      </c>
      <c r="U95" s="2">
        <f t="shared" si="22"/>
        <v>0</v>
      </c>
      <c r="V95" s="2">
        <f t="shared" si="23"/>
        <v>0</v>
      </c>
      <c r="W95" s="2">
        <f t="shared" si="24"/>
        <v>0</v>
      </c>
      <c r="X95" s="2">
        <f t="shared" si="25"/>
        <v>0</v>
      </c>
      <c r="Y95" s="2">
        <f t="shared" si="26"/>
        <v>0</v>
      </c>
      <c r="Z95" s="2">
        <f t="shared" si="27"/>
        <v>0</v>
      </c>
      <c r="AA95" s="25">
        <f t="shared" si="28"/>
        <v>0</v>
      </c>
    </row>
    <row r="96" spans="1:27" x14ac:dyDescent="0.3">
      <c r="A96" s="6">
        <v>88</v>
      </c>
      <c r="B96" s="48"/>
      <c r="C96" s="49"/>
      <c r="D96" s="50"/>
      <c r="E96" s="29">
        <f t="shared" si="29"/>
        <v>0</v>
      </c>
      <c r="F96" s="55"/>
      <c r="G96" s="87"/>
      <c r="H96" s="93">
        <f>Table1[[#This Row],[Atvaļinājuma dienu skaits, kas projektā attiecināts iepriekšējos MP]]+G96</f>
        <v>0</v>
      </c>
      <c r="I96" s="29">
        <f>Table1[[#This Row],[Atvaļinājums proporcionāli nostrādātajam laikam projektā]]-Table1[[#This Row],[Kopā izlietoto atvaļinājuma dienu skaits personai projektā]]</f>
        <v>0</v>
      </c>
      <c r="J96" s="32">
        <f>IF(COUNT(Table1[[#This Row],[Darba sākuma datums projektā1]:[Amata pienākumu izpildes termiņš, vai darba beigu datums par kuru iesniegts MP2]])=2,MIN(DATE($J$8,12,31),$D96)-MAX(DATE($J$8,1,1),$C96)+1,0)</f>
        <v>0</v>
      </c>
      <c r="K96" s="34">
        <f>IF(COUNT(Table1[[#This Row],[Darba sākuma datums projektā1]:[Amata pienākumu izpildes termiņš, vai darba beigu datums par kuru iesniegts MP2]])=2,MIN(DATE($K$8,12,31),$D96)-MAX(DATE($K$8,1,1),$C96)+1,0)</f>
        <v>0</v>
      </c>
      <c r="L96" s="34">
        <f>IF(COUNT(Table1[[#This Row],[Darba sākuma datums projektā1]:[Amata pienākumu izpildes termiņš, vai darba beigu datums par kuru iesniegts MP2]])=2,MIN(DATE($L$8,12,31),$D96)-MAX(DATE($L$8,1,1),$C96)+1,0)</f>
        <v>0</v>
      </c>
      <c r="M96" s="34">
        <f>IF(COUNT(Table1[[#This Row],[Darba sākuma datums projektā1]:[Amata pienākumu izpildes termiņš, vai darba beigu datums par kuru iesniegts MP2]])=2,MIN(DATE($M$8,12,31),$D96)-MAX(DATE($M$8,1,1),$C96)+1,0)</f>
        <v>0</v>
      </c>
      <c r="N96" s="34">
        <f>IF(COUNT(Table1[[#This Row],[Darba sākuma datums projektā1]:[Amata pienākumu izpildes termiņš, vai darba beigu datums par kuru iesniegts MP2]])=2,MIN(DATE($N$8,12,31),$D96)-MAX(DATE($N$8,1,1),$C96)+1,0)</f>
        <v>0</v>
      </c>
      <c r="O96" s="34">
        <f>IF(COUNT(Table1[[#This Row],[Darba sākuma datums projektā1]:[Amata pienākumu izpildes termiņš, vai darba beigu datums par kuru iesniegts MP2]])=2,MIN(DATE($O$8,12,31),$D96)-MAX(DATE($O$8,1,1),$C96)+1,0)</f>
        <v>0</v>
      </c>
      <c r="P96" s="34">
        <f>IF(COUNT(Table1[[#This Row],[Darba sākuma datums projektā1]:[Amata pienākumu izpildes termiņš, vai darba beigu datums par kuru iesniegts MP2]])=2,MIN(DATE($P$8,12,31),$D96)-MAX(DATE($P$8,1,1),$C96)+1,0)</f>
        <v>0</v>
      </c>
      <c r="Q96" s="34">
        <f>IF(COUNT(Table1[[#This Row],[Darba sākuma datums projektā1]:[Amata pienākumu izpildes termiņš, vai darba beigu datums par kuru iesniegts MP2]])=2,MIN(DATE($Q$8,12,31),$D96)-MAX(DATE($Q$8,1,1),$C96)+1,0)</f>
        <v>0</v>
      </c>
      <c r="R96" s="37">
        <f>IF(COUNT(Table1[[#This Row],[Darba sākuma datums projektā1]:[Amata pienākumu izpildes termiņš, vai darba beigu datums par kuru iesniegts MP2]])=2,MIN(DATE($R$8,12,31),$D96)-MAX(DATE($R$8,1,1),$C96)+1,0)</f>
        <v>0</v>
      </c>
      <c r="S96" s="3">
        <f t="shared" si="20"/>
        <v>0</v>
      </c>
      <c r="T96" s="2">
        <f t="shared" si="21"/>
        <v>0</v>
      </c>
      <c r="U96" s="2">
        <f t="shared" si="22"/>
        <v>0</v>
      </c>
      <c r="V96" s="2">
        <f t="shared" si="23"/>
        <v>0</v>
      </c>
      <c r="W96" s="2">
        <f t="shared" si="24"/>
        <v>0</v>
      </c>
      <c r="X96" s="2">
        <f t="shared" si="25"/>
        <v>0</v>
      </c>
      <c r="Y96" s="2">
        <f t="shared" si="26"/>
        <v>0</v>
      </c>
      <c r="Z96" s="2">
        <f t="shared" si="27"/>
        <v>0</v>
      </c>
      <c r="AA96" s="25">
        <f t="shared" si="28"/>
        <v>0</v>
      </c>
    </row>
    <row r="97" spans="1:27" x14ac:dyDescent="0.3">
      <c r="A97" s="6">
        <v>89</v>
      </c>
      <c r="B97" s="48"/>
      <c r="C97" s="49"/>
      <c r="D97" s="50"/>
      <c r="E97" s="29">
        <f t="shared" si="29"/>
        <v>0</v>
      </c>
      <c r="F97" s="55"/>
      <c r="G97" s="87"/>
      <c r="H97" s="93">
        <f>Table1[[#This Row],[Atvaļinājuma dienu skaits, kas projektā attiecināts iepriekšējos MP]]+G97</f>
        <v>0</v>
      </c>
      <c r="I97" s="29">
        <f>Table1[[#This Row],[Atvaļinājums proporcionāli nostrādātajam laikam projektā]]-Table1[[#This Row],[Kopā izlietoto atvaļinājuma dienu skaits personai projektā]]</f>
        <v>0</v>
      </c>
      <c r="J97" s="32">
        <f>IF(COUNT(Table1[[#This Row],[Darba sākuma datums projektā1]:[Amata pienākumu izpildes termiņš, vai darba beigu datums par kuru iesniegts MP2]])=2,MIN(DATE($J$8,12,31),$D97)-MAX(DATE($J$8,1,1),$C97)+1,0)</f>
        <v>0</v>
      </c>
      <c r="K97" s="34">
        <f>IF(COUNT(Table1[[#This Row],[Darba sākuma datums projektā1]:[Amata pienākumu izpildes termiņš, vai darba beigu datums par kuru iesniegts MP2]])=2,MIN(DATE($K$8,12,31),$D97)-MAX(DATE($K$8,1,1),$C97)+1,0)</f>
        <v>0</v>
      </c>
      <c r="L97" s="34">
        <f>IF(COUNT(Table1[[#This Row],[Darba sākuma datums projektā1]:[Amata pienākumu izpildes termiņš, vai darba beigu datums par kuru iesniegts MP2]])=2,MIN(DATE($L$8,12,31),$D97)-MAX(DATE($L$8,1,1),$C97)+1,0)</f>
        <v>0</v>
      </c>
      <c r="M97" s="34">
        <f>IF(COUNT(Table1[[#This Row],[Darba sākuma datums projektā1]:[Amata pienākumu izpildes termiņš, vai darba beigu datums par kuru iesniegts MP2]])=2,MIN(DATE($M$8,12,31),$D97)-MAX(DATE($M$8,1,1),$C97)+1,0)</f>
        <v>0</v>
      </c>
      <c r="N97" s="34">
        <f>IF(COUNT(Table1[[#This Row],[Darba sākuma datums projektā1]:[Amata pienākumu izpildes termiņš, vai darba beigu datums par kuru iesniegts MP2]])=2,MIN(DATE($N$8,12,31),$D97)-MAX(DATE($N$8,1,1),$C97)+1,0)</f>
        <v>0</v>
      </c>
      <c r="O97" s="34">
        <f>IF(COUNT(Table1[[#This Row],[Darba sākuma datums projektā1]:[Amata pienākumu izpildes termiņš, vai darba beigu datums par kuru iesniegts MP2]])=2,MIN(DATE($O$8,12,31),$D97)-MAX(DATE($O$8,1,1),$C97)+1,0)</f>
        <v>0</v>
      </c>
      <c r="P97" s="34">
        <f>IF(COUNT(Table1[[#This Row],[Darba sākuma datums projektā1]:[Amata pienākumu izpildes termiņš, vai darba beigu datums par kuru iesniegts MP2]])=2,MIN(DATE($P$8,12,31),$D97)-MAX(DATE($P$8,1,1),$C97)+1,0)</f>
        <v>0</v>
      </c>
      <c r="Q97" s="34">
        <f>IF(COUNT(Table1[[#This Row],[Darba sākuma datums projektā1]:[Amata pienākumu izpildes termiņš, vai darba beigu datums par kuru iesniegts MP2]])=2,MIN(DATE($Q$8,12,31),$D97)-MAX(DATE($Q$8,1,1),$C97)+1,0)</f>
        <v>0</v>
      </c>
      <c r="R97" s="37">
        <f>IF(COUNT(Table1[[#This Row],[Darba sākuma datums projektā1]:[Amata pienākumu izpildes termiņš, vai darba beigu datums par kuru iesniegts MP2]])=2,MIN(DATE($R$8,12,31),$D97)-MAX(DATE($R$8,1,1),$C97)+1,0)</f>
        <v>0</v>
      </c>
      <c r="S97" s="3">
        <f t="shared" si="20"/>
        <v>0</v>
      </c>
      <c r="T97" s="2">
        <f t="shared" si="21"/>
        <v>0</v>
      </c>
      <c r="U97" s="2">
        <f t="shared" si="22"/>
        <v>0</v>
      </c>
      <c r="V97" s="2">
        <f t="shared" si="23"/>
        <v>0</v>
      </c>
      <c r="W97" s="2">
        <f t="shared" si="24"/>
        <v>0</v>
      </c>
      <c r="X97" s="2">
        <f t="shared" si="25"/>
        <v>0</v>
      </c>
      <c r="Y97" s="2">
        <f t="shared" si="26"/>
        <v>0</v>
      </c>
      <c r="Z97" s="2">
        <f t="shared" si="27"/>
        <v>0</v>
      </c>
      <c r="AA97" s="25">
        <f t="shared" si="28"/>
        <v>0</v>
      </c>
    </row>
    <row r="98" spans="1:27" x14ac:dyDescent="0.3">
      <c r="A98" s="6">
        <v>90</v>
      </c>
      <c r="B98" s="48"/>
      <c r="C98" s="49"/>
      <c r="D98" s="50"/>
      <c r="E98" s="29">
        <f t="shared" si="29"/>
        <v>0</v>
      </c>
      <c r="F98" s="55"/>
      <c r="G98" s="87"/>
      <c r="H98" s="93">
        <f>Table1[[#This Row],[Atvaļinājuma dienu skaits, kas projektā attiecināts iepriekšējos MP]]+G98</f>
        <v>0</v>
      </c>
      <c r="I98" s="29">
        <f>Table1[[#This Row],[Atvaļinājums proporcionāli nostrādātajam laikam projektā]]-Table1[[#This Row],[Kopā izlietoto atvaļinājuma dienu skaits personai projektā]]</f>
        <v>0</v>
      </c>
      <c r="J98" s="32">
        <f>IF(COUNT(Table1[[#This Row],[Darba sākuma datums projektā1]:[Amata pienākumu izpildes termiņš, vai darba beigu datums par kuru iesniegts MP2]])=2,MIN(DATE($J$8,12,31),$D98)-MAX(DATE($J$8,1,1),$C98)+1,0)</f>
        <v>0</v>
      </c>
      <c r="K98" s="34">
        <f>IF(COUNT(Table1[[#This Row],[Darba sākuma datums projektā1]:[Amata pienākumu izpildes termiņš, vai darba beigu datums par kuru iesniegts MP2]])=2,MIN(DATE($K$8,12,31),$D98)-MAX(DATE($K$8,1,1),$C98)+1,0)</f>
        <v>0</v>
      </c>
      <c r="L98" s="34">
        <f>IF(COUNT(Table1[[#This Row],[Darba sākuma datums projektā1]:[Amata pienākumu izpildes termiņš, vai darba beigu datums par kuru iesniegts MP2]])=2,MIN(DATE($L$8,12,31),$D98)-MAX(DATE($L$8,1,1),$C98)+1,0)</f>
        <v>0</v>
      </c>
      <c r="M98" s="34">
        <f>IF(COUNT(Table1[[#This Row],[Darba sākuma datums projektā1]:[Amata pienākumu izpildes termiņš, vai darba beigu datums par kuru iesniegts MP2]])=2,MIN(DATE($M$8,12,31),$D98)-MAX(DATE($M$8,1,1),$C98)+1,0)</f>
        <v>0</v>
      </c>
      <c r="N98" s="34">
        <f>IF(COUNT(Table1[[#This Row],[Darba sākuma datums projektā1]:[Amata pienākumu izpildes termiņš, vai darba beigu datums par kuru iesniegts MP2]])=2,MIN(DATE($N$8,12,31),$D98)-MAX(DATE($N$8,1,1),$C98)+1,0)</f>
        <v>0</v>
      </c>
      <c r="O98" s="34">
        <f>IF(COUNT(Table1[[#This Row],[Darba sākuma datums projektā1]:[Amata pienākumu izpildes termiņš, vai darba beigu datums par kuru iesniegts MP2]])=2,MIN(DATE($O$8,12,31),$D98)-MAX(DATE($O$8,1,1),$C98)+1,0)</f>
        <v>0</v>
      </c>
      <c r="P98" s="34">
        <f>IF(COUNT(Table1[[#This Row],[Darba sākuma datums projektā1]:[Amata pienākumu izpildes termiņš, vai darba beigu datums par kuru iesniegts MP2]])=2,MIN(DATE($P$8,12,31),$D98)-MAX(DATE($P$8,1,1),$C98)+1,0)</f>
        <v>0</v>
      </c>
      <c r="Q98" s="34">
        <f>IF(COUNT(Table1[[#This Row],[Darba sākuma datums projektā1]:[Amata pienākumu izpildes termiņš, vai darba beigu datums par kuru iesniegts MP2]])=2,MIN(DATE($Q$8,12,31),$D98)-MAX(DATE($Q$8,1,1),$C98)+1,0)</f>
        <v>0</v>
      </c>
      <c r="R98" s="37">
        <f>IF(COUNT(Table1[[#This Row],[Darba sākuma datums projektā1]:[Amata pienākumu izpildes termiņš, vai darba beigu datums par kuru iesniegts MP2]])=2,MIN(DATE($R$8,12,31),$D98)-MAX(DATE($R$8,1,1),$C98)+1,0)</f>
        <v>0</v>
      </c>
      <c r="S98" s="3">
        <f t="shared" si="20"/>
        <v>0</v>
      </c>
      <c r="T98" s="2">
        <f t="shared" si="21"/>
        <v>0</v>
      </c>
      <c r="U98" s="2">
        <f t="shared" si="22"/>
        <v>0</v>
      </c>
      <c r="V98" s="2">
        <f t="shared" si="23"/>
        <v>0</v>
      </c>
      <c r="W98" s="2">
        <f t="shared" si="24"/>
        <v>0</v>
      </c>
      <c r="X98" s="2">
        <f t="shared" si="25"/>
        <v>0</v>
      </c>
      <c r="Y98" s="2">
        <f t="shared" si="26"/>
        <v>0</v>
      </c>
      <c r="Z98" s="2">
        <f t="shared" si="27"/>
        <v>0</v>
      </c>
      <c r="AA98" s="25">
        <f t="shared" si="28"/>
        <v>0</v>
      </c>
    </row>
    <row r="99" spans="1:27" x14ac:dyDescent="0.3">
      <c r="A99" s="6">
        <v>91</v>
      </c>
      <c r="B99" s="48"/>
      <c r="C99" s="49"/>
      <c r="D99" s="50"/>
      <c r="E99" s="29">
        <f t="shared" si="29"/>
        <v>0</v>
      </c>
      <c r="F99" s="55"/>
      <c r="G99" s="87"/>
      <c r="H99" s="93">
        <f>Table1[[#This Row],[Atvaļinājuma dienu skaits, kas projektā attiecināts iepriekšējos MP]]+G99</f>
        <v>0</v>
      </c>
      <c r="I99" s="29">
        <f>Table1[[#This Row],[Atvaļinājums proporcionāli nostrādātajam laikam projektā]]-Table1[[#This Row],[Kopā izlietoto atvaļinājuma dienu skaits personai projektā]]</f>
        <v>0</v>
      </c>
      <c r="J99" s="32">
        <f>IF(COUNT(Table1[[#This Row],[Darba sākuma datums projektā1]:[Amata pienākumu izpildes termiņš, vai darba beigu datums par kuru iesniegts MP2]])=2,MIN(DATE($J$8,12,31),$D99)-MAX(DATE($J$8,1,1),$C99)+1,0)</f>
        <v>0</v>
      </c>
      <c r="K99" s="34">
        <f>IF(COUNT(Table1[[#This Row],[Darba sākuma datums projektā1]:[Amata pienākumu izpildes termiņš, vai darba beigu datums par kuru iesniegts MP2]])=2,MIN(DATE($K$8,12,31),$D99)-MAX(DATE($K$8,1,1),$C99)+1,0)</f>
        <v>0</v>
      </c>
      <c r="L99" s="34">
        <f>IF(COUNT(Table1[[#This Row],[Darba sākuma datums projektā1]:[Amata pienākumu izpildes termiņš, vai darba beigu datums par kuru iesniegts MP2]])=2,MIN(DATE($L$8,12,31),$D99)-MAX(DATE($L$8,1,1),$C99)+1,0)</f>
        <v>0</v>
      </c>
      <c r="M99" s="34">
        <f>IF(COUNT(Table1[[#This Row],[Darba sākuma datums projektā1]:[Amata pienākumu izpildes termiņš, vai darba beigu datums par kuru iesniegts MP2]])=2,MIN(DATE($M$8,12,31),$D99)-MAX(DATE($M$8,1,1),$C99)+1,0)</f>
        <v>0</v>
      </c>
      <c r="N99" s="34">
        <f>IF(COUNT(Table1[[#This Row],[Darba sākuma datums projektā1]:[Amata pienākumu izpildes termiņš, vai darba beigu datums par kuru iesniegts MP2]])=2,MIN(DATE($N$8,12,31),$D99)-MAX(DATE($N$8,1,1),$C99)+1,0)</f>
        <v>0</v>
      </c>
      <c r="O99" s="34">
        <f>IF(COUNT(Table1[[#This Row],[Darba sākuma datums projektā1]:[Amata pienākumu izpildes termiņš, vai darba beigu datums par kuru iesniegts MP2]])=2,MIN(DATE($O$8,12,31),$D99)-MAX(DATE($O$8,1,1),$C99)+1,0)</f>
        <v>0</v>
      </c>
      <c r="P99" s="34">
        <f>IF(COUNT(Table1[[#This Row],[Darba sākuma datums projektā1]:[Amata pienākumu izpildes termiņš, vai darba beigu datums par kuru iesniegts MP2]])=2,MIN(DATE($P$8,12,31),$D99)-MAX(DATE($P$8,1,1),$C99)+1,0)</f>
        <v>0</v>
      </c>
      <c r="Q99" s="34">
        <f>IF(COUNT(Table1[[#This Row],[Darba sākuma datums projektā1]:[Amata pienākumu izpildes termiņš, vai darba beigu datums par kuru iesniegts MP2]])=2,MIN(DATE($Q$8,12,31),$D99)-MAX(DATE($Q$8,1,1),$C99)+1,0)</f>
        <v>0</v>
      </c>
      <c r="R99" s="37">
        <f>IF(COUNT(Table1[[#This Row],[Darba sākuma datums projektā1]:[Amata pienākumu izpildes termiņš, vai darba beigu datums par kuru iesniegts MP2]])=2,MIN(DATE($R$8,12,31),$D99)-MAX(DATE($R$8,1,1),$C99)+1,0)</f>
        <v>0</v>
      </c>
      <c r="S99" s="3">
        <f t="shared" si="20"/>
        <v>0</v>
      </c>
      <c r="T99" s="2">
        <f t="shared" si="21"/>
        <v>0</v>
      </c>
      <c r="U99" s="2">
        <f t="shared" si="22"/>
        <v>0</v>
      </c>
      <c r="V99" s="2">
        <f t="shared" si="23"/>
        <v>0</v>
      </c>
      <c r="W99" s="2">
        <f t="shared" si="24"/>
        <v>0</v>
      </c>
      <c r="X99" s="2">
        <f t="shared" si="25"/>
        <v>0</v>
      </c>
      <c r="Y99" s="2">
        <f t="shared" si="26"/>
        <v>0</v>
      </c>
      <c r="Z99" s="2">
        <f t="shared" si="27"/>
        <v>0</v>
      </c>
      <c r="AA99" s="25">
        <f t="shared" si="28"/>
        <v>0</v>
      </c>
    </row>
    <row r="100" spans="1:27" x14ac:dyDescent="0.3">
      <c r="A100" s="6">
        <v>92</v>
      </c>
      <c r="B100" s="48"/>
      <c r="C100" s="49"/>
      <c r="D100" s="50"/>
      <c r="E100" s="29">
        <f t="shared" si="29"/>
        <v>0</v>
      </c>
      <c r="F100" s="55"/>
      <c r="G100" s="87"/>
      <c r="H100" s="93">
        <f>Table1[[#This Row],[Atvaļinājuma dienu skaits, kas projektā attiecināts iepriekšējos MP]]+G100</f>
        <v>0</v>
      </c>
      <c r="I100" s="29">
        <f>Table1[[#This Row],[Atvaļinājums proporcionāli nostrādātajam laikam projektā]]-Table1[[#This Row],[Kopā izlietoto atvaļinājuma dienu skaits personai projektā]]</f>
        <v>0</v>
      </c>
      <c r="J100" s="32">
        <f>IF(COUNT(Table1[[#This Row],[Darba sākuma datums projektā1]:[Amata pienākumu izpildes termiņš, vai darba beigu datums par kuru iesniegts MP2]])=2,MIN(DATE($J$8,12,31),$D100)-MAX(DATE($J$8,1,1),$C100)+1,0)</f>
        <v>0</v>
      </c>
      <c r="K100" s="34">
        <f>IF(COUNT(Table1[[#This Row],[Darba sākuma datums projektā1]:[Amata pienākumu izpildes termiņš, vai darba beigu datums par kuru iesniegts MP2]])=2,MIN(DATE($K$8,12,31),$D100)-MAX(DATE($K$8,1,1),$C100)+1,0)</f>
        <v>0</v>
      </c>
      <c r="L100" s="34">
        <f>IF(COUNT(Table1[[#This Row],[Darba sākuma datums projektā1]:[Amata pienākumu izpildes termiņš, vai darba beigu datums par kuru iesniegts MP2]])=2,MIN(DATE($L$8,12,31),$D100)-MAX(DATE($L$8,1,1),$C100)+1,0)</f>
        <v>0</v>
      </c>
      <c r="M100" s="34">
        <f>IF(COUNT(Table1[[#This Row],[Darba sākuma datums projektā1]:[Amata pienākumu izpildes termiņš, vai darba beigu datums par kuru iesniegts MP2]])=2,MIN(DATE($M$8,12,31),$D100)-MAX(DATE($M$8,1,1),$C100)+1,0)</f>
        <v>0</v>
      </c>
      <c r="N100" s="34">
        <f>IF(COUNT(Table1[[#This Row],[Darba sākuma datums projektā1]:[Amata pienākumu izpildes termiņš, vai darba beigu datums par kuru iesniegts MP2]])=2,MIN(DATE($N$8,12,31),$D100)-MAX(DATE($N$8,1,1),$C100)+1,0)</f>
        <v>0</v>
      </c>
      <c r="O100" s="34">
        <f>IF(COUNT(Table1[[#This Row],[Darba sākuma datums projektā1]:[Amata pienākumu izpildes termiņš, vai darba beigu datums par kuru iesniegts MP2]])=2,MIN(DATE($O$8,12,31),$D100)-MAX(DATE($O$8,1,1),$C100)+1,0)</f>
        <v>0</v>
      </c>
      <c r="P100" s="34">
        <f>IF(COUNT(Table1[[#This Row],[Darba sākuma datums projektā1]:[Amata pienākumu izpildes termiņš, vai darba beigu datums par kuru iesniegts MP2]])=2,MIN(DATE($P$8,12,31),$D100)-MAX(DATE($P$8,1,1),$C100)+1,0)</f>
        <v>0</v>
      </c>
      <c r="Q100" s="34">
        <f>IF(COUNT(Table1[[#This Row],[Darba sākuma datums projektā1]:[Amata pienākumu izpildes termiņš, vai darba beigu datums par kuru iesniegts MP2]])=2,MIN(DATE($Q$8,12,31),$D100)-MAX(DATE($Q$8,1,1),$C100)+1,0)</f>
        <v>0</v>
      </c>
      <c r="R100" s="37">
        <f>IF(COUNT(Table1[[#This Row],[Darba sākuma datums projektā1]:[Amata pienākumu izpildes termiņš, vai darba beigu datums par kuru iesniegts MP2]])=2,MIN(DATE($R$8,12,31),$D100)-MAX(DATE($R$8,1,1),$C100)+1,0)</f>
        <v>0</v>
      </c>
      <c r="S100" s="3">
        <f t="shared" si="20"/>
        <v>0</v>
      </c>
      <c r="T100" s="2">
        <f t="shared" si="21"/>
        <v>0</v>
      </c>
      <c r="U100" s="2">
        <f t="shared" si="22"/>
        <v>0</v>
      </c>
      <c r="V100" s="2">
        <f t="shared" si="23"/>
        <v>0</v>
      </c>
      <c r="W100" s="2">
        <f t="shared" si="24"/>
        <v>0</v>
      </c>
      <c r="X100" s="2">
        <f t="shared" si="25"/>
        <v>0</v>
      </c>
      <c r="Y100" s="2">
        <f t="shared" si="26"/>
        <v>0</v>
      </c>
      <c r="Z100" s="2">
        <f t="shared" si="27"/>
        <v>0</v>
      </c>
      <c r="AA100" s="25">
        <f t="shared" si="28"/>
        <v>0</v>
      </c>
    </row>
    <row r="101" spans="1:27" x14ac:dyDescent="0.3">
      <c r="A101" s="6">
        <v>93</v>
      </c>
      <c r="B101" s="48"/>
      <c r="C101" s="49"/>
      <c r="D101" s="50"/>
      <c r="E101" s="29">
        <f t="shared" si="29"/>
        <v>0</v>
      </c>
      <c r="F101" s="55"/>
      <c r="G101" s="87"/>
      <c r="H101" s="93">
        <f>Table1[[#This Row],[Atvaļinājuma dienu skaits, kas projektā attiecināts iepriekšējos MP]]+G101</f>
        <v>0</v>
      </c>
      <c r="I101" s="29">
        <f>Table1[[#This Row],[Atvaļinājums proporcionāli nostrādātajam laikam projektā]]-Table1[[#This Row],[Kopā izlietoto atvaļinājuma dienu skaits personai projektā]]</f>
        <v>0</v>
      </c>
      <c r="J101" s="32">
        <f>IF(COUNT(Table1[[#This Row],[Darba sākuma datums projektā1]:[Amata pienākumu izpildes termiņš, vai darba beigu datums par kuru iesniegts MP2]])=2,MIN(DATE($J$8,12,31),$D101)-MAX(DATE($J$8,1,1),$C101)+1,0)</f>
        <v>0</v>
      </c>
      <c r="K101" s="34">
        <f>IF(COUNT(Table1[[#This Row],[Darba sākuma datums projektā1]:[Amata pienākumu izpildes termiņš, vai darba beigu datums par kuru iesniegts MP2]])=2,MIN(DATE($K$8,12,31),$D101)-MAX(DATE($K$8,1,1),$C101)+1,0)</f>
        <v>0</v>
      </c>
      <c r="L101" s="34">
        <f>IF(COUNT(Table1[[#This Row],[Darba sākuma datums projektā1]:[Amata pienākumu izpildes termiņš, vai darba beigu datums par kuru iesniegts MP2]])=2,MIN(DATE($L$8,12,31),$D101)-MAX(DATE($L$8,1,1),$C101)+1,0)</f>
        <v>0</v>
      </c>
      <c r="M101" s="34">
        <f>IF(COUNT(Table1[[#This Row],[Darba sākuma datums projektā1]:[Amata pienākumu izpildes termiņš, vai darba beigu datums par kuru iesniegts MP2]])=2,MIN(DATE($M$8,12,31),$D101)-MAX(DATE($M$8,1,1),$C101)+1,0)</f>
        <v>0</v>
      </c>
      <c r="N101" s="34">
        <f>IF(COUNT(Table1[[#This Row],[Darba sākuma datums projektā1]:[Amata pienākumu izpildes termiņš, vai darba beigu datums par kuru iesniegts MP2]])=2,MIN(DATE($N$8,12,31),$D101)-MAX(DATE($N$8,1,1),$C101)+1,0)</f>
        <v>0</v>
      </c>
      <c r="O101" s="34">
        <f>IF(COUNT(Table1[[#This Row],[Darba sākuma datums projektā1]:[Amata pienākumu izpildes termiņš, vai darba beigu datums par kuru iesniegts MP2]])=2,MIN(DATE($O$8,12,31),$D101)-MAX(DATE($O$8,1,1),$C101)+1,0)</f>
        <v>0</v>
      </c>
      <c r="P101" s="34">
        <f>IF(COUNT(Table1[[#This Row],[Darba sākuma datums projektā1]:[Amata pienākumu izpildes termiņš, vai darba beigu datums par kuru iesniegts MP2]])=2,MIN(DATE($P$8,12,31),$D101)-MAX(DATE($P$8,1,1),$C101)+1,0)</f>
        <v>0</v>
      </c>
      <c r="Q101" s="34">
        <f>IF(COUNT(Table1[[#This Row],[Darba sākuma datums projektā1]:[Amata pienākumu izpildes termiņš, vai darba beigu datums par kuru iesniegts MP2]])=2,MIN(DATE($Q$8,12,31),$D101)-MAX(DATE($Q$8,1,1),$C101)+1,0)</f>
        <v>0</v>
      </c>
      <c r="R101" s="37">
        <f>IF(COUNT(Table1[[#This Row],[Darba sākuma datums projektā1]:[Amata pienākumu izpildes termiņš, vai darba beigu datums par kuru iesniegts MP2]])=2,MIN(DATE($R$8,12,31),$D101)-MAX(DATE($R$8,1,1),$C101)+1,0)</f>
        <v>0</v>
      </c>
      <c r="S101" s="3">
        <f t="shared" si="20"/>
        <v>0</v>
      </c>
      <c r="T101" s="2">
        <f t="shared" si="21"/>
        <v>0</v>
      </c>
      <c r="U101" s="2">
        <f t="shared" si="22"/>
        <v>0</v>
      </c>
      <c r="V101" s="2">
        <f t="shared" si="23"/>
        <v>0</v>
      </c>
      <c r="W101" s="2">
        <f t="shared" si="24"/>
        <v>0</v>
      </c>
      <c r="X101" s="2">
        <f t="shared" si="25"/>
        <v>0</v>
      </c>
      <c r="Y101" s="2">
        <f t="shared" si="26"/>
        <v>0</v>
      </c>
      <c r="Z101" s="2">
        <f t="shared" si="27"/>
        <v>0</v>
      </c>
      <c r="AA101" s="25">
        <f t="shared" si="28"/>
        <v>0</v>
      </c>
    </row>
    <row r="102" spans="1:27" x14ac:dyDescent="0.3">
      <c r="A102" s="6">
        <v>94</v>
      </c>
      <c r="B102" s="48"/>
      <c r="C102" s="49"/>
      <c r="D102" s="50"/>
      <c r="E102" s="29">
        <f t="shared" si="29"/>
        <v>0</v>
      </c>
      <c r="F102" s="55"/>
      <c r="G102" s="87"/>
      <c r="H102" s="93">
        <f>Table1[[#This Row],[Atvaļinājuma dienu skaits, kas projektā attiecināts iepriekšējos MP]]+G102</f>
        <v>0</v>
      </c>
      <c r="I102" s="29">
        <f>Table1[[#This Row],[Atvaļinājums proporcionāli nostrādātajam laikam projektā]]-Table1[[#This Row],[Kopā izlietoto atvaļinājuma dienu skaits personai projektā]]</f>
        <v>0</v>
      </c>
      <c r="J102" s="32">
        <f>IF(COUNT(Table1[[#This Row],[Darba sākuma datums projektā1]:[Amata pienākumu izpildes termiņš, vai darba beigu datums par kuru iesniegts MP2]])=2,MIN(DATE($J$8,12,31),$D102)-MAX(DATE($J$8,1,1),$C102)+1,0)</f>
        <v>0</v>
      </c>
      <c r="K102" s="34">
        <f>IF(COUNT(Table1[[#This Row],[Darba sākuma datums projektā1]:[Amata pienākumu izpildes termiņš, vai darba beigu datums par kuru iesniegts MP2]])=2,MIN(DATE($K$8,12,31),$D102)-MAX(DATE($K$8,1,1),$C102)+1,0)</f>
        <v>0</v>
      </c>
      <c r="L102" s="34">
        <f>IF(COUNT(Table1[[#This Row],[Darba sākuma datums projektā1]:[Amata pienākumu izpildes termiņš, vai darba beigu datums par kuru iesniegts MP2]])=2,MIN(DATE($L$8,12,31),$D102)-MAX(DATE($L$8,1,1),$C102)+1,0)</f>
        <v>0</v>
      </c>
      <c r="M102" s="34">
        <f>IF(COUNT(Table1[[#This Row],[Darba sākuma datums projektā1]:[Amata pienākumu izpildes termiņš, vai darba beigu datums par kuru iesniegts MP2]])=2,MIN(DATE($M$8,12,31),$D102)-MAX(DATE($M$8,1,1),$C102)+1,0)</f>
        <v>0</v>
      </c>
      <c r="N102" s="34">
        <f>IF(COUNT(Table1[[#This Row],[Darba sākuma datums projektā1]:[Amata pienākumu izpildes termiņš, vai darba beigu datums par kuru iesniegts MP2]])=2,MIN(DATE($N$8,12,31),$D102)-MAX(DATE($N$8,1,1),$C102)+1,0)</f>
        <v>0</v>
      </c>
      <c r="O102" s="34">
        <f>IF(COUNT(Table1[[#This Row],[Darba sākuma datums projektā1]:[Amata pienākumu izpildes termiņš, vai darba beigu datums par kuru iesniegts MP2]])=2,MIN(DATE($O$8,12,31),$D102)-MAX(DATE($O$8,1,1),$C102)+1,0)</f>
        <v>0</v>
      </c>
      <c r="P102" s="34">
        <f>IF(COUNT(Table1[[#This Row],[Darba sākuma datums projektā1]:[Amata pienākumu izpildes termiņš, vai darba beigu datums par kuru iesniegts MP2]])=2,MIN(DATE($P$8,12,31),$D102)-MAX(DATE($P$8,1,1),$C102)+1,0)</f>
        <v>0</v>
      </c>
      <c r="Q102" s="34">
        <f>IF(COUNT(Table1[[#This Row],[Darba sākuma datums projektā1]:[Amata pienākumu izpildes termiņš, vai darba beigu datums par kuru iesniegts MP2]])=2,MIN(DATE($Q$8,12,31),$D102)-MAX(DATE($Q$8,1,1),$C102)+1,0)</f>
        <v>0</v>
      </c>
      <c r="R102" s="37">
        <f>IF(COUNT(Table1[[#This Row],[Darba sākuma datums projektā1]:[Amata pienākumu izpildes termiņš, vai darba beigu datums par kuru iesniegts MP2]])=2,MIN(DATE($R$8,12,31),$D102)-MAX(DATE($R$8,1,1),$C102)+1,0)</f>
        <v>0</v>
      </c>
      <c r="S102" s="3">
        <f t="shared" si="20"/>
        <v>0</v>
      </c>
      <c r="T102" s="2">
        <f t="shared" si="21"/>
        <v>0</v>
      </c>
      <c r="U102" s="2">
        <f t="shared" si="22"/>
        <v>0</v>
      </c>
      <c r="V102" s="2">
        <f t="shared" si="23"/>
        <v>0</v>
      </c>
      <c r="W102" s="2">
        <f t="shared" si="24"/>
        <v>0</v>
      </c>
      <c r="X102" s="2">
        <f t="shared" si="25"/>
        <v>0</v>
      </c>
      <c r="Y102" s="2">
        <f t="shared" si="26"/>
        <v>0</v>
      </c>
      <c r="Z102" s="2">
        <f t="shared" si="27"/>
        <v>0</v>
      </c>
      <c r="AA102" s="25">
        <f t="shared" si="28"/>
        <v>0</v>
      </c>
    </row>
    <row r="103" spans="1:27" x14ac:dyDescent="0.3">
      <c r="A103" s="6">
        <v>95</v>
      </c>
      <c r="B103" s="48"/>
      <c r="C103" s="49"/>
      <c r="D103" s="50"/>
      <c r="E103" s="29">
        <f t="shared" si="29"/>
        <v>0</v>
      </c>
      <c r="F103" s="55"/>
      <c r="G103" s="87"/>
      <c r="H103" s="93">
        <f>Table1[[#This Row],[Atvaļinājuma dienu skaits, kas projektā attiecināts iepriekšējos MP]]+G103</f>
        <v>0</v>
      </c>
      <c r="I103" s="29">
        <f>Table1[[#This Row],[Atvaļinājums proporcionāli nostrādātajam laikam projektā]]-Table1[[#This Row],[Kopā izlietoto atvaļinājuma dienu skaits personai projektā]]</f>
        <v>0</v>
      </c>
      <c r="J103" s="32">
        <f>IF(COUNT(Table1[[#This Row],[Darba sākuma datums projektā1]:[Amata pienākumu izpildes termiņš, vai darba beigu datums par kuru iesniegts MP2]])=2,MIN(DATE($J$8,12,31),$D103)-MAX(DATE($J$8,1,1),$C103)+1,0)</f>
        <v>0</v>
      </c>
      <c r="K103" s="34">
        <f>IF(COUNT(Table1[[#This Row],[Darba sākuma datums projektā1]:[Amata pienākumu izpildes termiņš, vai darba beigu datums par kuru iesniegts MP2]])=2,MIN(DATE($K$8,12,31),$D103)-MAX(DATE($K$8,1,1),$C103)+1,0)</f>
        <v>0</v>
      </c>
      <c r="L103" s="34">
        <f>IF(COUNT(Table1[[#This Row],[Darba sākuma datums projektā1]:[Amata pienākumu izpildes termiņš, vai darba beigu datums par kuru iesniegts MP2]])=2,MIN(DATE($L$8,12,31),$D103)-MAX(DATE($L$8,1,1),$C103)+1,0)</f>
        <v>0</v>
      </c>
      <c r="M103" s="34">
        <f>IF(COUNT(Table1[[#This Row],[Darba sākuma datums projektā1]:[Amata pienākumu izpildes termiņš, vai darba beigu datums par kuru iesniegts MP2]])=2,MIN(DATE($M$8,12,31),$D103)-MAX(DATE($M$8,1,1),$C103)+1,0)</f>
        <v>0</v>
      </c>
      <c r="N103" s="34">
        <f>IF(COUNT(Table1[[#This Row],[Darba sākuma datums projektā1]:[Amata pienākumu izpildes termiņš, vai darba beigu datums par kuru iesniegts MP2]])=2,MIN(DATE($N$8,12,31),$D103)-MAX(DATE($N$8,1,1),$C103)+1,0)</f>
        <v>0</v>
      </c>
      <c r="O103" s="34">
        <f>IF(COUNT(Table1[[#This Row],[Darba sākuma datums projektā1]:[Amata pienākumu izpildes termiņš, vai darba beigu datums par kuru iesniegts MP2]])=2,MIN(DATE($O$8,12,31),$D103)-MAX(DATE($O$8,1,1),$C103)+1,0)</f>
        <v>0</v>
      </c>
      <c r="P103" s="34">
        <f>IF(COUNT(Table1[[#This Row],[Darba sākuma datums projektā1]:[Amata pienākumu izpildes termiņš, vai darba beigu datums par kuru iesniegts MP2]])=2,MIN(DATE($P$8,12,31),$D103)-MAX(DATE($P$8,1,1),$C103)+1,0)</f>
        <v>0</v>
      </c>
      <c r="Q103" s="34">
        <f>IF(COUNT(Table1[[#This Row],[Darba sākuma datums projektā1]:[Amata pienākumu izpildes termiņš, vai darba beigu datums par kuru iesniegts MP2]])=2,MIN(DATE($Q$8,12,31),$D103)-MAX(DATE($Q$8,1,1),$C103)+1,0)</f>
        <v>0</v>
      </c>
      <c r="R103" s="37">
        <f>IF(COUNT(Table1[[#This Row],[Darba sākuma datums projektā1]:[Amata pienākumu izpildes termiņš, vai darba beigu datums par kuru iesniegts MP2]])=2,MIN(DATE($R$8,12,31),$D103)-MAX(DATE($R$8,1,1),$C103)+1,0)</f>
        <v>0</v>
      </c>
      <c r="S103" s="3">
        <f t="shared" si="20"/>
        <v>0</v>
      </c>
      <c r="T103" s="2">
        <f t="shared" si="21"/>
        <v>0</v>
      </c>
      <c r="U103" s="2">
        <f t="shared" si="22"/>
        <v>0</v>
      </c>
      <c r="V103" s="2">
        <f t="shared" si="23"/>
        <v>0</v>
      </c>
      <c r="W103" s="2">
        <f t="shared" si="24"/>
        <v>0</v>
      </c>
      <c r="X103" s="2">
        <f t="shared" si="25"/>
        <v>0</v>
      </c>
      <c r="Y103" s="2">
        <f t="shared" si="26"/>
        <v>0</v>
      </c>
      <c r="Z103" s="2">
        <f t="shared" si="27"/>
        <v>0</v>
      </c>
      <c r="AA103" s="25">
        <f t="shared" si="28"/>
        <v>0</v>
      </c>
    </row>
    <row r="104" spans="1:27" x14ac:dyDescent="0.3">
      <c r="A104" s="6">
        <v>96</v>
      </c>
      <c r="B104" s="48"/>
      <c r="C104" s="49"/>
      <c r="D104" s="50"/>
      <c r="E104" s="29">
        <f t="shared" si="29"/>
        <v>0</v>
      </c>
      <c r="F104" s="55"/>
      <c r="G104" s="87"/>
      <c r="H104" s="93">
        <f>Table1[[#This Row],[Atvaļinājuma dienu skaits, kas projektā attiecināts iepriekšējos MP]]+G104</f>
        <v>0</v>
      </c>
      <c r="I104" s="29">
        <f>Table1[[#This Row],[Atvaļinājums proporcionāli nostrādātajam laikam projektā]]-Table1[[#This Row],[Kopā izlietoto atvaļinājuma dienu skaits personai projektā]]</f>
        <v>0</v>
      </c>
      <c r="J104" s="32">
        <f>IF(COUNT(Table1[[#This Row],[Darba sākuma datums projektā1]:[Amata pienākumu izpildes termiņš, vai darba beigu datums par kuru iesniegts MP2]])=2,MIN(DATE($J$8,12,31),$D104)-MAX(DATE($J$8,1,1),$C104)+1,0)</f>
        <v>0</v>
      </c>
      <c r="K104" s="34">
        <f>IF(COUNT(Table1[[#This Row],[Darba sākuma datums projektā1]:[Amata pienākumu izpildes termiņš, vai darba beigu datums par kuru iesniegts MP2]])=2,MIN(DATE($K$8,12,31),$D104)-MAX(DATE($K$8,1,1),$C104)+1,0)</f>
        <v>0</v>
      </c>
      <c r="L104" s="34">
        <f>IF(COUNT(Table1[[#This Row],[Darba sākuma datums projektā1]:[Amata pienākumu izpildes termiņš, vai darba beigu datums par kuru iesniegts MP2]])=2,MIN(DATE($L$8,12,31),$D104)-MAX(DATE($L$8,1,1),$C104)+1,0)</f>
        <v>0</v>
      </c>
      <c r="M104" s="34">
        <f>IF(COUNT(Table1[[#This Row],[Darba sākuma datums projektā1]:[Amata pienākumu izpildes termiņš, vai darba beigu datums par kuru iesniegts MP2]])=2,MIN(DATE($M$8,12,31),$D104)-MAX(DATE($M$8,1,1),$C104)+1,0)</f>
        <v>0</v>
      </c>
      <c r="N104" s="34">
        <f>IF(COUNT(Table1[[#This Row],[Darba sākuma datums projektā1]:[Amata pienākumu izpildes termiņš, vai darba beigu datums par kuru iesniegts MP2]])=2,MIN(DATE($N$8,12,31),$D104)-MAX(DATE($N$8,1,1),$C104)+1,0)</f>
        <v>0</v>
      </c>
      <c r="O104" s="34">
        <f>IF(COUNT(Table1[[#This Row],[Darba sākuma datums projektā1]:[Amata pienākumu izpildes termiņš, vai darba beigu datums par kuru iesniegts MP2]])=2,MIN(DATE($O$8,12,31),$D104)-MAX(DATE($O$8,1,1),$C104)+1,0)</f>
        <v>0</v>
      </c>
      <c r="P104" s="34">
        <f>IF(COUNT(Table1[[#This Row],[Darba sākuma datums projektā1]:[Amata pienākumu izpildes termiņš, vai darba beigu datums par kuru iesniegts MP2]])=2,MIN(DATE($P$8,12,31),$D104)-MAX(DATE($P$8,1,1),$C104)+1,0)</f>
        <v>0</v>
      </c>
      <c r="Q104" s="34">
        <f>IF(COUNT(Table1[[#This Row],[Darba sākuma datums projektā1]:[Amata pienākumu izpildes termiņš, vai darba beigu datums par kuru iesniegts MP2]])=2,MIN(DATE($Q$8,12,31),$D104)-MAX(DATE($Q$8,1,1),$C104)+1,0)</f>
        <v>0</v>
      </c>
      <c r="R104" s="37">
        <f>IF(COUNT(Table1[[#This Row],[Darba sākuma datums projektā1]:[Amata pienākumu izpildes termiņš, vai darba beigu datums par kuru iesniegts MP2]])=2,MIN(DATE($R$8,12,31),$D104)-MAX(DATE($R$8,1,1),$C104)+1,0)</f>
        <v>0</v>
      </c>
      <c r="S104" s="3">
        <f t="shared" si="20"/>
        <v>0</v>
      </c>
      <c r="T104" s="2">
        <f t="shared" si="21"/>
        <v>0</v>
      </c>
      <c r="U104" s="2">
        <f t="shared" si="22"/>
        <v>0</v>
      </c>
      <c r="V104" s="2">
        <f t="shared" si="23"/>
        <v>0</v>
      </c>
      <c r="W104" s="2">
        <f t="shared" si="24"/>
        <v>0</v>
      </c>
      <c r="X104" s="2">
        <f t="shared" si="25"/>
        <v>0</v>
      </c>
      <c r="Y104" s="2">
        <f t="shared" si="26"/>
        <v>0</v>
      </c>
      <c r="Z104" s="2">
        <f t="shared" si="27"/>
        <v>0</v>
      </c>
      <c r="AA104" s="25">
        <f t="shared" si="28"/>
        <v>0</v>
      </c>
    </row>
    <row r="105" spans="1:27" x14ac:dyDescent="0.3">
      <c r="A105" s="6">
        <v>97</v>
      </c>
      <c r="B105" s="48"/>
      <c r="C105" s="49"/>
      <c r="D105" s="50"/>
      <c r="E105" s="29">
        <f t="shared" si="29"/>
        <v>0</v>
      </c>
      <c r="F105" s="55"/>
      <c r="G105" s="87"/>
      <c r="H105" s="93">
        <f>Table1[[#This Row],[Atvaļinājuma dienu skaits, kas projektā attiecināts iepriekšējos MP]]+G105</f>
        <v>0</v>
      </c>
      <c r="I105" s="29">
        <f>Table1[[#This Row],[Atvaļinājums proporcionāli nostrādātajam laikam projektā]]-Table1[[#This Row],[Kopā izlietoto atvaļinājuma dienu skaits personai projektā]]</f>
        <v>0</v>
      </c>
      <c r="J105" s="32">
        <f>IF(COUNT(Table1[[#This Row],[Darba sākuma datums projektā1]:[Amata pienākumu izpildes termiņš, vai darba beigu datums par kuru iesniegts MP2]])=2,MIN(DATE($J$8,12,31),$D105)-MAX(DATE($J$8,1,1),$C105)+1,0)</f>
        <v>0</v>
      </c>
      <c r="K105" s="34">
        <f>IF(COUNT(Table1[[#This Row],[Darba sākuma datums projektā1]:[Amata pienākumu izpildes termiņš, vai darba beigu datums par kuru iesniegts MP2]])=2,MIN(DATE($K$8,12,31),$D105)-MAX(DATE($K$8,1,1),$C105)+1,0)</f>
        <v>0</v>
      </c>
      <c r="L105" s="34">
        <f>IF(COUNT(Table1[[#This Row],[Darba sākuma datums projektā1]:[Amata pienākumu izpildes termiņš, vai darba beigu datums par kuru iesniegts MP2]])=2,MIN(DATE($L$8,12,31),$D105)-MAX(DATE($L$8,1,1),$C105)+1,0)</f>
        <v>0</v>
      </c>
      <c r="M105" s="34">
        <f>IF(COUNT(Table1[[#This Row],[Darba sākuma datums projektā1]:[Amata pienākumu izpildes termiņš, vai darba beigu datums par kuru iesniegts MP2]])=2,MIN(DATE($M$8,12,31),$D105)-MAX(DATE($M$8,1,1),$C105)+1,0)</f>
        <v>0</v>
      </c>
      <c r="N105" s="34">
        <f>IF(COUNT(Table1[[#This Row],[Darba sākuma datums projektā1]:[Amata pienākumu izpildes termiņš, vai darba beigu datums par kuru iesniegts MP2]])=2,MIN(DATE($N$8,12,31),$D105)-MAX(DATE($N$8,1,1),$C105)+1,0)</f>
        <v>0</v>
      </c>
      <c r="O105" s="34">
        <f>IF(COUNT(Table1[[#This Row],[Darba sākuma datums projektā1]:[Amata pienākumu izpildes termiņš, vai darba beigu datums par kuru iesniegts MP2]])=2,MIN(DATE($O$8,12,31),$D105)-MAX(DATE($O$8,1,1),$C105)+1,0)</f>
        <v>0</v>
      </c>
      <c r="P105" s="34">
        <f>IF(COUNT(Table1[[#This Row],[Darba sākuma datums projektā1]:[Amata pienākumu izpildes termiņš, vai darba beigu datums par kuru iesniegts MP2]])=2,MIN(DATE($P$8,12,31),$D105)-MAX(DATE($P$8,1,1),$C105)+1,0)</f>
        <v>0</v>
      </c>
      <c r="Q105" s="34">
        <f>IF(COUNT(Table1[[#This Row],[Darba sākuma datums projektā1]:[Amata pienākumu izpildes termiņš, vai darba beigu datums par kuru iesniegts MP2]])=2,MIN(DATE($Q$8,12,31),$D105)-MAX(DATE($Q$8,1,1),$C105)+1,0)</f>
        <v>0</v>
      </c>
      <c r="R105" s="37">
        <f>IF(COUNT(Table1[[#This Row],[Darba sākuma datums projektā1]:[Amata pienākumu izpildes termiņš, vai darba beigu datums par kuru iesniegts MP2]])=2,MIN(DATE($R$8,12,31),$D105)-MAX(DATE($R$8,1,1),$C105)+1,0)</f>
        <v>0</v>
      </c>
      <c r="S105" s="3">
        <f t="shared" ref="S105:S136" si="30">J105/$J$6</f>
        <v>0</v>
      </c>
      <c r="T105" s="2">
        <f t="shared" ref="T105:T136" si="31">K105/$K$6</f>
        <v>0</v>
      </c>
      <c r="U105" s="2">
        <f t="shared" ref="U105:U136" si="32">L105/$L$6</f>
        <v>0</v>
      </c>
      <c r="V105" s="2">
        <f t="shared" ref="V105:V136" si="33">M105/$M$6</f>
        <v>0</v>
      </c>
      <c r="W105" s="2">
        <f t="shared" ref="W105:W136" si="34">N105/$N$6</f>
        <v>0</v>
      </c>
      <c r="X105" s="2">
        <f t="shared" ref="X105:X136" si="35">O105/$O$6</f>
        <v>0</v>
      </c>
      <c r="Y105" s="2">
        <f t="shared" ref="Y105:Y136" si="36">P105/$P$6</f>
        <v>0</v>
      </c>
      <c r="Z105" s="2">
        <f t="shared" ref="Z105:Z136" si="37">Q105/$Q$6</f>
        <v>0</v>
      </c>
      <c r="AA105" s="25">
        <f t="shared" ref="AA105:AA136" si="38">R105/$R$6</f>
        <v>0</v>
      </c>
    </row>
    <row r="106" spans="1:27" x14ac:dyDescent="0.3">
      <c r="A106" s="6">
        <v>98</v>
      </c>
      <c r="B106" s="48"/>
      <c r="C106" s="49"/>
      <c r="D106" s="50"/>
      <c r="E106" s="29">
        <f t="shared" si="29"/>
        <v>0</v>
      </c>
      <c r="F106" s="55"/>
      <c r="G106" s="87"/>
      <c r="H106" s="93">
        <f>Table1[[#This Row],[Atvaļinājuma dienu skaits, kas projektā attiecināts iepriekšējos MP]]+G106</f>
        <v>0</v>
      </c>
      <c r="I106" s="29">
        <f>Table1[[#This Row],[Atvaļinājums proporcionāli nostrādātajam laikam projektā]]-Table1[[#This Row],[Kopā izlietoto atvaļinājuma dienu skaits personai projektā]]</f>
        <v>0</v>
      </c>
      <c r="J106" s="32">
        <f>IF(COUNT(Table1[[#This Row],[Darba sākuma datums projektā1]:[Amata pienākumu izpildes termiņš, vai darba beigu datums par kuru iesniegts MP2]])=2,MIN(DATE($J$8,12,31),$D106)-MAX(DATE($J$8,1,1),$C106)+1,0)</f>
        <v>0</v>
      </c>
      <c r="K106" s="34">
        <f>IF(COUNT(Table1[[#This Row],[Darba sākuma datums projektā1]:[Amata pienākumu izpildes termiņš, vai darba beigu datums par kuru iesniegts MP2]])=2,MIN(DATE($K$8,12,31),$D106)-MAX(DATE($K$8,1,1),$C106)+1,0)</f>
        <v>0</v>
      </c>
      <c r="L106" s="34">
        <f>IF(COUNT(Table1[[#This Row],[Darba sākuma datums projektā1]:[Amata pienākumu izpildes termiņš, vai darba beigu datums par kuru iesniegts MP2]])=2,MIN(DATE($L$8,12,31),$D106)-MAX(DATE($L$8,1,1),$C106)+1,0)</f>
        <v>0</v>
      </c>
      <c r="M106" s="34">
        <f>IF(COUNT(Table1[[#This Row],[Darba sākuma datums projektā1]:[Amata pienākumu izpildes termiņš, vai darba beigu datums par kuru iesniegts MP2]])=2,MIN(DATE($M$8,12,31),$D106)-MAX(DATE($M$8,1,1),$C106)+1,0)</f>
        <v>0</v>
      </c>
      <c r="N106" s="34">
        <f>IF(COUNT(Table1[[#This Row],[Darba sākuma datums projektā1]:[Amata pienākumu izpildes termiņš, vai darba beigu datums par kuru iesniegts MP2]])=2,MIN(DATE($N$8,12,31),$D106)-MAX(DATE($N$8,1,1),$C106)+1,0)</f>
        <v>0</v>
      </c>
      <c r="O106" s="34">
        <f>IF(COUNT(Table1[[#This Row],[Darba sākuma datums projektā1]:[Amata pienākumu izpildes termiņš, vai darba beigu datums par kuru iesniegts MP2]])=2,MIN(DATE($O$8,12,31),$D106)-MAX(DATE($O$8,1,1),$C106)+1,0)</f>
        <v>0</v>
      </c>
      <c r="P106" s="34">
        <f>IF(COUNT(Table1[[#This Row],[Darba sākuma datums projektā1]:[Amata pienākumu izpildes termiņš, vai darba beigu datums par kuru iesniegts MP2]])=2,MIN(DATE($P$8,12,31),$D106)-MAX(DATE($P$8,1,1),$C106)+1,0)</f>
        <v>0</v>
      </c>
      <c r="Q106" s="34">
        <f>IF(COUNT(Table1[[#This Row],[Darba sākuma datums projektā1]:[Amata pienākumu izpildes termiņš, vai darba beigu datums par kuru iesniegts MP2]])=2,MIN(DATE($Q$8,12,31),$D106)-MAX(DATE($Q$8,1,1),$C106)+1,0)</f>
        <v>0</v>
      </c>
      <c r="R106" s="37">
        <f>IF(COUNT(Table1[[#This Row],[Darba sākuma datums projektā1]:[Amata pienākumu izpildes termiņš, vai darba beigu datums par kuru iesniegts MP2]])=2,MIN(DATE($R$8,12,31),$D106)-MAX(DATE($R$8,1,1),$C106)+1,0)</f>
        <v>0</v>
      </c>
      <c r="S106" s="3">
        <f t="shared" si="30"/>
        <v>0</v>
      </c>
      <c r="T106" s="2">
        <f t="shared" si="31"/>
        <v>0</v>
      </c>
      <c r="U106" s="2">
        <f t="shared" si="32"/>
        <v>0</v>
      </c>
      <c r="V106" s="2">
        <f t="shared" si="33"/>
        <v>0</v>
      </c>
      <c r="W106" s="2">
        <f t="shared" si="34"/>
        <v>0</v>
      </c>
      <c r="X106" s="2">
        <f t="shared" si="35"/>
        <v>0</v>
      </c>
      <c r="Y106" s="2">
        <f t="shared" si="36"/>
        <v>0</v>
      </c>
      <c r="Z106" s="2">
        <f t="shared" si="37"/>
        <v>0</v>
      </c>
      <c r="AA106" s="25">
        <f t="shared" si="38"/>
        <v>0</v>
      </c>
    </row>
    <row r="107" spans="1:27" x14ac:dyDescent="0.3">
      <c r="A107" s="6">
        <v>99</v>
      </c>
      <c r="B107" s="48"/>
      <c r="C107" s="49"/>
      <c r="D107" s="50"/>
      <c r="E107" s="29">
        <f t="shared" si="29"/>
        <v>0</v>
      </c>
      <c r="F107" s="55"/>
      <c r="G107" s="87"/>
      <c r="H107" s="93">
        <f>Table1[[#This Row],[Atvaļinājuma dienu skaits, kas projektā attiecināts iepriekšējos MP]]+G107</f>
        <v>0</v>
      </c>
      <c r="I107" s="29">
        <f>Table1[[#This Row],[Atvaļinājums proporcionāli nostrādātajam laikam projektā]]-Table1[[#This Row],[Kopā izlietoto atvaļinājuma dienu skaits personai projektā]]</f>
        <v>0</v>
      </c>
      <c r="J107" s="32">
        <f>IF(COUNT(Table1[[#This Row],[Darba sākuma datums projektā1]:[Amata pienākumu izpildes termiņš, vai darba beigu datums par kuru iesniegts MP2]])=2,MIN(DATE($J$8,12,31),$D107)-MAX(DATE($J$8,1,1),$C107)+1,0)</f>
        <v>0</v>
      </c>
      <c r="K107" s="34">
        <f>IF(COUNT(Table1[[#This Row],[Darba sākuma datums projektā1]:[Amata pienākumu izpildes termiņš, vai darba beigu datums par kuru iesniegts MP2]])=2,MIN(DATE($K$8,12,31),$D107)-MAX(DATE($K$8,1,1),$C107)+1,0)</f>
        <v>0</v>
      </c>
      <c r="L107" s="34">
        <f>IF(COUNT(Table1[[#This Row],[Darba sākuma datums projektā1]:[Amata pienākumu izpildes termiņš, vai darba beigu datums par kuru iesniegts MP2]])=2,MIN(DATE($L$8,12,31),$D107)-MAX(DATE($L$8,1,1),$C107)+1,0)</f>
        <v>0</v>
      </c>
      <c r="M107" s="34">
        <f>IF(COUNT(Table1[[#This Row],[Darba sākuma datums projektā1]:[Amata pienākumu izpildes termiņš, vai darba beigu datums par kuru iesniegts MP2]])=2,MIN(DATE($M$8,12,31),$D107)-MAX(DATE($M$8,1,1),$C107)+1,0)</f>
        <v>0</v>
      </c>
      <c r="N107" s="34">
        <f>IF(COUNT(Table1[[#This Row],[Darba sākuma datums projektā1]:[Amata pienākumu izpildes termiņš, vai darba beigu datums par kuru iesniegts MP2]])=2,MIN(DATE($N$8,12,31),$D107)-MAX(DATE($N$8,1,1),$C107)+1,0)</f>
        <v>0</v>
      </c>
      <c r="O107" s="34">
        <f>IF(COUNT(Table1[[#This Row],[Darba sākuma datums projektā1]:[Amata pienākumu izpildes termiņš, vai darba beigu datums par kuru iesniegts MP2]])=2,MIN(DATE($O$8,12,31),$D107)-MAX(DATE($O$8,1,1),$C107)+1,0)</f>
        <v>0</v>
      </c>
      <c r="P107" s="34">
        <f>IF(COUNT(Table1[[#This Row],[Darba sākuma datums projektā1]:[Amata pienākumu izpildes termiņš, vai darba beigu datums par kuru iesniegts MP2]])=2,MIN(DATE($P$8,12,31),$D107)-MAX(DATE($P$8,1,1),$C107)+1,0)</f>
        <v>0</v>
      </c>
      <c r="Q107" s="34">
        <f>IF(COUNT(Table1[[#This Row],[Darba sākuma datums projektā1]:[Amata pienākumu izpildes termiņš, vai darba beigu datums par kuru iesniegts MP2]])=2,MIN(DATE($Q$8,12,31),$D107)-MAX(DATE($Q$8,1,1),$C107)+1,0)</f>
        <v>0</v>
      </c>
      <c r="R107" s="37">
        <f>IF(COUNT(Table1[[#This Row],[Darba sākuma datums projektā1]:[Amata pienākumu izpildes termiņš, vai darba beigu datums par kuru iesniegts MP2]])=2,MIN(DATE($R$8,12,31),$D107)-MAX(DATE($R$8,1,1),$C107)+1,0)</f>
        <v>0</v>
      </c>
      <c r="S107" s="3">
        <f t="shared" si="30"/>
        <v>0</v>
      </c>
      <c r="T107" s="2">
        <f t="shared" si="31"/>
        <v>0</v>
      </c>
      <c r="U107" s="2">
        <f t="shared" si="32"/>
        <v>0</v>
      </c>
      <c r="V107" s="2">
        <f t="shared" si="33"/>
        <v>0</v>
      </c>
      <c r="W107" s="2">
        <f t="shared" si="34"/>
        <v>0</v>
      </c>
      <c r="X107" s="2">
        <f t="shared" si="35"/>
        <v>0</v>
      </c>
      <c r="Y107" s="2">
        <f t="shared" si="36"/>
        <v>0</v>
      </c>
      <c r="Z107" s="2">
        <f t="shared" si="37"/>
        <v>0</v>
      </c>
      <c r="AA107" s="25">
        <f t="shared" si="38"/>
        <v>0</v>
      </c>
    </row>
    <row r="108" spans="1:27" x14ac:dyDescent="0.3">
      <c r="A108" s="6">
        <v>100</v>
      </c>
      <c r="B108" s="48"/>
      <c r="C108" s="49"/>
      <c r="D108" s="50"/>
      <c r="E108" s="29">
        <f t="shared" si="29"/>
        <v>0</v>
      </c>
      <c r="F108" s="55"/>
      <c r="G108" s="87"/>
      <c r="H108" s="93">
        <f>Table1[[#This Row],[Atvaļinājuma dienu skaits, kas projektā attiecināts iepriekšējos MP]]+G108</f>
        <v>0</v>
      </c>
      <c r="I108" s="29">
        <f>Table1[[#This Row],[Atvaļinājums proporcionāli nostrādātajam laikam projektā]]-Table1[[#This Row],[Kopā izlietoto atvaļinājuma dienu skaits personai projektā]]</f>
        <v>0</v>
      </c>
      <c r="J108" s="32">
        <f>IF(COUNT(Table1[[#This Row],[Darba sākuma datums projektā1]:[Amata pienākumu izpildes termiņš, vai darba beigu datums par kuru iesniegts MP2]])=2,MIN(DATE($J$8,12,31),$D108)-MAX(DATE($J$8,1,1),$C108)+1,0)</f>
        <v>0</v>
      </c>
      <c r="K108" s="34">
        <f>IF(COUNT(Table1[[#This Row],[Darba sākuma datums projektā1]:[Amata pienākumu izpildes termiņš, vai darba beigu datums par kuru iesniegts MP2]])=2,MIN(DATE($K$8,12,31),$D108)-MAX(DATE($K$8,1,1),$C108)+1,0)</f>
        <v>0</v>
      </c>
      <c r="L108" s="34">
        <f>IF(COUNT(Table1[[#This Row],[Darba sākuma datums projektā1]:[Amata pienākumu izpildes termiņš, vai darba beigu datums par kuru iesniegts MP2]])=2,MIN(DATE($L$8,12,31),$D108)-MAX(DATE($L$8,1,1),$C108)+1,0)</f>
        <v>0</v>
      </c>
      <c r="M108" s="34">
        <f>IF(COUNT(Table1[[#This Row],[Darba sākuma datums projektā1]:[Amata pienākumu izpildes termiņš, vai darba beigu datums par kuru iesniegts MP2]])=2,MIN(DATE($M$8,12,31),$D108)-MAX(DATE($M$8,1,1),$C108)+1,0)</f>
        <v>0</v>
      </c>
      <c r="N108" s="34">
        <f>IF(COUNT(Table1[[#This Row],[Darba sākuma datums projektā1]:[Amata pienākumu izpildes termiņš, vai darba beigu datums par kuru iesniegts MP2]])=2,MIN(DATE($N$8,12,31),$D108)-MAX(DATE($N$8,1,1),$C108)+1,0)</f>
        <v>0</v>
      </c>
      <c r="O108" s="34">
        <f>IF(COUNT(Table1[[#This Row],[Darba sākuma datums projektā1]:[Amata pienākumu izpildes termiņš, vai darba beigu datums par kuru iesniegts MP2]])=2,MIN(DATE($O$8,12,31),$D108)-MAX(DATE($O$8,1,1),$C108)+1,0)</f>
        <v>0</v>
      </c>
      <c r="P108" s="34">
        <f>IF(COUNT(Table1[[#This Row],[Darba sākuma datums projektā1]:[Amata pienākumu izpildes termiņš, vai darba beigu datums par kuru iesniegts MP2]])=2,MIN(DATE($P$8,12,31),$D108)-MAX(DATE($P$8,1,1),$C108)+1,0)</f>
        <v>0</v>
      </c>
      <c r="Q108" s="34">
        <f>IF(COUNT(Table1[[#This Row],[Darba sākuma datums projektā1]:[Amata pienākumu izpildes termiņš, vai darba beigu datums par kuru iesniegts MP2]])=2,MIN(DATE($Q$8,12,31),$D108)-MAX(DATE($Q$8,1,1),$C108)+1,0)</f>
        <v>0</v>
      </c>
      <c r="R108" s="37">
        <f>IF(COUNT(Table1[[#This Row],[Darba sākuma datums projektā1]:[Amata pienākumu izpildes termiņš, vai darba beigu datums par kuru iesniegts MP2]])=2,MIN(DATE($R$8,12,31),$D108)-MAX(DATE($R$8,1,1),$C108)+1,0)</f>
        <v>0</v>
      </c>
      <c r="S108" s="3">
        <f t="shared" si="30"/>
        <v>0</v>
      </c>
      <c r="T108" s="2">
        <f t="shared" si="31"/>
        <v>0</v>
      </c>
      <c r="U108" s="2">
        <f t="shared" si="32"/>
        <v>0</v>
      </c>
      <c r="V108" s="2">
        <f t="shared" si="33"/>
        <v>0</v>
      </c>
      <c r="W108" s="2">
        <f t="shared" si="34"/>
        <v>0</v>
      </c>
      <c r="X108" s="2">
        <f t="shared" si="35"/>
        <v>0</v>
      </c>
      <c r="Y108" s="2">
        <f t="shared" si="36"/>
        <v>0</v>
      </c>
      <c r="Z108" s="2">
        <f t="shared" si="37"/>
        <v>0</v>
      </c>
      <c r="AA108" s="25">
        <f t="shared" si="38"/>
        <v>0</v>
      </c>
    </row>
    <row r="109" spans="1:27" x14ac:dyDescent="0.3">
      <c r="A109" s="6">
        <v>101</v>
      </c>
      <c r="B109" s="48"/>
      <c r="C109" s="49"/>
      <c r="D109" s="50"/>
      <c r="E109" s="29">
        <f t="shared" si="29"/>
        <v>0</v>
      </c>
      <c r="F109" s="55"/>
      <c r="G109" s="87"/>
      <c r="H109" s="93">
        <f>Table1[[#This Row],[Atvaļinājuma dienu skaits, kas projektā attiecināts iepriekšējos MP]]+G109</f>
        <v>0</v>
      </c>
      <c r="I109" s="29">
        <f>Table1[[#This Row],[Atvaļinājums proporcionāli nostrādātajam laikam projektā]]-Table1[[#This Row],[Kopā izlietoto atvaļinājuma dienu skaits personai projektā]]</f>
        <v>0</v>
      </c>
      <c r="J109" s="32">
        <f>IF(COUNT(Table1[[#This Row],[Darba sākuma datums projektā1]:[Amata pienākumu izpildes termiņš, vai darba beigu datums par kuru iesniegts MP2]])=2,MIN(DATE($J$8,12,31),$D109)-MAX(DATE($J$8,1,1),$C109)+1,0)</f>
        <v>0</v>
      </c>
      <c r="K109" s="34">
        <f>IF(COUNT(Table1[[#This Row],[Darba sākuma datums projektā1]:[Amata pienākumu izpildes termiņš, vai darba beigu datums par kuru iesniegts MP2]])=2,MIN(DATE($K$8,12,31),$D109)-MAX(DATE($K$8,1,1),$C109)+1,0)</f>
        <v>0</v>
      </c>
      <c r="L109" s="34">
        <f>IF(COUNT(Table1[[#This Row],[Darba sākuma datums projektā1]:[Amata pienākumu izpildes termiņš, vai darba beigu datums par kuru iesniegts MP2]])=2,MIN(DATE($L$8,12,31),$D109)-MAX(DATE($L$8,1,1),$C109)+1,0)</f>
        <v>0</v>
      </c>
      <c r="M109" s="34">
        <f>IF(COUNT(Table1[[#This Row],[Darba sākuma datums projektā1]:[Amata pienākumu izpildes termiņš, vai darba beigu datums par kuru iesniegts MP2]])=2,MIN(DATE($M$8,12,31),$D109)-MAX(DATE($M$8,1,1),$C109)+1,0)</f>
        <v>0</v>
      </c>
      <c r="N109" s="34">
        <f>IF(COUNT(Table1[[#This Row],[Darba sākuma datums projektā1]:[Amata pienākumu izpildes termiņš, vai darba beigu datums par kuru iesniegts MP2]])=2,MIN(DATE($N$8,12,31),$D109)-MAX(DATE($N$8,1,1),$C109)+1,0)</f>
        <v>0</v>
      </c>
      <c r="O109" s="34">
        <f>IF(COUNT(Table1[[#This Row],[Darba sākuma datums projektā1]:[Amata pienākumu izpildes termiņš, vai darba beigu datums par kuru iesniegts MP2]])=2,MIN(DATE($O$8,12,31),$D109)-MAX(DATE($O$8,1,1),$C109)+1,0)</f>
        <v>0</v>
      </c>
      <c r="P109" s="34">
        <f>IF(COUNT(Table1[[#This Row],[Darba sākuma datums projektā1]:[Amata pienākumu izpildes termiņš, vai darba beigu datums par kuru iesniegts MP2]])=2,MIN(DATE($P$8,12,31),$D109)-MAX(DATE($P$8,1,1),$C109)+1,0)</f>
        <v>0</v>
      </c>
      <c r="Q109" s="34">
        <f>IF(COUNT(Table1[[#This Row],[Darba sākuma datums projektā1]:[Amata pienākumu izpildes termiņš, vai darba beigu datums par kuru iesniegts MP2]])=2,MIN(DATE($Q$8,12,31),$D109)-MAX(DATE($Q$8,1,1),$C109)+1,0)</f>
        <v>0</v>
      </c>
      <c r="R109" s="37">
        <f>IF(COUNT(Table1[[#This Row],[Darba sākuma datums projektā1]:[Amata pienākumu izpildes termiņš, vai darba beigu datums par kuru iesniegts MP2]])=2,MIN(DATE($R$8,12,31),$D109)-MAX(DATE($R$8,1,1),$C109)+1,0)</f>
        <v>0</v>
      </c>
      <c r="S109" s="3">
        <f t="shared" si="30"/>
        <v>0</v>
      </c>
      <c r="T109" s="2">
        <f t="shared" si="31"/>
        <v>0</v>
      </c>
      <c r="U109" s="2">
        <f t="shared" si="32"/>
        <v>0</v>
      </c>
      <c r="V109" s="2">
        <f t="shared" si="33"/>
        <v>0</v>
      </c>
      <c r="W109" s="2">
        <f t="shared" si="34"/>
        <v>0</v>
      </c>
      <c r="X109" s="2">
        <f t="shared" si="35"/>
        <v>0</v>
      </c>
      <c r="Y109" s="2">
        <f t="shared" si="36"/>
        <v>0</v>
      </c>
      <c r="Z109" s="2">
        <f t="shared" si="37"/>
        <v>0</v>
      </c>
      <c r="AA109" s="25">
        <f t="shared" si="38"/>
        <v>0</v>
      </c>
    </row>
    <row r="110" spans="1:27" x14ac:dyDescent="0.3">
      <c r="A110" s="6">
        <v>102</v>
      </c>
      <c r="B110" s="48"/>
      <c r="C110" s="49"/>
      <c r="D110" s="50"/>
      <c r="E110" s="29">
        <f t="shared" si="29"/>
        <v>0</v>
      </c>
      <c r="F110" s="55"/>
      <c r="G110" s="87"/>
      <c r="H110" s="93">
        <f>Table1[[#This Row],[Atvaļinājuma dienu skaits, kas projektā attiecināts iepriekšējos MP]]+G110</f>
        <v>0</v>
      </c>
      <c r="I110" s="29">
        <f>Table1[[#This Row],[Atvaļinājums proporcionāli nostrādātajam laikam projektā]]-Table1[[#This Row],[Kopā izlietoto atvaļinājuma dienu skaits personai projektā]]</f>
        <v>0</v>
      </c>
      <c r="J110" s="32">
        <f>IF(COUNT(Table1[[#This Row],[Darba sākuma datums projektā1]:[Amata pienākumu izpildes termiņš, vai darba beigu datums par kuru iesniegts MP2]])=2,MIN(DATE($J$8,12,31),$D110)-MAX(DATE($J$8,1,1),$C110)+1,0)</f>
        <v>0</v>
      </c>
      <c r="K110" s="34">
        <f>IF(COUNT(Table1[[#This Row],[Darba sākuma datums projektā1]:[Amata pienākumu izpildes termiņš, vai darba beigu datums par kuru iesniegts MP2]])=2,MIN(DATE($K$8,12,31),$D110)-MAX(DATE($K$8,1,1),$C110)+1,0)</f>
        <v>0</v>
      </c>
      <c r="L110" s="34">
        <f>IF(COUNT(Table1[[#This Row],[Darba sākuma datums projektā1]:[Amata pienākumu izpildes termiņš, vai darba beigu datums par kuru iesniegts MP2]])=2,MIN(DATE($L$8,12,31),$D110)-MAX(DATE($L$8,1,1),$C110)+1,0)</f>
        <v>0</v>
      </c>
      <c r="M110" s="34">
        <f>IF(COUNT(Table1[[#This Row],[Darba sākuma datums projektā1]:[Amata pienākumu izpildes termiņš, vai darba beigu datums par kuru iesniegts MP2]])=2,MIN(DATE($M$8,12,31),$D110)-MAX(DATE($M$8,1,1),$C110)+1,0)</f>
        <v>0</v>
      </c>
      <c r="N110" s="34">
        <f>IF(COUNT(Table1[[#This Row],[Darba sākuma datums projektā1]:[Amata pienākumu izpildes termiņš, vai darba beigu datums par kuru iesniegts MP2]])=2,MIN(DATE($N$8,12,31),$D110)-MAX(DATE($N$8,1,1),$C110)+1,0)</f>
        <v>0</v>
      </c>
      <c r="O110" s="34">
        <f>IF(COUNT(Table1[[#This Row],[Darba sākuma datums projektā1]:[Amata pienākumu izpildes termiņš, vai darba beigu datums par kuru iesniegts MP2]])=2,MIN(DATE($O$8,12,31),$D110)-MAX(DATE($O$8,1,1),$C110)+1,0)</f>
        <v>0</v>
      </c>
      <c r="P110" s="34">
        <f>IF(COUNT(Table1[[#This Row],[Darba sākuma datums projektā1]:[Amata pienākumu izpildes termiņš, vai darba beigu datums par kuru iesniegts MP2]])=2,MIN(DATE($P$8,12,31),$D110)-MAX(DATE($P$8,1,1),$C110)+1,0)</f>
        <v>0</v>
      </c>
      <c r="Q110" s="34">
        <f>IF(COUNT(Table1[[#This Row],[Darba sākuma datums projektā1]:[Amata pienākumu izpildes termiņš, vai darba beigu datums par kuru iesniegts MP2]])=2,MIN(DATE($Q$8,12,31),$D110)-MAX(DATE($Q$8,1,1),$C110)+1,0)</f>
        <v>0</v>
      </c>
      <c r="R110" s="37">
        <f>IF(COUNT(Table1[[#This Row],[Darba sākuma datums projektā1]:[Amata pienākumu izpildes termiņš, vai darba beigu datums par kuru iesniegts MP2]])=2,MIN(DATE($R$8,12,31),$D110)-MAX(DATE($R$8,1,1),$C110)+1,0)</f>
        <v>0</v>
      </c>
      <c r="S110" s="3">
        <f t="shared" si="30"/>
        <v>0</v>
      </c>
      <c r="T110" s="2">
        <f t="shared" si="31"/>
        <v>0</v>
      </c>
      <c r="U110" s="2">
        <f t="shared" si="32"/>
        <v>0</v>
      </c>
      <c r="V110" s="2">
        <f t="shared" si="33"/>
        <v>0</v>
      </c>
      <c r="W110" s="2">
        <f t="shared" si="34"/>
        <v>0</v>
      </c>
      <c r="X110" s="2">
        <f t="shared" si="35"/>
        <v>0</v>
      </c>
      <c r="Y110" s="2">
        <f t="shared" si="36"/>
        <v>0</v>
      </c>
      <c r="Z110" s="2">
        <f t="shared" si="37"/>
        <v>0</v>
      </c>
      <c r="AA110" s="25">
        <f t="shared" si="38"/>
        <v>0</v>
      </c>
    </row>
    <row r="111" spans="1:27" x14ac:dyDescent="0.3">
      <c r="A111" s="6">
        <v>103</v>
      </c>
      <c r="B111" s="48"/>
      <c r="C111" s="49"/>
      <c r="D111" s="50"/>
      <c r="E111" s="29">
        <f t="shared" si="29"/>
        <v>0</v>
      </c>
      <c r="F111" s="55"/>
      <c r="G111" s="87"/>
      <c r="H111" s="93">
        <f>Table1[[#This Row],[Atvaļinājuma dienu skaits, kas projektā attiecināts iepriekšējos MP]]+G111</f>
        <v>0</v>
      </c>
      <c r="I111" s="29">
        <f>Table1[[#This Row],[Atvaļinājums proporcionāli nostrādātajam laikam projektā]]-Table1[[#This Row],[Kopā izlietoto atvaļinājuma dienu skaits personai projektā]]</f>
        <v>0</v>
      </c>
      <c r="J111" s="32">
        <f>IF(COUNT(Table1[[#This Row],[Darba sākuma datums projektā1]:[Amata pienākumu izpildes termiņš, vai darba beigu datums par kuru iesniegts MP2]])=2,MIN(DATE($J$8,12,31),$D111)-MAX(DATE($J$8,1,1),$C111)+1,0)</f>
        <v>0</v>
      </c>
      <c r="K111" s="34">
        <f>IF(COUNT(Table1[[#This Row],[Darba sākuma datums projektā1]:[Amata pienākumu izpildes termiņš, vai darba beigu datums par kuru iesniegts MP2]])=2,MIN(DATE($K$8,12,31),$D111)-MAX(DATE($K$8,1,1),$C111)+1,0)</f>
        <v>0</v>
      </c>
      <c r="L111" s="34">
        <f>IF(COUNT(Table1[[#This Row],[Darba sākuma datums projektā1]:[Amata pienākumu izpildes termiņš, vai darba beigu datums par kuru iesniegts MP2]])=2,MIN(DATE($L$8,12,31),$D111)-MAX(DATE($L$8,1,1),$C111)+1,0)</f>
        <v>0</v>
      </c>
      <c r="M111" s="34">
        <f>IF(COUNT(Table1[[#This Row],[Darba sākuma datums projektā1]:[Amata pienākumu izpildes termiņš, vai darba beigu datums par kuru iesniegts MP2]])=2,MIN(DATE($M$8,12,31),$D111)-MAX(DATE($M$8,1,1),$C111)+1,0)</f>
        <v>0</v>
      </c>
      <c r="N111" s="34">
        <f>IF(COUNT(Table1[[#This Row],[Darba sākuma datums projektā1]:[Amata pienākumu izpildes termiņš, vai darba beigu datums par kuru iesniegts MP2]])=2,MIN(DATE($N$8,12,31),$D111)-MAX(DATE($N$8,1,1),$C111)+1,0)</f>
        <v>0</v>
      </c>
      <c r="O111" s="34">
        <f>IF(COUNT(Table1[[#This Row],[Darba sākuma datums projektā1]:[Amata pienākumu izpildes termiņš, vai darba beigu datums par kuru iesniegts MP2]])=2,MIN(DATE($O$8,12,31),$D111)-MAX(DATE($O$8,1,1),$C111)+1,0)</f>
        <v>0</v>
      </c>
      <c r="P111" s="34">
        <f>IF(COUNT(Table1[[#This Row],[Darba sākuma datums projektā1]:[Amata pienākumu izpildes termiņš, vai darba beigu datums par kuru iesniegts MP2]])=2,MIN(DATE($P$8,12,31),$D111)-MAX(DATE($P$8,1,1),$C111)+1,0)</f>
        <v>0</v>
      </c>
      <c r="Q111" s="34">
        <f>IF(COUNT(Table1[[#This Row],[Darba sākuma datums projektā1]:[Amata pienākumu izpildes termiņš, vai darba beigu datums par kuru iesniegts MP2]])=2,MIN(DATE($Q$8,12,31),$D111)-MAX(DATE($Q$8,1,1),$C111)+1,0)</f>
        <v>0</v>
      </c>
      <c r="R111" s="37">
        <f>IF(COUNT(Table1[[#This Row],[Darba sākuma datums projektā1]:[Amata pienākumu izpildes termiņš, vai darba beigu datums par kuru iesniegts MP2]])=2,MIN(DATE($R$8,12,31),$D111)-MAX(DATE($R$8,1,1),$C111)+1,0)</f>
        <v>0</v>
      </c>
      <c r="S111" s="3">
        <f t="shared" si="30"/>
        <v>0</v>
      </c>
      <c r="T111" s="2">
        <f t="shared" si="31"/>
        <v>0</v>
      </c>
      <c r="U111" s="2">
        <f t="shared" si="32"/>
        <v>0</v>
      </c>
      <c r="V111" s="2">
        <f t="shared" si="33"/>
        <v>0</v>
      </c>
      <c r="W111" s="2">
        <f t="shared" si="34"/>
        <v>0</v>
      </c>
      <c r="X111" s="2">
        <f t="shared" si="35"/>
        <v>0</v>
      </c>
      <c r="Y111" s="2">
        <f t="shared" si="36"/>
        <v>0</v>
      </c>
      <c r="Z111" s="2">
        <f t="shared" si="37"/>
        <v>0</v>
      </c>
      <c r="AA111" s="25">
        <f t="shared" si="38"/>
        <v>0</v>
      </c>
    </row>
    <row r="112" spans="1:27" x14ac:dyDescent="0.3">
      <c r="A112" s="6">
        <v>104</v>
      </c>
      <c r="B112" s="48"/>
      <c r="C112" s="49"/>
      <c r="D112" s="50"/>
      <c r="E112" s="29">
        <f t="shared" si="29"/>
        <v>0</v>
      </c>
      <c r="F112" s="55"/>
      <c r="G112" s="87"/>
      <c r="H112" s="93">
        <f>Table1[[#This Row],[Atvaļinājuma dienu skaits, kas projektā attiecināts iepriekšējos MP]]+G112</f>
        <v>0</v>
      </c>
      <c r="I112" s="29">
        <f>Table1[[#This Row],[Atvaļinājums proporcionāli nostrādātajam laikam projektā]]-Table1[[#This Row],[Kopā izlietoto atvaļinājuma dienu skaits personai projektā]]</f>
        <v>0</v>
      </c>
      <c r="J112" s="32">
        <f>IF(COUNT(Table1[[#This Row],[Darba sākuma datums projektā1]:[Amata pienākumu izpildes termiņš, vai darba beigu datums par kuru iesniegts MP2]])=2,MIN(DATE($J$8,12,31),$D112)-MAX(DATE($J$8,1,1),$C112)+1,0)</f>
        <v>0</v>
      </c>
      <c r="K112" s="34">
        <f>IF(COUNT(Table1[[#This Row],[Darba sākuma datums projektā1]:[Amata pienākumu izpildes termiņš, vai darba beigu datums par kuru iesniegts MP2]])=2,MIN(DATE($K$8,12,31),$D112)-MAX(DATE($K$8,1,1),$C112)+1,0)</f>
        <v>0</v>
      </c>
      <c r="L112" s="34">
        <f>IF(COUNT(Table1[[#This Row],[Darba sākuma datums projektā1]:[Amata pienākumu izpildes termiņš, vai darba beigu datums par kuru iesniegts MP2]])=2,MIN(DATE($L$8,12,31),$D112)-MAX(DATE($L$8,1,1),$C112)+1,0)</f>
        <v>0</v>
      </c>
      <c r="M112" s="34">
        <f>IF(COUNT(Table1[[#This Row],[Darba sākuma datums projektā1]:[Amata pienākumu izpildes termiņš, vai darba beigu datums par kuru iesniegts MP2]])=2,MIN(DATE($M$8,12,31),$D112)-MAX(DATE($M$8,1,1),$C112)+1,0)</f>
        <v>0</v>
      </c>
      <c r="N112" s="34">
        <f>IF(COUNT(Table1[[#This Row],[Darba sākuma datums projektā1]:[Amata pienākumu izpildes termiņš, vai darba beigu datums par kuru iesniegts MP2]])=2,MIN(DATE($N$8,12,31),$D112)-MAX(DATE($N$8,1,1),$C112)+1,0)</f>
        <v>0</v>
      </c>
      <c r="O112" s="34">
        <f>IF(COUNT(Table1[[#This Row],[Darba sākuma datums projektā1]:[Amata pienākumu izpildes termiņš, vai darba beigu datums par kuru iesniegts MP2]])=2,MIN(DATE($O$8,12,31),$D112)-MAX(DATE($O$8,1,1),$C112)+1,0)</f>
        <v>0</v>
      </c>
      <c r="P112" s="34">
        <f>IF(COUNT(Table1[[#This Row],[Darba sākuma datums projektā1]:[Amata pienākumu izpildes termiņš, vai darba beigu datums par kuru iesniegts MP2]])=2,MIN(DATE($P$8,12,31),$D112)-MAX(DATE($P$8,1,1),$C112)+1,0)</f>
        <v>0</v>
      </c>
      <c r="Q112" s="34">
        <f>IF(COUNT(Table1[[#This Row],[Darba sākuma datums projektā1]:[Amata pienākumu izpildes termiņš, vai darba beigu datums par kuru iesniegts MP2]])=2,MIN(DATE($Q$8,12,31),$D112)-MAX(DATE($Q$8,1,1),$C112)+1,0)</f>
        <v>0</v>
      </c>
      <c r="R112" s="37">
        <f>IF(COUNT(Table1[[#This Row],[Darba sākuma datums projektā1]:[Amata pienākumu izpildes termiņš, vai darba beigu datums par kuru iesniegts MP2]])=2,MIN(DATE($R$8,12,31),$D112)-MAX(DATE($R$8,1,1),$C112)+1,0)</f>
        <v>0</v>
      </c>
      <c r="S112" s="3">
        <f t="shared" si="30"/>
        <v>0</v>
      </c>
      <c r="T112" s="2">
        <f t="shared" si="31"/>
        <v>0</v>
      </c>
      <c r="U112" s="2">
        <f t="shared" si="32"/>
        <v>0</v>
      </c>
      <c r="V112" s="2">
        <f t="shared" si="33"/>
        <v>0</v>
      </c>
      <c r="W112" s="2">
        <f t="shared" si="34"/>
        <v>0</v>
      </c>
      <c r="X112" s="2">
        <f t="shared" si="35"/>
        <v>0</v>
      </c>
      <c r="Y112" s="2">
        <f t="shared" si="36"/>
        <v>0</v>
      </c>
      <c r="Z112" s="2">
        <f t="shared" si="37"/>
        <v>0</v>
      </c>
      <c r="AA112" s="25">
        <f t="shared" si="38"/>
        <v>0</v>
      </c>
    </row>
    <row r="113" spans="1:27" x14ac:dyDescent="0.3">
      <c r="A113" s="6">
        <v>105</v>
      </c>
      <c r="B113" s="48"/>
      <c r="C113" s="49"/>
      <c r="D113" s="50"/>
      <c r="E113" s="29">
        <f t="shared" si="29"/>
        <v>0</v>
      </c>
      <c r="F113" s="55"/>
      <c r="G113" s="87"/>
      <c r="H113" s="93">
        <f>Table1[[#This Row],[Atvaļinājuma dienu skaits, kas projektā attiecināts iepriekšējos MP]]+G113</f>
        <v>0</v>
      </c>
      <c r="I113" s="29">
        <f>Table1[[#This Row],[Atvaļinājums proporcionāli nostrādātajam laikam projektā]]-Table1[[#This Row],[Kopā izlietoto atvaļinājuma dienu skaits personai projektā]]</f>
        <v>0</v>
      </c>
      <c r="J113" s="32">
        <f>IF(COUNT(Table1[[#This Row],[Darba sākuma datums projektā1]:[Amata pienākumu izpildes termiņš, vai darba beigu datums par kuru iesniegts MP2]])=2,MIN(DATE($J$8,12,31),$D113)-MAX(DATE($J$8,1,1),$C113)+1,0)</f>
        <v>0</v>
      </c>
      <c r="K113" s="34">
        <f>IF(COUNT(Table1[[#This Row],[Darba sākuma datums projektā1]:[Amata pienākumu izpildes termiņš, vai darba beigu datums par kuru iesniegts MP2]])=2,MIN(DATE($K$8,12,31),$D113)-MAX(DATE($K$8,1,1),$C113)+1,0)</f>
        <v>0</v>
      </c>
      <c r="L113" s="34">
        <f>IF(COUNT(Table1[[#This Row],[Darba sākuma datums projektā1]:[Amata pienākumu izpildes termiņš, vai darba beigu datums par kuru iesniegts MP2]])=2,MIN(DATE($L$8,12,31),$D113)-MAX(DATE($L$8,1,1),$C113)+1,0)</f>
        <v>0</v>
      </c>
      <c r="M113" s="34">
        <f>IF(COUNT(Table1[[#This Row],[Darba sākuma datums projektā1]:[Amata pienākumu izpildes termiņš, vai darba beigu datums par kuru iesniegts MP2]])=2,MIN(DATE($M$8,12,31),$D113)-MAX(DATE($M$8,1,1),$C113)+1,0)</f>
        <v>0</v>
      </c>
      <c r="N113" s="34">
        <f>IF(COUNT(Table1[[#This Row],[Darba sākuma datums projektā1]:[Amata pienākumu izpildes termiņš, vai darba beigu datums par kuru iesniegts MP2]])=2,MIN(DATE($N$8,12,31),$D113)-MAX(DATE($N$8,1,1),$C113)+1,0)</f>
        <v>0</v>
      </c>
      <c r="O113" s="34">
        <f>IF(COUNT(Table1[[#This Row],[Darba sākuma datums projektā1]:[Amata pienākumu izpildes termiņš, vai darba beigu datums par kuru iesniegts MP2]])=2,MIN(DATE($O$8,12,31),$D113)-MAX(DATE($O$8,1,1),$C113)+1,0)</f>
        <v>0</v>
      </c>
      <c r="P113" s="34">
        <f>IF(COUNT(Table1[[#This Row],[Darba sākuma datums projektā1]:[Amata pienākumu izpildes termiņš, vai darba beigu datums par kuru iesniegts MP2]])=2,MIN(DATE($P$8,12,31),$D113)-MAX(DATE($P$8,1,1),$C113)+1,0)</f>
        <v>0</v>
      </c>
      <c r="Q113" s="34">
        <f>IF(COUNT(Table1[[#This Row],[Darba sākuma datums projektā1]:[Amata pienākumu izpildes termiņš, vai darba beigu datums par kuru iesniegts MP2]])=2,MIN(DATE($Q$8,12,31),$D113)-MAX(DATE($Q$8,1,1),$C113)+1,0)</f>
        <v>0</v>
      </c>
      <c r="R113" s="37">
        <f>IF(COUNT(Table1[[#This Row],[Darba sākuma datums projektā1]:[Amata pienākumu izpildes termiņš, vai darba beigu datums par kuru iesniegts MP2]])=2,MIN(DATE($R$8,12,31),$D113)-MAX(DATE($R$8,1,1),$C113)+1,0)</f>
        <v>0</v>
      </c>
      <c r="S113" s="3">
        <f t="shared" si="30"/>
        <v>0</v>
      </c>
      <c r="T113" s="2">
        <f t="shared" si="31"/>
        <v>0</v>
      </c>
      <c r="U113" s="2">
        <f t="shared" si="32"/>
        <v>0</v>
      </c>
      <c r="V113" s="2">
        <f t="shared" si="33"/>
        <v>0</v>
      </c>
      <c r="W113" s="2">
        <f t="shared" si="34"/>
        <v>0</v>
      </c>
      <c r="X113" s="2">
        <f t="shared" si="35"/>
        <v>0</v>
      </c>
      <c r="Y113" s="2">
        <f t="shared" si="36"/>
        <v>0</v>
      </c>
      <c r="Z113" s="2">
        <f t="shared" si="37"/>
        <v>0</v>
      </c>
      <c r="AA113" s="25">
        <f t="shared" si="38"/>
        <v>0</v>
      </c>
    </row>
    <row r="114" spans="1:27" x14ac:dyDescent="0.3">
      <c r="A114" s="6">
        <v>106</v>
      </c>
      <c r="B114" s="48"/>
      <c r="C114" s="49"/>
      <c r="D114" s="50"/>
      <c r="E114" s="29">
        <f t="shared" si="29"/>
        <v>0</v>
      </c>
      <c r="F114" s="55"/>
      <c r="G114" s="87"/>
      <c r="H114" s="93">
        <f>Table1[[#This Row],[Atvaļinājuma dienu skaits, kas projektā attiecināts iepriekšējos MP]]+G114</f>
        <v>0</v>
      </c>
      <c r="I114" s="29">
        <f>Table1[[#This Row],[Atvaļinājums proporcionāli nostrādātajam laikam projektā]]-Table1[[#This Row],[Kopā izlietoto atvaļinājuma dienu skaits personai projektā]]</f>
        <v>0</v>
      </c>
      <c r="J114" s="32">
        <f>IF(COUNT(Table1[[#This Row],[Darba sākuma datums projektā1]:[Amata pienākumu izpildes termiņš, vai darba beigu datums par kuru iesniegts MP2]])=2,MIN(DATE($J$8,12,31),$D114)-MAX(DATE($J$8,1,1),$C114)+1,0)</f>
        <v>0</v>
      </c>
      <c r="K114" s="34">
        <f>IF(COUNT(Table1[[#This Row],[Darba sākuma datums projektā1]:[Amata pienākumu izpildes termiņš, vai darba beigu datums par kuru iesniegts MP2]])=2,MIN(DATE($K$8,12,31),$D114)-MAX(DATE($K$8,1,1),$C114)+1,0)</f>
        <v>0</v>
      </c>
      <c r="L114" s="34">
        <f>IF(COUNT(Table1[[#This Row],[Darba sākuma datums projektā1]:[Amata pienākumu izpildes termiņš, vai darba beigu datums par kuru iesniegts MP2]])=2,MIN(DATE($L$8,12,31),$D114)-MAX(DATE($L$8,1,1),$C114)+1,0)</f>
        <v>0</v>
      </c>
      <c r="M114" s="34">
        <f>IF(COUNT(Table1[[#This Row],[Darba sākuma datums projektā1]:[Amata pienākumu izpildes termiņš, vai darba beigu datums par kuru iesniegts MP2]])=2,MIN(DATE($M$8,12,31),$D114)-MAX(DATE($M$8,1,1),$C114)+1,0)</f>
        <v>0</v>
      </c>
      <c r="N114" s="34">
        <f>IF(COUNT(Table1[[#This Row],[Darba sākuma datums projektā1]:[Amata pienākumu izpildes termiņš, vai darba beigu datums par kuru iesniegts MP2]])=2,MIN(DATE($N$8,12,31),$D114)-MAX(DATE($N$8,1,1),$C114)+1,0)</f>
        <v>0</v>
      </c>
      <c r="O114" s="34">
        <f>IF(COUNT(Table1[[#This Row],[Darba sākuma datums projektā1]:[Amata pienākumu izpildes termiņš, vai darba beigu datums par kuru iesniegts MP2]])=2,MIN(DATE($O$8,12,31),$D114)-MAX(DATE($O$8,1,1),$C114)+1,0)</f>
        <v>0</v>
      </c>
      <c r="P114" s="34">
        <f>IF(COUNT(Table1[[#This Row],[Darba sākuma datums projektā1]:[Amata pienākumu izpildes termiņš, vai darba beigu datums par kuru iesniegts MP2]])=2,MIN(DATE($P$8,12,31),$D114)-MAX(DATE($P$8,1,1),$C114)+1,0)</f>
        <v>0</v>
      </c>
      <c r="Q114" s="34">
        <f>IF(COUNT(Table1[[#This Row],[Darba sākuma datums projektā1]:[Amata pienākumu izpildes termiņš, vai darba beigu datums par kuru iesniegts MP2]])=2,MIN(DATE($Q$8,12,31),$D114)-MAX(DATE($Q$8,1,1),$C114)+1,0)</f>
        <v>0</v>
      </c>
      <c r="R114" s="37">
        <f>IF(COUNT(Table1[[#This Row],[Darba sākuma datums projektā1]:[Amata pienākumu izpildes termiņš, vai darba beigu datums par kuru iesniegts MP2]])=2,MIN(DATE($R$8,12,31),$D114)-MAX(DATE($R$8,1,1),$C114)+1,0)</f>
        <v>0</v>
      </c>
      <c r="S114" s="3">
        <f t="shared" si="30"/>
        <v>0</v>
      </c>
      <c r="T114" s="2">
        <f t="shared" si="31"/>
        <v>0</v>
      </c>
      <c r="U114" s="2">
        <f t="shared" si="32"/>
        <v>0</v>
      </c>
      <c r="V114" s="2">
        <f t="shared" si="33"/>
        <v>0</v>
      </c>
      <c r="W114" s="2">
        <f t="shared" si="34"/>
        <v>0</v>
      </c>
      <c r="X114" s="2">
        <f t="shared" si="35"/>
        <v>0</v>
      </c>
      <c r="Y114" s="2">
        <f t="shared" si="36"/>
        <v>0</v>
      </c>
      <c r="Z114" s="2">
        <f t="shared" si="37"/>
        <v>0</v>
      </c>
      <c r="AA114" s="25">
        <f t="shared" si="38"/>
        <v>0</v>
      </c>
    </row>
    <row r="115" spans="1:27" x14ac:dyDescent="0.3">
      <c r="A115" s="6">
        <v>107</v>
      </c>
      <c r="B115" s="48"/>
      <c r="C115" s="49"/>
      <c r="D115" s="50"/>
      <c r="E115" s="29">
        <f t="shared" si="29"/>
        <v>0</v>
      </c>
      <c r="F115" s="55"/>
      <c r="G115" s="87"/>
      <c r="H115" s="93">
        <f>Table1[[#This Row],[Atvaļinājuma dienu skaits, kas projektā attiecināts iepriekšējos MP]]+G115</f>
        <v>0</v>
      </c>
      <c r="I115" s="29">
        <f>Table1[[#This Row],[Atvaļinājums proporcionāli nostrādātajam laikam projektā]]-Table1[[#This Row],[Kopā izlietoto atvaļinājuma dienu skaits personai projektā]]</f>
        <v>0</v>
      </c>
      <c r="J115" s="32">
        <f>IF(COUNT(Table1[[#This Row],[Darba sākuma datums projektā1]:[Amata pienākumu izpildes termiņš, vai darba beigu datums par kuru iesniegts MP2]])=2,MIN(DATE($J$8,12,31),$D115)-MAX(DATE($J$8,1,1),$C115)+1,0)</f>
        <v>0</v>
      </c>
      <c r="K115" s="34">
        <f>IF(COUNT(Table1[[#This Row],[Darba sākuma datums projektā1]:[Amata pienākumu izpildes termiņš, vai darba beigu datums par kuru iesniegts MP2]])=2,MIN(DATE($K$8,12,31),$D115)-MAX(DATE($K$8,1,1),$C115)+1,0)</f>
        <v>0</v>
      </c>
      <c r="L115" s="34">
        <f>IF(COUNT(Table1[[#This Row],[Darba sākuma datums projektā1]:[Amata pienākumu izpildes termiņš, vai darba beigu datums par kuru iesniegts MP2]])=2,MIN(DATE($L$8,12,31),$D115)-MAX(DATE($L$8,1,1),$C115)+1,0)</f>
        <v>0</v>
      </c>
      <c r="M115" s="34">
        <f>IF(COUNT(Table1[[#This Row],[Darba sākuma datums projektā1]:[Amata pienākumu izpildes termiņš, vai darba beigu datums par kuru iesniegts MP2]])=2,MIN(DATE($M$8,12,31),$D115)-MAX(DATE($M$8,1,1),$C115)+1,0)</f>
        <v>0</v>
      </c>
      <c r="N115" s="34">
        <f>IF(COUNT(Table1[[#This Row],[Darba sākuma datums projektā1]:[Amata pienākumu izpildes termiņš, vai darba beigu datums par kuru iesniegts MP2]])=2,MIN(DATE($N$8,12,31),$D115)-MAX(DATE($N$8,1,1),$C115)+1,0)</f>
        <v>0</v>
      </c>
      <c r="O115" s="34">
        <f>IF(COUNT(Table1[[#This Row],[Darba sākuma datums projektā1]:[Amata pienākumu izpildes termiņš, vai darba beigu datums par kuru iesniegts MP2]])=2,MIN(DATE($O$8,12,31),$D115)-MAX(DATE($O$8,1,1),$C115)+1,0)</f>
        <v>0</v>
      </c>
      <c r="P115" s="34">
        <f>IF(COUNT(Table1[[#This Row],[Darba sākuma datums projektā1]:[Amata pienākumu izpildes termiņš, vai darba beigu datums par kuru iesniegts MP2]])=2,MIN(DATE($P$8,12,31),$D115)-MAX(DATE($P$8,1,1),$C115)+1,0)</f>
        <v>0</v>
      </c>
      <c r="Q115" s="34">
        <f>IF(COUNT(Table1[[#This Row],[Darba sākuma datums projektā1]:[Amata pienākumu izpildes termiņš, vai darba beigu datums par kuru iesniegts MP2]])=2,MIN(DATE($Q$8,12,31),$D115)-MAX(DATE($Q$8,1,1),$C115)+1,0)</f>
        <v>0</v>
      </c>
      <c r="R115" s="37">
        <f>IF(COUNT(Table1[[#This Row],[Darba sākuma datums projektā1]:[Amata pienākumu izpildes termiņš, vai darba beigu datums par kuru iesniegts MP2]])=2,MIN(DATE($R$8,12,31),$D115)-MAX(DATE($R$8,1,1),$C115)+1,0)</f>
        <v>0</v>
      </c>
      <c r="S115" s="3">
        <f t="shared" si="30"/>
        <v>0</v>
      </c>
      <c r="T115" s="2">
        <f t="shared" si="31"/>
        <v>0</v>
      </c>
      <c r="U115" s="2">
        <f t="shared" si="32"/>
        <v>0</v>
      </c>
      <c r="V115" s="2">
        <f t="shared" si="33"/>
        <v>0</v>
      </c>
      <c r="W115" s="2">
        <f t="shared" si="34"/>
        <v>0</v>
      </c>
      <c r="X115" s="2">
        <f t="shared" si="35"/>
        <v>0</v>
      </c>
      <c r="Y115" s="2">
        <f t="shared" si="36"/>
        <v>0</v>
      </c>
      <c r="Z115" s="2">
        <f t="shared" si="37"/>
        <v>0</v>
      </c>
      <c r="AA115" s="25">
        <f t="shared" si="38"/>
        <v>0</v>
      </c>
    </row>
    <row r="116" spans="1:27" x14ac:dyDescent="0.3">
      <c r="A116" s="6">
        <v>108</v>
      </c>
      <c r="B116" s="48"/>
      <c r="C116" s="49"/>
      <c r="D116" s="50"/>
      <c r="E116" s="29">
        <f t="shared" si="29"/>
        <v>0</v>
      </c>
      <c r="F116" s="55"/>
      <c r="G116" s="87"/>
      <c r="H116" s="93">
        <f>Table1[[#This Row],[Atvaļinājuma dienu skaits, kas projektā attiecināts iepriekšējos MP]]+G116</f>
        <v>0</v>
      </c>
      <c r="I116" s="29">
        <f>Table1[[#This Row],[Atvaļinājums proporcionāli nostrādātajam laikam projektā]]-Table1[[#This Row],[Kopā izlietoto atvaļinājuma dienu skaits personai projektā]]</f>
        <v>0</v>
      </c>
      <c r="J116" s="32">
        <f>IF(COUNT(Table1[[#This Row],[Darba sākuma datums projektā1]:[Amata pienākumu izpildes termiņš, vai darba beigu datums par kuru iesniegts MP2]])=2,MIN(DATE($J$8,12,31),$D116)-MAX(DATE($J$8,1,1),$C116)+1,0)</f>
        <v>0</v>
      </c>
      <c r="K116" s="34">
        <f>IF(COUNT(Table1[[#This Row],[Darba sākuma datums projektā1]:[Amata pienākumu izpildes termiņš, vai darba beigu datums par kuru iesniegts MP2]])=2,MIN(DATE($K$8,12,31),$D116)-MAX(DATE($K$8,1,1),$C116)+1,0)</f>
        <v>0</v>
      </c>
      <c r="L116" s="34">
        <f>IF(COUNT(Table1[[#This Row],[Darba sākuma datums projektā1]:[Amata pienākumu izpildes termiņš, vai darba beigu datums par kuru iesniegts MP2]])=2,MIN(DATE($L$8,12,31),$D116)-MAX(DATE($L$8,1,1),$C116)+1,0)</f>
        <v>0</v>
      </c>
      <c r="M116" s="34">
        <f>IF(COUNT(Table1[[#This Row],[Darba sākuma datums projektā1]:[Amata pienākumu izpildes termiņš, vai darba beigu datums par kuru iesniegts MP2]])=2,MIN(DATE($M$8,12,31),$D116)-MAX(DATE($M$8,1,1),$C116)+1,0)</f>
        <v>0</v>
      </c>
      <c r="N116" s="34">
        <f>IF(COUNT(Table1[[#This Row],[Darba sākuma datums projektā1]:[Amata pienākumu izpildes termiņš, vai darba beigu datums par kuru iesniegts MP2]])=2,MIN(DATE($N$8,12,31),$D116)-MAX(DATE($N$8,1,1),$C116)+1,0)</f>
        <v>0</v>
      </c>
      <c r="O116" s="34">
        <f>IF(COUNT(Table1[[#This Row],[Darba sākuma datums projektā1]:[Amata pienākumu izpildes termiņš, vai darba beigu datums par kuru iesniegts MP2]])=2,MIN(DATE($O$8,12,31),$D116)-MAX(DATE($O$8,1,1),$C116)+1,0)</f>
        <v>0</v>
      </c>
      <c r="P116" s="34">
        <f>IF(COUNT(Table1[[#This Row],[Darba sākuma datums projektā1]:[Amata pienākumu izpildes termiņš, vai darba beigu datums par kuru iesniegts MP2]])=2,MIN(DATE($P$8,12,31),$D116)-MAX(DATE($P$8,1,1),$C116)+1,0)</f>
        <v>0</v>
      </c>
      <c r="Q116" s="34">
        <f>IF(COUNT(Table1[[#This Row],[Darba sākuma datums projektā1]:[Amata pienākumu izpildes termiņš, vai darba beigu datums par kuru iesniegts MP2]])=2,MIN(DATE($Q$8,12,31),$D116)-MAX(DATE($Q$8,1,1),$C116)+1,0)</f>
        <v>0</v>
      </c>
      <c r="R116" s="37">
        <f>IF(COUNT(Table1[[#This Row],[Darba sākuma datums projektā1]:[Amata pienākumu izpildes termiņš, vai darba beigu datums par kuru iesniegts MP2]])=2,MIN(DATE($R$8,12,31),$D116)-MAX(DATE($R$8,1,1),$C116)+1,0)</f>
        <v>0</v>
      </c>
      <c r="S116" s="3">
        <f t="shared" si="30"/>
        <v>0</v>
      </c>
      <c r="T116" s="2">
        <f t="shared" si="31"/>
        <v>0</v>
      </c>
      <c r="U116" s="2">
        <f t="shared" si="32"/>
        <v>0</v>
      </c>
      <c r="V116" s="2">
        <f t="shared" si="33"/>
        <v>0</v>
      </c>
      <c r="W116" s="2">
        <f t="shared" si="34"/>
        <v>0</v>
      </c>
      <c r="X116" s="2">
        <f t="shared" si="35"/>
        <v>0</v>
      </c>
      <c r="Y116" s="2">
        <f t="shared" si="36"/>
        <v>0</v>
      </c>
      <c r="Z116" s="2">
        <f t="shared" si="37"/>
        <v>0</v>
      </c>
      <c r="AA116" s="25">
        <f t="shared" si="38"/>
        <v>0</v>
      </c>
    </row>
    <row r="117" spans="1:27" x14ac:dyDescent="0.3">
      <c r="A117" s="6">
        <v>109</v>
      </c>
      <c r="B117" s="48"/>
      <c r="C117" s="49"/>
      <c r="D117" s="50"/>
      <c r="E117" s="29">
        <f t="shared" si="29"/>
        <v>0</v>
      </c>
      <c r="F117" s="55"/>
      <c r="G117" s="87"/>
      <c r="H117" s="93">
        <f>Table1[[#This Row],[Atvaļinājuma dienu skaits, kas projektā attiecināts iepriekšējos MP]]+G117</f>
        <v>0</v>
      </c>
      <c r="I117" s="29">
        <f>Table1[[#This Row],[Atvaļinājums proporcionāli nostrādātajam laikam projektā]]-Table1[[#This Row],[Kopā izlietoto atvaļinājuma dienu skaits personai projektā]]</f>
        <v>0</v>
      </c>
      <c r="J117" s="32">
        <f>IF(COUNT(Table1[[#This Row],[Darba sākuma datums projektā1]:[Amata pienākumu izpildes termiņš, vai darba beigu datums par kuru iesniegts MP2]])=2,MIN(DATE($J$8,12,31),$D117)-MAX(DATE($J$8,1,1),$C117)+1,0)</f>
        <v>0</v>
      </c>
      <c r="K117" s="34">
        <f>IF(COUNT(Table1[[#This Row],[Darba sākuma datums projektā1]:[Amata pienākumu izpildes termiņš, vai darba beigu datums par kuru iesniegts MP2]])=2,MIN(DATE($K$8,12,31),$D117)-MAX(DATE($K$8,1,1),$C117)+1,0)</f>
        <v>0</v>
      </c>
      <c r="L117" s="34">
        <f>IF(COUNT(Table1[[#This Row],[Darba sākuma datums projektā1]:[Amata pienākumu izpildes termiņš, vai darba beigu datums par kuru iesniegts MP2]])=2,MIN(DATE($L$8,12,31),$D117)-MAX(DATE($L$8,1,1),$C117)+1,0)</f>
        <v>0</v>
      </c>
      <c r="M117" s="34">
        <f>IF(COUNT(Table1[[#This Row],[Darba sākuma datums projektā1]:[Amata pienākumu izpildes termiņš, vai darba beigu datums par kuru iesniegts MP2]])=2,MIN(DATE($M$8,12,31),$D117)-MAX(DATE($M$8,1,1),$C117)+1,0)</f>
        <v>0</v>
      </c>
      <c r="N117" s="34">
        <f>IF(COUNT(Table1[[#This Row],[Darba sākuma datums projektā1]:[Amata pienākumu izpildes termiņš, vai darba beigu datums par kuru iesniegts MP2]])=2,MIN(DATE($N$8,12,31),$D117)-MAX(DATE($N$8,1,1),$C117)+1,0)</f>
        <v>0</v>
      </c>
      <c r="O117" s="34">
        <f>IF(COUNT(Table1[[#This Row],[Darba sākuma datums projektā1]:[Amata pienākumu izpildes termiņš, vai darba beigu datums par kuru iesniegts MP2]])=2,MIN(DATE($O$8,12,31),$D117)-MAX(DATE($O$8,1,1),$C117)+1,0)</f>
        <v>0</v>
      </c>
      <c r="P117" s="34">
        <f>IF(COUNT(Table1[[#This Row],[Darba sākuma datums projektā1]:[Amata pienākumu izpildes termiņš, vai darba beigu datums par kuru iesniegts MP2]])=2,MIN(DATE($P$8,12,31),$D117)-MAX(DATE($P$8,1,1),$C117)+1,0)</f>
        <v>0</v>
      </c>
      <c r="Q117" s="34">
        <f>IF(COUNT(Table1[[#This Row],[Darba sākuma datums projektā1]:[Amata pienākumu izpildes termiņš, vai darba beigu datums par kuru iesniegts MP2]])=2,MIN(DATE($Q$8,12,31),$D117)-MAX(DATE($Q$8,1,1),$C117)+1,0)</f>
        <v>0</v>
      </c>
      <c r="R117" s="37">
        <f>IF(COUNT(Table1[[#This Row],[Darba sākuma datums projektā1]:[Amata pienākumu izpildes termiņš, vai darba beigu datums par kuru iesniegts MP2]])=2,MIN(DATE($R$8,12,31),$D117)-MAX(DATE($R$8,1,1),$C117)+1,0)</f>
        <v>0</v>
      </c>
      <c r="S117" s="3">
        <f t="shared" si="30"/>
        <v>0</v>
      </c>
      <c r="T117" s="2">
        <f t="shared" si="31"/>
        <v>0</v>
      </c>
      <c r="U117" s="2">
        <f t="shared" si="32"/>
        <v>0</v>
      </c>
      <c r="V117" s="2">
        <f t="shared" si="33"/>
        <v>0</v>
      </c>
      <c r="W117" s="2">
        <f t="shared" si="34"/>
        <v>0</v>
      </c>
      <c r="X117" s="2">
        <f t="shared" si="35"/>
        <v>0</v>
      </c>
      <c r="Y117" s="2">
        <f t="shared" si="36"/>
        <v>0</v>
      </c>
      <c r="Z117" s="2">
        <f t="shared" si="37"/>
        <v>0</v>
      </c>
      <c r="AA117" s="25">
        <f t="shared" si="38"/>
        <v>0</v>
      </c>
    </row>
    <row r="118" spans="1:27" x14ac:dyDescent="0.3">
      <c r="A118" s="6">
        <v>110</v>
      </c>
      <c r="B118" s="48"/>
      <c r="C118" s="49"/>
      <c r="D118" s="50"/>
      <c r="E118" s="29">
        <f t="shared" si="29"/>
        <v>0</v>
      </c>
      <c r="F118" s="55"/>
      <c r="G118" s="87"/>
      <c r="H118" s="93">
        <f>Table1[[#This Row],[Atvaļinājuma dienu skaits, kas projektā attiecināts iepriekšējos MP]]+G118</f>
        <v>0</v>
      </c>
      <c r="I118" s="29">
        <f>Table1[[#This Row],[Atvaļinājums proporcionāli nostrādātajam laikam projektā]]-Table1[[#This Row],[Kopā izlietoto atvaļinājuma dienu skaits personai projektā]]</f>
        <v>0</v>
      </c>
      <c r="J118" s="32">
        <f>IF(COUNT(Table1[[#This Row],[Darba sākuma datums projektā1]:[Amata pienākumu izpildes termiņš, vai darba beigu datums par kuru iesniegts MP2]])=2,MIN(DATE($J$8,12,31),$D118)-MAX(DATE($J$8,1,1),$C118)+1,0)</f>
        <v>0</v>
      </c>
      <c r="K118" s="34">
        <f>IF(COUNT(Table1[[#This Row],[Darba sākuma datums projektā1]:[Amata pienākumu izpildes termiņš, vai darba beigu datums par kuru iesniegts MP2]])=2,MIN(DATE($K$8,12,31),$D118)-MAX(DATE($K$8,1,1),$C118)+1,0)</f>
        <v>0</v>
      </c>
      <c r="L118" s="34">
        <f>IF(COUNT(Table1[[#This Row],[Darba sākuma datums projektā1]:[Amata pienākumu izpildes termiņš, vai darba beigu datums par kuru iesniegts MP2]])=2,MIN(DATE($L$8,12,31),$D118)-MAX(DATE($L$8,1,1),$C118)+1,0)</f>
        <v>0</v>
      </c>
      <c r="M118" s="34">
        <f>IF(COUNT(Table1[[#This Row],[Darba sākuma datums projektā1]:[Amata pienākumu izpildes termiņš, vai darba beigu datums par kuru iesniegts MP2]])=2,MIN(DATE($M$8,12,31),$D118)-MAX(DATE($M$8,1,1),$C118)+1,0)</f>
        <v>0</v>
      </c>
      <c r="N118" s="34">
        <f>IF(COUNT(Table1[[#This Row],[Darba sākuma datums projektā1]:[Amata pienākumu izpildes termiņš, vai darba beigu datums par kuru iesniegts MP2]])=2,MIN(DATE($N$8,12,31),$D118)-MAX(DATE($N$8,1,1),$C118)+1,0)</f>
        <v>0</v>
      </c>
      <c r="O118" s="34">
        <f>IF(COUNT(Table1[[#This Row],[Darba sākuma datums projektā1]:[Amata pienākumu izpildes termiņš, vai darba beigu datums par kuru iesniegts MP2]])=2,MIN(DATE($O$8,12,31),$D118)-MAX(DATE($O$8,1,1),$C118)+1,0)</f>
        <v>0</v>
      </c>
      <c r="P118" s="34">
        <f>IF(COUNT(Table1[[#This Row],[Darba sākuma datums projektā1]:[Amata pienākumu izpildes termiņš, vai darba beigu datums par kuru iesniegts MP2]])=2,MIN(DATE($P$8,12,31),$D118)-MAX(DATE($P$8,1,1),$C118)+1,0)</f>
        <v>0</v>
      </c>
      <c r="Q118" s="34">
        <f>IF(COUNT(Table1[[#This Row],[Darba sākuma datums projektā1]:[Amata pienākumu izpildes termiņš, vai darba beigu datums par kuru iesniegts MP2]])=2,MIN(DATE($Q$8,12,31),$D118)-MAX(DATE($Q$8,1,1),$C118)+1,0)</f>
        <v>0</v>
      </c>
      <c r="R118" s="37">
        <f>IF(COUNT(Table1[[#This Row],[Darba sākuma datums projektā1]:[Amata pienākumu izpildes termiņš, vai darba beigu datums par kuru iesniegts MP2]])=2,MIN(DATE($R$8,12,31),$D118)-MAX(DATE($R$8,1,1),$C118)+1,0)</f>
        <v>0</v>
      </c>
      <c r="S118" s="3">
        <f t="shared" si="30"/>
        <v>0</v>
      </c>
      <c r="T118" s="2">
        <f t="shared" si="31"/>
        <v>0</v>
      </c>
      <c r="U118" s="2">
        <f t="shared" si="32"/>
        <v>0</v>
      </c>
      <c r="V118" s="2">
        <f t="shared" si="33"/>
        <v>0</v>
      </c>
      <c r="W118" s="2">
        <f t="shared" si="34"/>
        <v>0</v>
      </c>
      <c r="X118" s="2">
        <f t="shared" si="35"/>
        <v>0</v>
      </c>
      <c r="Y118" s="2">
        <f t="shared" si="36"/>
        <v>0</v>
      </c>
      <c r="Z118" s="2">
        <f t="shared" si="37"/>
        <v>0</v>
      </c>
      <c r="AA118" s="25">
        <f t="shared" si="38"/>
        <v>0</v>
      </c>
    </row>
    <row r="119" spans="1:27" x14ac:dyDescent="0.3">
      <c r="A119" s="6">
        <v>111</v>
      </c>
      <c r="B119" s="48"/>
      <c r="C119" s="49"/>
      <c r="D119" s="50"/>
      <c r="E119" s="29">
        <f t="shared" si="29"/>
        <v>0</v>
      </c>
      <c r="F119" s="55"/>
      <c r="G119" s="87"/>
      <c r="H119" s="93">
        <f>Table1[[#This Row],[Atvaļinājuma dienu skaits, kas projektā attiecināts iepriekšējos MP]]+G119</f>
        <v>0</v>
      </c>
      <c r="I119" s="29">
        <f>Table1[[#This Row],[Atvaļinājums proporcionāli nostrādātajam laikam projektā]]-Table1[[#This Row],[Kopā izlietoto atvaļinājuma dienu skaits personai projektā]]</f>
        <v>0</v>
      </c>
      <c r="J119" s="32">
        <f>IF(COUNT(Table1[[#This Row],[Darba sākuma datums projektā1]:[Amata pienākumu izpildes termiņš, vai darba beigu datums par kuru iesniegts MP2]])=2,MIN(DATE($J$8,12,31),$D119)-MAX(DATE($J$8,1,1),$C119)+1,0)</f>
        <v>0</v>
      </c>
      <c r="K119" s="34">
        <f>IF(COUNT(Table1[[#This Row],[Darba sākuma datums projektā1]:[Amata pienākumu izpildes termiņš, vai darba beigu datums par kuru iesniegts MP2]])=2,MIN(DATE($K$8,12,31),$D119)-MAX(DATE($K$8,1,1),$C119)+1,0)</f>
        <v>0</v>
      </c>
      <c r="L119" s="34">
        <f>IF(COUNT(Table1[[#This Row],[Darba sākuma datums projektā1]:[Amata pienākumu izpildes termiņš, vai darba beigu datums par kuru iesniegts MP2]])=2,MIN(DATE($L$8,12,31),$D119)-MAX(DATE($L$8,1,1),$C119)+1,0)</f>
        <v>0</v>
      </c>
      <c r="M119" s="34">
        <f>IF(COUNT(Table1[[#This Row],[Darba sākuma datums projektā1]:[Amata pienākumu izpildes termiņš, vai darba beigu datums par kuru iesniegts MP2]])=2,MIN(DATE($M$8,12,31),$D119)-MAX(DATE($M$8,1,1),$C119)+1,0)</f>
        <v>0</v>
      </c>
      <c r="N119" s="34">
        <f>IF(COUNT(Table1[[#This Row],[Darba sākuma datums projektā1]:[Amata pienākumu izpildes termiņš, vai darba beigu datums par kuru iesniegts MP2]])=2,MIN(DATE($N$8,12,31),$D119)-MAX(DATE($N$8,1,1),$C119)+1,0)</f>
        <v>0</v>
      </c>
      <c r="O119" s="34">
        <f>IF(COUNT(Table1[[#This Row],[Darba sākuma datums projektā1]:[Amata pienākumu izpildes termiņš, vai darba beigu datums par kuru iesniegts MP2]])=2,MIN(DATE($O$8,12,31),$D119)-MAX(DATE($O$8,1,1),$C119)+1,0)</f>
        <v>0</v>
      </c>
      <c r="P119" s="34">
        <f>IF(COUNT(Table1[[#This Row],[Darba sākuma datums projektā1]:[Amata pienākumu izpildes termiņš, vai darba beigu datums par kuru iesniegts MP2]])=2,MIN(DATE($P$8,12,31),$D119)-MAX(DATE($P$8,1,1),$C119)+1,0)</f>
        <v>0</v>
      </c>
      <c r="Q119" s="34">
        <f>IF(COUNT(Table1[[#This Row],[Darba sākuma datums projektā1]:[Amata pienākumu izpildes termiņš, vai darba beigu datums par kuru iesniegts MP2]])=2,MIN(DATE($Q$8,12,31),$D119)-MAX(DATE($Q$8,1,1),$C119)+1,0)</f>
        <v>0</v>
      </c>
      <c r="R119" s="37">
        <f>IF(COUNT(Table1[[#This Row],[Darba sākuma datums projektā1]:[Amata pienākumu izpildes termiņš, vai darba beigu datums par kuru iesniegts MP2]])=2,MIN(DATE($R$8,12,31),$D119)-MAX(DATE($R$8,1,1),$C119)+1,0)</f>
        <v>0</v>
      </c>
      <c r="S119" s="3">
        <f t="shared" si="30"/>
        <v>0</v>
      </c>
      <c r="T119" s="2">
        <f t="shared" si="31"/>
        <v>0</v>
      </c>
      <c r="U119" s="2">
        <f t="shared" si="32"/>
        <v>0</v>
      </c>
      <c r="V119" s="2">
        <f t="shared" si="33"/>
        <v>0</v>
      </c>
      <c r="W119" s="2">
        <f t="shared" si="34"/>
        <v>0</v>
      </c>
      <c r="X119" s="2">
        <f t="shared" si="35"/>
        <v>0</v>
      </c>
      <c r="Y119" s="2">
        <f t="shared" si="36"/>
        <v>0</v>
      </c>
      <c r="Z119" s="2">
        <f t="shared" si="37"/>
        <v>0</v>
      </c>
      <c r="AA119" s="25">
        <f t="shared" si="38"/>
        <v>0</v>
      </c>
    </row>
    <row r="120" spans="1:27" x14ac:dyDescent="0.3">
      <c r="A120" s="6">
        <v>112</v>
      </c>
      <c r="B120" s="48"/>
      <c r="C120" s="49"/>
      <c r="D120" s="50"/>
      <c r="E120" s="29">
        <f t="shared" si="29"/>
        <v>0</v>
      </c>
      <c r="F120" s="55"/>
      <c r="G120" s="87"/>
      <c r="H120" s="93">
        <f>Table1[[#This Row],[Atvaļinājuma dienu skaits, kas projektā attiecināts iepriekšējos MP]]+G120</f>
        <v>0</v>
      </c>
      <c r="I120" s="29">
        <f>Table1[[#This Row],[Atvaļinājums proporcionāli nostrādātajam laikam projektā]]-Table1[[#This Row],[Kopā izlietoto atvaļinājuma dienu skaits personai projektā]]</f>
        <v>0</v>
      </c>
      <c r="J120" s="32">
        <f>IF(COUNT(Table1[[#This Row],[Darba sākuma datums projektā1]:[Amata pienākumu izpildes termiņš, vai darba beigu datums par kuru iesniegts MP2]])=2,MIN(DATE($J$8,12,31),$D120)-MAX(DATE($J$8,1,1),$C120)+1,0)</f>
        <v>0</v>
      </c>
      <c r="K120" s="34">
        <f>IF(COUNT(Table1[[#This Row],[Darba sākuma datums projektā1]:[Amata pienākumu izpildes termiņš, vai darba beigu datums par kuru iesniegts MP2]])=2,MIN(DATE($K$8,12,31),$D120)-MAX(DATE($K$8,1,1),$C120)+1,0)</f>
        <v>0</v>
      </c>
      <c r="L120" s="34">
        <f>IF(COUNT(Table1[[#This Row],[Darba sākuma datums projektā1]:[Amata pienākumu izpildes termiņš, vai darba beigu datums par kuru iesniegts MP2]])=2,MIN(DATE($L$8,12,31),$D120)-MAX(DATE($L$8,1,1),$C120)+1,0)</f>
        <v>0</v>
      </c>
      <c r="M120" s="34">
        <f>IF(COUNT(Table1[[#This Row],[Darba sākuma datums projektā1]:[Amata pienākumu izpildes termiņš, vai darba beigu datums par kuru iesniegts MP2]])=2,MIN(DATE($M$8,12,31),$D120)-MAX(DATE($M$8,1,1),$C120)+1,0)</f>
        <v>0</v>
      </c>
      <c r="N120" s="34">
        <f>IF(COUNT(Table1[[#This Row],[Darba sākuma datums projektā1]:[Amata pienākumu izpildes termiņš, vai darba beigu datums par kuru iesniegts MP2]])=2,MIN(DATE($N$8,12,31),$D120)-MAX(DATE($N$8,1,1),$C120)+1,0)</f>
        <v>0</v>
      </c>
      <c r="O120" s="34">
        <f>IF(COUNT(Table1[[#This Row],[Darba sākuma datums projektā1]:[Amata pienākumu izpildes termiņš, vai darba beigu datums par kuru iesniegts MP2]])=2,MIN(DATE($O$8,12,31),$D120)-MAX(DATE($O$8,1,1),$C120)+1,0)</f>
        <v>0</v>
      </c>
      <c r="P120" s="34">
        <f>IF(COUNT(Table1[[#This Row],[Darba sākuma datums projektā1]:[Amata pienākumu izpildes termiņš, vai darba beigu datums par kuru iesniegts MP2]])=2,MIN(DATE($P$8,12,31),$D120)-MAX(DATE($P$8,1,1),$C120)+1,0)</f>
        <v>0</v>
      </c>
      <c r="Q120" s="34">
        <f>IF(COUNT(Table1[[#This Row],[Darba sākuma datums projektā1]:[Amata pienākumu izpildes termiņš, vai darba beigu datums par kuru iesniegts MP2]])=2,MIN(DATE($Q$8,12,31),$D120)-MAX(DATE($Q$8,1,1),$C120)+1,0)</f>
        <v>0</v>
      </c>
      <c r="R120" s="37">
        <f>IF(COUNT(Table1[[#This Row],[Darba sākuma datums projektā1]:[Amata pienākumu izpildes termiņš, vai darba beigu datums par kuru iesniegts MP2]])=2,MIN(DATE($R$8,12,31),$D120)-MAX(DATE($R$8,1,1),$C120)+1,0)</f>
        <v>0</v>
      </c>
      <c r="S120" s="3">
        <f t="shared" si="30"/>
        <v>0</v>
      </c>
      <c r="T120" s="2">
        <f t="shared" si="31"/>
        <v>0</v>
      </c>
      <c r="U120" s="2">
        <f t="shared" si="32"/>
        <v>0</v>
      </c>
      <c r="V120" s="2">
        <f t="shared" si="33"/>
        <v>0</v>
      </c>
      <c r="W120" s="2">
        <f t="shared" si="34"/>
        <v>0</v>
      </c>
      <c r="X120" s="2">
        <f t="shared" si="35"/>
        <v>0</v>
      </c>
      <c r="Y120" s="2">
        <f t="shared" si="36"/>
        <v>0</v>
      </c>
      <c r="Z120" s="2">
        <f t="shared" si="37"/>
        <v>0</v>
      </c>
      <c r="AA120" s="25">
        <f t="shared" si="38"/>
        <v>0</v>
      </c>
    </row>
    <row r="121" spans="1:27" x14ac:dyDescent="0.3">
      <c r="A121" s="6">
        <v>113</v>
      </c>
      <c r="B121" s="48"/>
      <c r="C121" s="49"/>
      <c r="D121" s="50"/>
      <c r="E121" s="29">
        <f t="shared" si="29"/>
        <v>0</v>
      </c>
      <c r="F121" s="55"/>
      <c r="G121" s="87"/>
      <c r="H121" s="93">
        <f>Table1[[#This Row],[Atvaļinājuma dienu skaits, kas projektā attiecināts iepriekšējos MP]]+G121</f>
        <v>0</v>
      </c>
      <c r="I121" s="29">
        <f>Table1[[#This Row],[Atvaļinājums proporcionāli nostrādātajam laikam projektā]]-Table1[[#This Row],[Kopā izlietoto atvaļinājuma dienu skaits personai projektā]]</f>
        <v>0</v>
      </c>
      <c r="J121" s="32">
        <f>IF(COUNT(Table1[[#This Row],[Darba sākuma datums projektā1]:[Amata pienākumu izpildes termiņš, vai darba beigu datums par kuru iesniegts MP2]])=2,MIN(DATE($J$8,12,31),$D121)-MAX(DATE($J$8,1,1),$C121)+1,0)</f>
        <v>0</v>
      </c>
      <c r="K121" s="34">
        <f>IF(COUNT(Table1[[#This Row],[Darba sākuma datums projektā1]:[Amata pienākumu izpildes termiņš, vai darba beigu datums par kuru iesniegts MP2]])=2,MIN(DATE($K$8,12,31),$D121)-MAX(DATE($K$8,1,1),$C121)+1,0)</f>
        <v>0</v>
      </c>
      <c r="L121" s="34">
        <f>IF(COUNT(Table1[[#This Row],[Darba sākuma datums projektā1]:[Amata pienākumu izpildes termiņš, vai darba beigu datums par kuru iesniegts MP2]])=2,MIN(DATE($L$8,12,31),$D121)-MAX(DATE($L$8,1,1),$C121)+1,0)</f>
        <v>0</v>
      </c>
      <c r="M121" s="34">
        <f>IF(COUNT(Table1[[#This Row],[Darba sākuma datums projektā1]:[Amata pienākumu izpildes termiņš, vai darba beigu datums par kuru iesniegts MP2]])=2,MIN(DATE($M$8,12,31),$D121)-MAX(DATE($M$8,1,1),$C121)+1,0)</f>
        <v>0</v>
      </c>
      <c r="N121" s="34">
        <f>IF(COUNT(Table1[[#This Row],[Darba sākuma datums projektā1]:[Amata pienākumu izpildes termiņš, vai darba beigu datums par kuru iesniegts MP2]])=2,MIN(DATE($N$8,12,31),$D121)-MAX(DATE($N$8,1,1),$C121)+1,0)</f>
        <v>0</v>
      </c>
      <c r="O121" s="34">
        <f>IF(COUNT(Table1[[#This Row],[Darba sākuma datums projektā1]:[Amata pienākumu izpildes termiņš, vai darba beigu datums par kuru iesniegts MP2]])=2,MIN(DATE($O$8,12,31),$D121)-MAX(DATE($O$8,1,1),$C121)+1,0)</f>
        <v>0</v>
      </c>
      <c r="P121" s="34">
        <f>IF(COUNT(Table1[[#This Row],[Darba sākuma datums projektā1]:[Amata pienākumu izpildes termiņš, vai darba beigu datums par kuru iesniegts MP2]])=2,MIN(DATE($P$8,12,31),$D121)-MAX(DATE($P$8,1,1),$C121)+1,0)</f>
        <v>0</v>
      </c>
      <c r="Q121" s="34">
        <f>IF(COUNT(Table1[[#This Row],[Darba sākuma datums projektā1]:[Amata pienākumu izpildes termiņš, vai darba beigu datums par kuru iesniegts MP2]])=2,MIN(DATE($Q$8,12,31),$D121)-MAX(DATE($Q$8,1,1),$C121)+1,0)</f>
        <v>0</v>
      </c>
      <c r="R121" s="37">
        <f>IF(COUNT(Table1[[#This Row],[Darba sākuma datums projektā1]:[Amata pienākumu izpildes termiņš, vai darba beigu datums par kuru iesniegts MP2]])=2,MIN(DATE($R$8,12,31),$D121)-MAX(DATE($R$8,1,1),$C121)+1,0)</f>
        <v>0</v>
      </c>
      <c r="S121" s="3">
        <f t="shared" si="30"/>
        <v>0</v>
      </c>
      <c r="T121" s="2">
        <f t="shared" si="31"/>
        <v>0</v>
      </c>
      <c r="U121" s="2">
        <f t="shared" si="32"/>
        <v>0</v>
      </c>
      <c r="V121" s="2">
        <f t="shared" si="33"/>
        <v>0</v>
      </c>
      <c r="W121" s="2">
        <f t="shared" si="34"/>
        <v>0</v>
      </c>
      <c r="X121" s="2">
        <f t="shared" si="35"/>
        <v>0</v>
      </c>
      <c r="Y121" s="2">
        <f t="shared" si="36"/>
        <v>0</v>
      </c>
      <c r="Z121" s="2">
        <f t="shared" si="37"/>
        <v>0</v>
      </c>
      <c r="AA121" s="25">
        <f t="shared" si="38"/>
        <v>0</v>
      </c>
    </row>
    <row r="122" spans="1:27" x14ac:dyDescent="0.3">
      <c r="A122" s="6">
        <v>114</v>
      </c>
      <c r="B122" s="48"/>
      <c r="C122" s="49"/>
      <c r="D122" s="50"/>
      <c r="E122" s="29">
        <f t="shared" si="29"/>
        <v>0</v>
      </c>
      <c r="F122" s="55"/>
      <c r="G122" s="87"/>
      <c r="H122" s="93">
        <f>Table1[[#This Row],[Atvaļinājuma dienu skaits, kas projektā attiecināts iepriekšējos MP]]+G122</f>
        <v>0</v>
      </c>
      <c r="I122" s="29">
        <f>Table1[[#This Row],[Atvaļinājums proporcionāli nostrādātajam laikam projektā]]-Table1[[#This Row],[Kopā izlietoto atvaļinājuma dienu skaits personai projektā]]</f>
        <v>0</v>
      </c>
      <c r="J122" s="32">
        <f>IF(COUNT(Table1[[#This Row],[Darba sākuma datums projektā1]:[Amata pienākumu izpildes termiņš, vai darba beigu datums par kuru iesniegts MP2]])=2,MIN(DATE($J$8,12,31),$D122)-MAX(DATE($J$8,1,1),$C122)+1,0)</f>
        <v>0</v>
      </c>
      <c r="K122" s="34">
        <f>IF(COUNT(Table1[[#This Row],[Darba sākuma datums projektā1]:[Amata pienākumu izpildes termiņš, vai darba beigu datums par kuru iesniegts MP2]])=2,MIN(DATE($K$8,12,31),$D122)-MAX(DATE($K$8,1,1),$C122)+1,0)</f>
        <v>0</v>
      </c>
      <c r="L122" s="34">
        <f>IF(COUNT(Table1[[#This Row],[Darba sākuma datums projektā1]:[Amata pienākumu izpildes termiņš, vai darba beigu datums par kuru iesniegts MP2]])=2,MIN(DATE($L$8,12,31),$D122)-MAX(DATE($L$8,1,1),$C122)+1,0)</f>
        <v>0</v>
      </c>
      <c r="M122" s="34">
        <f>IF(COUNT(Table1[[#This Row],[Darba sākuma datums projektā1]:[Amata pienākumu izpildes termiņš, vai darba beigu datums par kuru iesniegts MP2]])=2,MIN(DATE($M$8,12,31),$D122)-MAX(DATE($M$8,1,1),$C122)+1,0)</f>
        <v>0</v>
      </c>
      <c r="N122" s="34">
        <f>IF(COUNT(Table1[[#This Row],[Darba sākuma datums projektā1]:[Amata pienākumu izpildes termiņš, vai darba beigu datums par kuru iesniegts MP2]])=2,MIN(DATE($N$8,12,31),$D122)-MAX(DATE($N$8,1,1),$C122)+1,0)</f>
        <v>0</v>
      </c>
      <c r="O122" s="34">
        <f>IF(COUNT(Table1[[#This Row],[Darba sākuma datums projektā1]:[Amata pienākumu izpildes termiņš, vai darba beigu datums par kuru iesniegts MP2]])=2,MIN(DATE($O$8,12,31),$D122)-MAX(DATE($O$8,1,1),$C122)+1,0)</f>
        <v>0</v>
      </c>
      <c r="P122" s="34">
        <f>IF(COUNT(Table1[[#This Row],[Darba sākuma datums projektā1]:[Amata pienākumu izpildes termiņš, vai darba beigu datums par kuru iesniegts MP2]])=2,MIN(DATE($P$8,12,31),$D122)-MAX(DATE($P$8,1,1),$C122)+1,0)</f>
        <v>0</v>
      </c>
      <c r="Q122" s="34">
        <f>IF(COUNT(Table1[[#This Row],[Darba sākuma datums projektā1]:[Amata pienākumu izpildes termiņš, vai darba beigu datums par kuru iesniegts MP2]])=2,MIN(DATE($Q$8,12,31),$D122)-MAX(DATE($Q$8,1,1),$C122)+1,0)</f>
        <v>0</v>
      </c>
      <c r="R122" s="37">
        <f>IF(COUNT(Table1[[#This Row],[Darba sākuma datums projektā1]:[Amata pienākumu izpildes termiņš, vai darba beigu datums par kuru iesniegts MP2]])=2,MIN(DATE($R$8,12,31),$D122)-MAX(DATE($R$8,1,1),$C122)+1,0)</f>
        <v>0</v>
      </c>
      <c r="S122" s="3">
        <f t="shared" si="30"/>
        <v>0</v>
      </c>
      <c r="T122" s="2">
        <f t="shared" si="31"/>
        <v>0</v>
      </c>
      <c r="U122" s="2">
        <f t="shared" si="32"/>
        <v>0</v>
      </c>
      <c r="V122" s="2">
        <f t="shared" si="33"/>
        <v>0</v>
      </c>
      <c r="W122" s="2">
        <f t="shared" si="34"/>
        <v>0</v>
      </c>
      <c r="X122" s="2">
        <f t="shared" si="35"/>
        <v>0</v>
      </c>
      <c r="Y122" s="2">
        <f t="shared" si="36"/>
        <v>0</v>
      </c>
      <c r="Z122" s="2">
        <f t="shared" si="37"/>
        <v>0</v>
      </c>
      <c r="AA122" s="25">
        <f t="shared" si="38"/>
        <v>0</v>
      </c>
    </row>
    <row r="123" spans="1:27" x14ac:dyDescent="0.3">
      <c r="A123" s="6">
        <v>115</v>
      </c>
      <c r="B123" s="48"/>
      <c r="C123" s="49"/>
      <c r="D123" s="50"/>
      <c r="E123" s="29">
        <f t="shared" si="29"/>
        <v>0</v>
      </c>
      <c r="F123" s="55"/>
      <c r="G123" s="87"/>
      <c r="H123" s="93">
        <f>Table1[[#This Row],[Atvaļinājuma dienu skaits, kas projektā attiecināts iepriekšējos MP]]+G123</f>
        <v>0</v>
      </c>
      <c r="I123" s="29">
        <f>Table1[[#This Row],[Atvaļinājums proporcionāli nostrādātajam laikam projektā]]-Table1[[#This Row],[Kopā izlietoto atvaļinājuma dienu skaits personai projektā]]</f>
        <v>0</v>
      </c>
      <c r="J123" s="32">
        <f>IF(COUNT(Table1[[#This Row],[Darba sākuma datums projektā1]:[Amata pienākumu izpildes termiņš, vai darba beigu datums par kuru iesniegts MP2]])=2,MIN(DATE($J$8,12,31),$D123)-MAX(DATE($J$8,1,1),$C123)+1,0)</f>
        <v>0</v>
      </c>
      <c r="K123" s="34">
        <f>IF(COUNT(Table1[[#This Row],[Darba sākuma datums projektā1]:[Amata pienākumu izpildes termiņš, vai darba beigu datums par kuru iesniegts MP2]])=2,MIN(DATE($K$8,12,31),$D123)-MAX(DATE($K$8,1,1),$C123)+1,0)</f>
        <v>0</v>
      </c>
      <c r="L123" s="34">
        <f>IF(COUNT(Table1[[#This Row],[Darba sākuma datums projektā1]:[Amata pienākumu izpildes termiņš, vai darba beigu datums par kuru iesniegts MP2]])=2,MIN(DATE($L$8,12,31),$D123)-MAX(DATE($L$8,1,1),$C123)+1,0)</f>
        <v>0</v>
      </c>
      <c r="M123" s="34">
        <f>IF(COUNT(Table1[[#This Row],[Darba sākuma datums projektā1]:[Amata pienākumu izpildes termiņš, vai darba beigu datums par kuru iesniegts MP2]])=2,MIN(DATE($M$8,12,31),$D123)-MAX(DATE($M$8,1,1),$C123)+1,0)</f>
        <v>0</v>
      </c>
      <c r="N123" s="34">
        <f>IF(COUNT(Table1[[#This Row],[Darba sākuma datums projektā1]:[Amata pienākumu izpildes termiņš, vai darba beigu datums par kuru iesniegts MP2]])=2,MIN(DATE($N$8,12,31),$D123)-MAX(DATE($N$8,1,1),$C123)+1,0)</f>
        <v>0</v>
      </c>
      <c r="O123" s="34">
        <f>IF(COUNT(Table1[[#This Row],[Darba sākuma datums projektā1]:[Amata pienākumu izpildes termiņš, vai darba beigu datums par kuru iesniegts MP2]])=2,MIN(DATE($O$8,12,31),$D123)-MAX(DATE($O$8,1,1),$C123)+1,0)</f>
        <v>0</v>
      </c>
      <c r="P123" s="34">
        <f>IF(COUNT(Table1[[#This Row],[Darba sākuma datums projektā1]:[Amata pienākumu izpildes termiņš, vai darba beigu datums par kuru iesniegts MP2]])=2,MIN(DATE($P$8,12,31),$D123)-MAX(DATE($P$8,1,1),$C123)+1,0)</f>
        <v>0</v>
      </c>
      <c r="Q123" s="34">
        <f>IF(COUNT(Table1[[#This Row],[Darba sākuma datums projektā1]:[Amata pienākumu izpildes termiņš, vai darba beigu datums par kuru iesniegts MP2]])=2,MIN(DATE($Q$8,12,31),$D123)-MAX(DATE($Q$8,1,1),$C123)+1,0)</f>
        <v>0</v>
      </c>
      <c r="R123" s="37">
        <f>IF(COUNT(Table1[[#This Row],[Darba sākuma datums projektā1]:[Amata pienākumu izpildes termiņš, vai darba beigu datums par kuru iesniegts MP2]])=2,MIN(DATE($R$8,12,31),$D123)-MAX(DATE($R$8,1,1),$C123)+1,0)</f>
        <v>0</v>
      </c>
      <c r="S123" s="3">
        <f t="shared" si="30"/>
        <v>0</v>
      </c>
      <c r="T123" s="2">
        <f t="shared" si="31"/>
        <v>0</v>
      </c>
      <c r="U123" s="2">
        <f t="shared" si="32"/>
        <v>0</v>
      </c>
      <c r="V123" s="2">
        <f t="shared" si="33"/>
        <v>0</v>
      </c>
      <c r="W123" s="2">
        <f t="shared" si="34"/>
        <v>0</v>
      </c>
      <c r="X123" s="2">
        <f t="shared" si="35"/>
        <v>0</v>
      </c>
      <c r="Y123" s="2">
        <f t="shared" si="36"/>
        <v>0</v>
      </c>
      <c r="Z123" s="2">
        <f t="shared" si="37"/>
        <v>0</v>
      </c>
      <c r="AA123" s="25">
        <f t="shared" si="38"/>
        <v>0</v>
      </c>
    </row>
    <row r="124" spans="1:27" x14ac:dyDescent="0.3">
      <c r="A124" s="6">
        <v>116</v>
      </c>
      <c r="B124" s="48"/>
      <c r="C124" s="49"/>
      <c r="D124" s="50"/>
      <c r="E124" s="29">
        <f t="shared" si="29"/>
        <v>0</v>
      </c>
      <c r="F124" s="55"/>
      <c r="G124" s="87"/>
      <c r="H124" s="93">
        <f>Table1[[#This Row],[Atvaļinājuma dienu skaits, kas projektā attiecināts iepriekšējos MP]]+G124</f>
        <v>0</v>
      </c>
      <c r="I124" s="29">
        <f>Table1[[#This Row],[Atvaļinājums proporcionāli nostrādātajam laikam projektā]]-Table1[[#This Row],[Kopā izlietoto atvaļinājuma dienu skaits personai projektā]]</f>
        <v>0</v>
      </c>
      <c r="J124" s="32">
        <f>IF(COUNT(Table1[[#This Row],[Darba sākuma datums projektā1]:[Amata pienākumu izpildes termiņš, vai darba beigu datums par kuru iesniegts MP2]])=2,MIN(DATE($J$8,12,31),$D124)-MAX(DATE($J$8,1,1),$C124)+1,0)</f>
        <v>0</v>
      </c>
      <c r="K124" s="34">
        <f>IF(COUNT(Table1[[#This Row],[Darba sākuma datums projektā1]:[Amata pienākumu izpildes termiņš, vai darba beigu datums par kuru iesniegts MP2]])=2,MIN(DATE($K$8,12,31),$D124)-MAX(DATE($K$8,1,1),$C124)+1,0)</f>
        <v>0</v>
      </c>
      <c r="L124" s="34">
        <f>IF(COUNT(Table1[[#This Row],[Darba sākuma datums projektā1]:[Amata pienākumu izpildes termiņš, vai darba beigu datums par kuru iesniegts MP2]])=2,MIN(DATE($L$8,12,31),$D124)-MAX(DATE($L$8,1,1),$C124)+1,0)</f>
        <v>0</v>
      </c>
      <c r="M124" s="34">
        <f>IF(COUNT(Table1[[#This Row],[Darba sākuma datums projektā1]:[Amata pienākumu izpildes termiņš, vai darba beigu datums par kuru iesniegts MP2]])=2,MIN(DATE($M$8,12,31),$D124)-MAX(DATE($M$8,1,1),$C124)+1,0)</f>
        <v>0</v>
      </c>
      <c r="N124" s="34">
        <f>IF(COUNT(Table1[[#This Row],[Darba sākuma datums projektā1]:[Amata pienākumu izpildes termiņš, vai darba beigu datums par kuru iesniegts MP2]])=2,MIN(DATE($N$8,12,31),$D124)-MAX(DATE($N$8,1,1),$C124)+1,0)</f>
        <v>0</v>
      </c>
      <c r="O124" s="34">
        <f>IF(COUNT(Table1[[#This Row],[Darba sākuma datums projektā1]:[Amata pienākumu izpildes termiņš, vai darba beigu datums par kuru iesniegts MP2]])=2,MIN(DATE($O$8,12,31),$D124)-MAX(DATE($O$8,1,1),$C124)+1,0)</f>
        <v>0</v>
      </c>
      <c r="P124" s="34">
        <f>IF(COUNT(Table1[[#This Row],[Darba sākuma datums projektā1]:[Amata pienākumu izpildes termiņš, vai darba beigu datums par kuru iesniegts MP2]])=2,MIN(DATE($P$8,12,31),$D124)-MAX(DATE($P$8,1,1),$C124)+1,0)</f>
        <v>0</v>
      </c>
      <c r="Q124" s="34">
        <f>IF(COUNT(Table1[[#This Row],[Darba sākuma datums projektā1]:[Amata pienākumu izpildes termiņš, vai darba beigu datums par kuru iesniegts MP2]])=2,MIN(DATE($Q$8,12,31),$D124)-MAX(DATE($Q$8,1,1),$C124)+1,0)</f>
        <v>0</v>
      </c>
      <c r="R124" s="37">
        <f>IF(COUNT(Table1[[#This Row],[Darba sākuma datums projektā1]:[Amata pienākumu izpildes termiņš, vai darba beigu datums par kuru iesniegts MP2]])=2,MIN(DATE($R$8,12,31),$D124)-MAX(DATE($R$8,1,1),$C124)+1,0)</f>
        <v>0</v>
      </c>
      <c r="S124" s="3">
        <f t="shared" si="30"/>
        <v>0</v>
      </c>
      <c r="T124" s="2">
        <f t="shared" si="31"/>
        <v>0</v>
      </c>
      <c r="U124" s="2">
        <f t="shared" si="32"/>
        <v>0</v>
      </c>
      <c r="V124" s="2">
        <f t="shared" si="33"/>
        <v>0</v>
      </c>
      <c r="W124" s="2">
        <f t="shared" si="34"/>
        <v>0</v>
      </c>
      <c r="X124" s="2">
        <f t="shared" si="35"/>
        <v>0</v>
      </c>
      <c r="Y124" s="2">
        <f t="shared" si="36"/>
        <v>0</v>
      </c>
      <c r="Z124" s="2">
        <f t="shared" si="37"/>
        <v>0</v>
      </c>
      <c r="AA124" s="25">
        <f t="shared" si="38"/>
        <v>0</v>
      </c>
    </row>
    <row r="125" spans="1:27" x14ac:dyDescent="0.3">
      <c r="A125" s="6">
        <v>117</v>
      </c>
      <c r="B125" s="48"/>
      <c r="C125" s="49"/>
      <c r="D125" s="50"/>
      <c r="E125" s="29">
        <f t="shared" si="29"/>
        <v>0</v>
      </c>
      <c r="F125" s="55"/>
      <c r="G125" s="87"/>
      <c r="H125" s="93">
        <f>Table1[[#This Row],[Atvaļinājuma dienu skaits, kas projektā attiecināts iepriekšējos MP]]+G125</f>
        <v>0</v>
      </c>
      <c r="I125" s="29">
        <f>Table1[[#This Row],[Atvaļinājums proporcionāli nostrādātajam laikam projektā]]-Table1[[#This Row],[Kopā izlietoto atvaļinājuma dienu skaits personai projektā]]</f>
        <v>0</v>
      </c>
      <c r="J125" s="32">
        <f>IF(COUNT(Table1[[#This Row],[Darba sākuma datums projektā1]:[Amata pienākumu izpildes termiņš, vai darba beigu datums par kuru iesniegts MP2]])=2,MIN(DATE($J$8,12,31),$D125)-MAX(DATE($J$8,1,1),$C125)+1,0)</f>
        <v>0</v>
      </c>
      <c r="K125" s="34">
        <f>IF(COUNT(Table1[[#This Row],[Darba sākuma datums projektā1]:[Amata pienākumu izpildes termiņš, vai darba beigu datums par kuru iesniegts MP2]])=2,MIN(DATE($K$8,12,31),$D125)-MAX(DATE($K$8,1,1),$C125)+1,0)</f>
        <v>0</v>
      </c>
      <c r="L125" s="34">
        <f>IF(COUNT(Table1[[#This Row],[Darba sākuma datums projektā1]:[Amata pienākumu izpildes termiņš, vai darba beigu datums par kuru iesniegts MP2]])=2,MIN(DATE($L$8,12,31),$D125)-MAX(DATE($L$8,1,1),$C125)+1,0)</f>
        <v>0</v>
      </c>
      <c r="M125" s="34">
        <f>IF(COUNT(Table1[[#This Row],[Darba sākuma datums projektā1]:[Amata pienākumu izpildes termiņš, vai darba beigu datums par kuru iesniegts MP2]])=2,MIN(DATE($M$8,12,31),$D125)-MAX(DATE($M$8,1,1),$C125)+1,0)</f>
        <v>0</v>
      </c>
      <c r="N125" s="34">
        <f>IF(COUNT(Table1[[#This Row],[Darba sākuma datums projektā1]:[Amata pienākumu izpildes termiņš, vai darba beigu datums par kuru iesniegts MP2]])=2,MIN(DATE($N$8,12,31),$D125)-MAX(DATE($N$8,1,1),$C125)+1,0)</f>
        <v>0</v>
      </c>
      <c r="O125" s="34">
        <f>IF(COUNT(Table1[[#This Row],[Darba sākuma datums projektā1]:[Amata pienākumu izpildes termiņš, vai darba beigu datums par kuru iesniegts MP2]])=2,MIN(DATE($O$8,12,31),$D125)-MAX(DATE($O$8,1,1),$C125)+1,0)</f>
        <v>0</v>
      </c>
      <c r="P125" s="34">
        <f>IF(COUNT(Table1[[#This Row],[Darba sākuma datums projektā1]:[Amata pienākumu izpildes termiņš, vai darba beigu datums par kuru iesniegts MP2]])=2,MIN(DATE($P$8,12,31),$D125)-MAX(DATE($P$8,1,1),$C125)+1,0)</f>
        <v>0</v>
      </c>
      <c r="Q125" s="34">
        <f>IF(COUNT(Table1[[#This Row],[Darba sākuma datums projektā1]:[Amata pienākumu izpildes termiņš, vai darba beigu datums par kuru iesniegts MP2]])=2,MIN(DATE($Q$8,12,31),$D125)-MAX(DATE($Q$8,1,1),$C125)+1,0)</f>
        <v>0</v>
      </c>
      <c r="R125" s="37">
        <f>IF(COUNT(Table1[[#This Row],[Darba sākuma datums projektā1]:[Amata pienākumu izpildes termiņš, vai darba beigu datums par kuru iesniegts MP2]])=2,MIN(DATE($R$8,12,31),$D125)-MAX(DATE($R$8,1,1),$C125)+1,0)</f>
        <v>0</v>
      </c>
      <c r="S125" s="3">
        <f t="shared" si="30"/>
        <v>0</v>
      </c>
      <c r="T125" s="2">
        <f t="shared" si="31"/>
        <v>0</v>
      </c>
      <c r="U125" s="2">
        <f t="shared" si="32"/>
        <v>0</v>
      </c>
      <c r="V125" s="2">
        <f t="shared" si="33"/>
        <v>0</v>
      </c>
      <c r="W125" s="2">
        <f t="shared" si="34"/>
        <v>0</v>
      </c>
      <c r="X125" s="2">
        <f t="shared" si="35"/>
        <v>0</v>
      </c>
      <c r="Y125" s="2">
        <f t="shared" si="36"/>
        <v>0</v>
      </c>
      <c r="Z125" s="2">
        <f t="shared" si="37"/>
        <v>0</v>
      </c>
      <c r="AA125" s="25">
        <f t="shared" si="38"/>
        <v>0</v>
      </c>
    </row>
    <row r="126" spans="1:27" x14ac:dyDescent="0.3">
      <c r="A126" s="6">
        <v>118</v>
      </c>
      <c r="B126" s="48"/>
      <c r="C126" s="49"/>
      <c r="D126" s="50"/>
      <c r="E126" s="29">
        <f t="shared" si="29"/>
        <v>0</v>
      </c>
      <c r="F126" s="55"/>
      <c r="G126" s="87"/>
      <c r="H126" s="93">
        <f>Table1[[#This Row],[Atvaļinājuma dienu skaits, kas projektā attiecināts iepriekšējos MP]]+G126</f>
        <v>0</v>
      </c>
      <c r="I126" s="29">
        <f>Table1[[#This Row],[Atvaļinājums proporcionāli nostrādātajam laikam projektā]]-Table1[[#This Row],[Kopā izlietoto atvaļinājuma dienu skaits personai projektā]]</f>
        <v>0</v>
      </c>
      <c r="J126" s="32">
        <f>IF(COUNT(Table1[[#This Row],[Darba sākuma datums projektā1]:[Amata pienākumu izpildes termiņš, vai darba beigu datums par kuru iesniegts MP2]])=2,MIN(DATE($J$8,12,31),$D126)-MAX(DATE($J$8,1,1),$C126)+1,0)</f>
        <v>0</v>
      </c>
      <c r="K126" s="34">
        <f>IF(COUNT(Table1[[#This Row],[Darba sākuma datums projektā1]:[Amata pienākumu izpildes termiņš, vai darba beigu datums par kuru iesniegts MP2]])=2,MIN(DATE($K$8,12,31),$D126)-MAX(DATE($K$8,1,1),$C126)+1,0)</f>
        <v>0</v>
      </c>
      <c r="L126" s="34">
        <f>IF(COUNT(Table1[[#This Row],[Darba sākuma datums projektā1]:[Amata pienākumu izpildes termiņš, vai darba beigu datums par kuru iesniegts MP2]])=2,MIN(DATE($L$8,12,31),$D126)-MAX(DATE($L$8,1,1),$C126)+1,0)</f>
        <v>0</v>
      </c>
      <c r="M126" s="34">
        <f>IF(COUNT(Table1[[#This Row],[Darba sākuma datums projektā1]:[Amata pienākumu izpildes termiņš, vai darba beigu datums par kuru iesniegts MP2]])=2,MIN(DATE($M$8,12,31),$D126)-MAX(DATE($M$8,1,1),$C126)+1,0)</f>
        <v>0</v>
      </c>
      <c r="N126" s="34">
        <f>IF(COUNT(Table1[[#This Row],[Darba sākuma datums projektā1]:[Amata pienākumu izpildes termiņš, vai darba beigu datums par kuru iesniegts MP2]])=2,MIN(DATE($N$8,12,31),$D126)-MAX(DATE($N$8,1,1),$C126)+1,0)</f>
        <v>0</v>
      </c>
      <c r="O126" s="34">
        <f>IF(COUNT(Table1[[#This Row],[Darba sākuma datums projektā1]:[Amata pienākumu izpildes termiņš, vai darba beigu datums par kuru iesniegts MP2]])=2,MIN(DATE($O$8,12,31),$D126)-MAX(DATE($O$8,1,1),$C126)+1,0)</f>
        <v>0</v>
      </c>
      <c r="P126" s="34">
        <f>IF(COUNT(Table1[[#This Row],[Darba sākuma datums projektā1]:[Amata pienākumu izpildes termiņš, vai darba beigu datums par kuru iesniegts MP2]])=2,MIN(DATE($P$8,12,31),$D126)-MAX(DATE($P$8,1,1),$C126)+1,0)</f>
        <v>0</v>
      </c>
      <c r="Q126" s="34">
        <f>IF(COUNT(Table1[[#This Row],[Darba sākuma datums projektā1]:[Amata pienākumu izpildes termiņš, vai darba beigu datums par kuru iesniegts MP2]])=2,MIN(DATE($Q$8,12,31),$D126)-MAX(DATE($Q$8,1,1),$C126)+1,0)</f>
        <v>0</v>
      </c>
      <c r="R126" s="37">
        <f>IF(COUNT(Table1[[#This Row],[Darba sākuma datums projektā1]:[Amata pienākumu izpildes termiņš, vai darba beigu datums par kuru iesniegts MP2]])=2,MIN(DATE($R$8,12,31),$D126)-MAX(DATE($R$8,1,1),$C126)+1,0)</f>
        <v>0</v>
      </c>
      <c r="S126" s="3">
        <f t="shared" si="30"/>
        <v>0</v>
      </c>
      <c r="T126" s="2">
        <f t="shared" si="31"/>
        <v>0</v>
      </c>
      <c r="U126" s="2">
        <f t="shared" si="32"/>
        <v>0</v>
      </c>
      <c r="V126" s="2">
        <f t="shared" si="33"/>
        <v>0</v>
      </c>
      <c r="W126" s="2">
        <f t="shared" si="34"/>
        <v>0</v>
      </c>
      <c r="X126" s="2">
        <f t="shared" si="35"/>
        <v>0</v>
      </c>
      <c r="Y126" s="2">
        <f t="shared" si="36"/>
        <v>0</v>
      </c>
      <c r="Z126" s="2">
        <f t="shared" si="37"/>
        <v>0</v>
      </c>
      <c r="AA126" s="25">
        <f t="shared" si="38"/>
        <v>0</v>
      </c>
    </row>
    <row r="127" spans="1:27" x14ac:dyDescent="0.3">
      <c r="A127" s="6">
        <v>119</v>
      </c>
      <c r="B127" s="48"/>
      <c r="C127" s="49"/>
      <c r="D127" s="50"/>
      <c r="E127" s="29">
        <f t="shared" si="29"/>
        <v>0</v>
      </c>
      <c r="F127" s="55"/>
      <c r="G127" s="87"/>
      <c r="H127" s="93">
        <f>Table1[[#This Row],[Atvaļinājuma dienu skaits, kas projektā attiecināts iepriekšējos MP]]+G127</f>
        <v>0</v>
      </c>
      <c r="I127" s="29">
        <f>Table1[[#This Row],[Atvaļinājums proporcionāli nostrādātajam laikam projektā]]-Table1[[#This Row],[Kopā izlietoto atvaļinājuma dienu skaits personai projektā]]</f>
        <v>0</v>
      </c>
      <c r="J127" s="32">
        <f>IF(COUNT(Table1[[#This Row],[Darba sākuma datums projektā1]:[Amata pienākumu izpildes termiņš, vai darba beigu datums par kuru iesniegts MP2]])=2,MIN(DATE($J$8,12,31),$D127)-MAX(DATE($J$8,1,1),$C127)+1,0)</f>
        <v>0</v>
      </c>
      <c r="K127" s="34">
        <f>IF(COUNT(Table1[[#This Row],[Darba sākuma datums projektā1]:[Amata pienākumu izpildes termiņš, vai darba beigu datums par kuru iesniegts MP2]])=2,MIN(DATE($K$8,12,31),$D127)-MAX(DATE($K$8,1,1),$C127)+1,0)</f>
        <v>0</v>
      </c>
      <c r="L127" s="34">
        <f>IF(COUNT(Table1[[#This Row],[Darba sākuma datums projektā1]:[Amata pienākumu izpildes termiņš, vai darba beigu datums par kuru iesniegts MP2]])=2,MIN(DATE($L$8,12,31),$D127)-MAX(DATE($L$8,1,1),$C127)+1,0)</f>
        <v>0</v>
      </c>
      <c r="M127" s="34">
        <f>IF(COUNT(Table1[[#This Row],[Darba sākuma datums projektā1]:[Amata pienākumu izpildes termiņš, vai darba beigu datums par kuru iesniegts MP2]])=2,MIN(DATE($M$8,12,31),$D127)-MAX(DATE($M$8,1,1),$C127)+1,0)</f>
        <v>0</v>
      </c>
      <c r="N127" s="34">
        <f>IF(COUNT(Table1[[#This Row],[Darba sākuma datums projektā1]:[Amata pienākumu izpildes termiņš, vai darba beigu datums par kuru iesniegts MP2]])=2,MIN(DATE($N$8,12,31),$D127)-MAX(DATE($N$8,1,1),$C127)+1,0)</f>
        <v>0</v>
      </c>
      <c r="O127" s="34">
        <f>IF(COUNT(Table1[[#This Row],[Darba sākuma datums projektā1]:[Amata pienākumu izpildes termiņš, vai darba beigu datums par kuru iesniegts MP2]])=2,MIN(DATE($O$8,12,31),$D127)-MAX(DATE($O$8,1,1),$C127)+1,0)</f>
        <v>0</v>
      </c>
      <c r="P127" s="34">
        <f>IF(COUNT(Table1[[#This Row],[Darba sākuma datums projektā1]:[Amata pienākumu izpildes termiņš, vai darba beigu datums par kuru iesniegts MP2]])=2,MIN(DATE($P$8,12,31),$D127)-MAX(DATE($P$8,1,1),$C127)+1,0)</f>
        <v>0</v>
      </c>
      <c r="Q127" s="34">
        <f>IF(COUNT(Table1[[#This Row],[Darba sākuma datums projektā1]:[Amata pienākumu izpildes termiņš, vai darba beigu datums par kuru iesniegts MP2]])=2,MIN(DATE($Q$8,12,31),$D127)-MAX(DATE($Q$8,1,1),$C127)+1,0)</f>
        <v>0</v>
      </c>
      <c r="R127" s="37">
        <f>IF(COUNT(Table1[[#This Row],[Darba sākuma datums projektā1]:[Amata pienākumu izpildes termiņš, vai darba beigu datums par kuru iesniegts MP2]])=2,MIN(DATE($R$8,12,31),$D127)-MAX(DATE($R$8,1,1),$C127)+1,0)</f>
        <v>0</v>
      </c>
      <c r="S127" s="3">
        <f t="shared" si="30"/>
        <v>0</v>
      </c>
      <c r="T127" s="2">
        <f t="shared" si="31"/>
        <v>0</v>
      </c>
      <c r="U127" s="2">
        <f t="shared" si="32"/>
        <v>0</v>
      </c>
      <c r="V127" s="2">
        <f t="shared" si="33"/>
        <v>0</v>
      </c>
      <c r="W127" s="2">
        <f t="shared" si="34"/>
        <v>0</v>
      </c>
      <c r="X127" s="2">
        <f t="shared" si="35"/>
        <v>0</v>
      </c>
      <c r="Y127" s="2">
        <f t="shared" si="36"/>
        <v>0</v>
      </c>
      <c r="Z127" s="2">
        <f t="shared" si="37"/>
        <v>0</v>
      </c>
      <c r="AA127" s="25">
        <f t="shared" si="38"/>
        <v>0</v>
      </c>
    </row>
    <row r="128" spans="1:27" x14ac:dyDescent="0.3">
      <c r="A128" s="6">
        <v>120</v>
      </c>
      <c r="B128" s="48"/>
      <c r="C128" s="49"/>
      <c r="D128" s="50"/>
      <c r="E128" s="29">
        <f t="shared" si="29"/>
        <v>0</v>
      </c>
      <c r="F128" s="55"/>
      <c r="G128" s="87"/>
      <c r="H128" s="93">
        <f>Table1[[#This Row],[Atvaļinājuma dienu skaits, kas projektā attiecināts iepriekšējos MP]]+G128</f>
        <v>0</v>
      </c>
      <c r="I128" s="29">
        <f>Table1[[#This Row],[Atvaļinājums proporcionāli nostrādātajam laikam projektā]]-Table1[[#This Row],[Kopā izlietoto atvaļinājuma dienu skaits personai projektā]]</f>
        <v>0</v>
      </c>
      <c r="J128" s="32">
        <f>IF(COUNT(Table1[[#This Row],[Darba sākuma datums projektā1]:[Amata pienākumu izpildes termiņš, vai darba beigu datums par kuru iesniegts MP2]])=2,MIN(DATE($J$8,12,31),$D128)-MAX(DATE($J$8,1,1),$C128)+1,0)</f>
        <v>0</v>
      </c>
      <c r="K128" s="34">
        <f>IF(COUNT(Table1[[#This Row],[Darba sākuma datums projektā1]:[Amata pienākumu izpildes termiņš, vai darba beigu datums par kuru iesniegts MP2]])=2,MIN(DATE($K$8,12,31),$D128)-MAX(DATE($K$8,1,1),$C128)+1,0)</f>
        <v>0</v>
      </c>
      <c r="L128" s="34">
        <f>IF(COUNT(Table1[[#This Row],[Darba sākuma datums projektā1]:[Amata pienākumu izpildes termiņš, vai darba beigu datums par kuru iesniegts MP2]])=2,MIN(DATE($L$8,12,31),$D128)-MAX(DATE($L$8,1,1),$C128)+1,0)</f>
        <v>0</v>
      </c>
      <c r="M128" s="34">
        <f>IF(COUNT(Table1[[#This Row],[Darba sākuma datums projektā1]:[Amata pienākumu izpildes termiņš, vai darba beigu datums par kuru iesniegts MP2]])=2,MIN(DATE($M$8,12,31),$D128)-MAX(DATE($M$8,1,1),$C128)+1,0)</f>
        <v>0</v>
      </c>
      <c r="N128" s="34">
        <f>IF(COUNT(Table1[[#This Row],[Darba sākuma datums projektā1]:[Amata pienākumu izpildes termiņš, vai darba beigu datums par kuru iesniegts MP2]])=2,MIN(DATE($N$8,12,31),$D128)-MAX(DATE($N$8,1,1),$C128)+1,0)</f>
        <v>0</v>
      </c>
      <c r="O128" s="34">
        <f>IF(COUNT(Table1[[#This Row],[Darba sākuma datums projektā1]:[Amata pienākumu izpildes termiņš, vai darba beigu datums par kuru iesniegts MP2]])=2,MIN(DATE($O$8,12,31),$D128)-MAX(DATE($O$8,1,1),$C128)+1,0)</f>
        <v>0</v>
      </c>
      <c r="P128" s="34">
        <f>IF(COUNT(Table1[[#This Row],[Darba sākuma datums projektā1]:[Amata pienākumu izpildes termiņš, vai darba beigu datums par kuru iesniegts MP2]])=2,MIN(DATE($P$8,12,31),$D128)-MAX(DATE($P$8,1,1),$C128)+1,0)</f>
        <v>0</v>
      </c>
      <c r="Q128" s="34">
        <f>IF(COUNT(Table1[[#This Row],[Darba sākuma datums projektā1]:[Amata pienākumu izpildes termiņš, vai darba beigu datums par kuru iesniegts MP2]])=2,MIN(DATE($Q$8,12,31),$D128)-MAX(DATE($Q$8,1,1),$C128)+1,0)</f>
        <v>0</v>
      </c>
      <c r="R128" s="37">
        <f>IF(COUNT(Table1[[#This Row],[Darba sākuma datums projektā1]:[Amata pienākumu izpildes termiņš, vai darba beigu datums par kuru iesniegts MP2]])=2,MIN(DATE($R$8,12,31),$D128)-MAX(DATE($R$8,1,1),$C128)+1,0)</f>
        <v>0</v>
      </c>
      <c r="S128" s="3">
        <f t="shared" si="30"/>
        <v>0</v>
      </c>
      <c r="T128" s="2">
        <f t="shared" si="31"/>
        <v>0</v>
      </c>
      <c r="U128" s="2">
        <f t="shared" si="32"/>
        <v>0</v>
      </c>
      <c r="V128" s="2">
        <f t="shared" si="33"/>
        <v>0</v>
      </c>
      <c r="W128" s="2">
        <f t="shared" si="34"/>
        <v>0</v>
      </c>
      <c r="X128" s="2">
        <f t="shared" si="35"/>
        <v>0</v>
      </c>
      <c r="Y128" s="2">
        <f t="shared" si="36"/>
        <v>0</v>
      </c>
      <c r="Z128" s="2">
        <f t="shared" si="37"/>
        <v>0</v>
      </c>
      <c r="AA128" s="25">
        <f t="shared" si="38"/>
        <v>0</v>
      </c>
    </row>
    <row r="129" spans="1:27" x14ac:dyDescent="0.3">
      <c r="A129" s="6">
        <v>121</v>
      </c>
      <c r="B129" s="48"/>
      <c r="C129" s="49"/>
      <c r="D129" s="50"/>
      <c r="E129" s="29">
        <f t="shared" si="29"/>
        <v>0</v>
      </c>
      <c r="F129" s="55"/>
      <c r="G129" s="87"/>
      <c r="H129" s="93">
        <f>Table1[[#This Row],[Atvaļinājuma dienu skaits, kas projektā attiecināts iepriekšējos MP]]+G129</f>
        <v>0</v>
      </c>
      <c r="I129" s="29">
        <f>Table1[[#This Row],[Atvaļinājums proporcionāli nostrādātajam laikam projektā]]-Table1[[#This Row],[Kopā izlietoto atvaļinājuma dienu skaits personai projektā]]</f>
        <v>0</v>
      </c>
      <c r="J129" s="32">
        <f>IF(COUNT(Table1[[#This Row],[Darba sākuma datums projektā1]:[Amata pienākumu izpildes termiņš, vai darba beigu datums par kuru iesniegts MP2]])=2,MIN(DATE($J$8,12,31),$D129)-MAX(DATE($J$8,1,1),$C129)+1,0)</f>
        <v>0</v>
      </c>
      <c r="K129" s="34">
        <f>IF(COUNT(Table1[[#This Row],[Darba sākuma datums projektā1]:[Amata pienākumu izpildes termiņš, vai darba beigu datums par kuru iesniegts MP2]])=2,MIN(DATE($K$8,12,31),$D129)-MAX(DATE($K$8,1,1),$C129)+1,0)</f>
        <v>0</v>
      </c>
      <c r="L129" s="34">
        <f>IF(COUNT(Table1[[#This Row],[Darba sākuma datums projektā1]:[Amata pienākumu izpildes termiņš, vai darba beigu datums par kuru iesniegts MP2]])=2,MIN(DATE($L$8,12,31),$D129)-MAX(DATE($L$8,1,1),$C129)+1,0)</f>
        <v>0</v>
      </c>
      <c r="M129" s="34">
        <f>IF(COUNT(Table1[[#This Row],[Darba sākuma datums projektā1]:[Amata pienākumu izpildes termiņš, vai darba beigu datums par kuru iesniegts MP2]])=2,MIN(DATE($M$8,12,31),$D129)-MAX(DATE($M$8,1,1),$C129)+1,0)</f>
        <v>0</v>
      </c>
      <c r="N129" s="34">
        <f>IF(COUNT(Table1[[#This Row],[Darba sākuma datums projektā1]:[Amata pienākumu izpildes termiņš, vai darba beigu datums par kuru iesniegts MP2]])=2,MIN(DATE($N$8,12,31),$D129)-MAX(DATE($N$8,1,1),$C129)+1,0)</f>
        <v>0</v>
      </c>
      <c r="O129" s="34">
        <f>IF(COUNT(Table1[[#This Row],[Darba sākuma datums projektā1]:[Amata pienākumu izpildes termiņš, vai darba beigu datums par kuru iesniegts MP2]])=2,MIN(DATE($O$8,12,31),$D129)-MAX(DATE($O$8,1,1),$C129)+1,0)</f>
        <v>0</v>
      </c>
      <c r="P129" s="34">
        <f>IF(COUNT(Table1[[#This Row],[Darba sākuma datums projektā1]:[Amata pienākumu izpildes termiņš, vai darba beigu datums par kuru iesniegts MP2]])=2,MIN(DATE($P$8,12,31),$D129)-MAX(DATE($P$8,1,1),$C129)+1,0)</f>
        <v>0</v>
      </c>
      <c r="Q129" s="34">
        <f>IF(COUNT(Table1[[#This Row],[Darba sākuma datums projektā1]:[Amata pienākumu izpildes termiņš, vai darba beigu datums par kuru iesniegts MP2]])=2,MIN(DATE($Q$8,12,31),$D129)-MAX(DATE($Q$8,1,1),$C129)+1,0)</f>
        <v>0</v>
      </c>
      <c r="R129" s="37">
        <f>IF(COUNT(Table1[[#This Row],[Darba sākuma datums projektā1]:[Amata pienākumu izpildes termiņš, vai darba beigu datums par kuru iesniegts MP2]])=2,MIN(DATE($R$8,12,31),$D129)-MAX(DATE($R$8,1,1),$C129)+1,0)</f>
        <v>0</v>
      </c>
      <c r="S129" s="3">
        <f t="shared" si="30"/>
        <v>0</v>
      </c>
      <c r="T129" s="2">
        <f t="shared" si="31"/>
        <v>0</v>
      </c>
      <c r="U129" s="2">
        <f t="shared" si="32"/>
        <v>0</v>
      </c>
      <c r="V129" s="2">
        <f t="shared" si="33"/>
        <v>0</v>
      </c>
      <c r="W129" s="2">
        <f t="shared" si="34"/>
        <v>0</v>
      </c>
      <c r="X129" s="2">
        <f t="shared" si="35"/>
        <v>0</v>
      </c>
      <c r="Y129" s="2">
        <f t="shared" si="36"/>
        <v>0</v>
      </c>
      <c r="Z129" s="2">
        <f t="shared" si="37"/>
        <v>0</v>
      </c>
      <c r="AA129" s="25">
        <f t="shared" si="38"/>
        <v>0</v>
      </c>
    </row>
    <row r="130" spans="1:27" x14ac:dyDescent="0.3">
      <c r="A130" s="6">
        <v>122</v>
      </c>
      <c r="B130" s="48"/>
      <c r="C130" s="49"/>
      <c r="D130" s="50"/>
      <c r="E130" s="29">
        <f t="shared" si="29"/>
        <v>0</v>
      </c>
      <c r="F130" s="55"/>
      <c r="G130" s="87"/>
      <c r="H130" s="93">
        <f>Table1[[#This Row],[Atvaļinājuma dienu skaits, kas projektā attiecināts iepriekšējos MP]]+G130</f>
        <v>0</v>
      </c>
      <c r="I130" s="29">
        <f>Table1[[#This Row],[Atvaļinājums proporcionāli nostrādātajam laikam projektā]]-Table1[[#This Row],[Kopā izlietoto atvaļinājuma dienu skaits personai projektā]]</f>
        <v>0</v>
      </c>
      <c r="J130" s="32">
        <f>IF(COUNT(Table1[[#This Row],[Darba sākuma datums projektā1]:[Amata pienākumu izpildes termiņš, vai darba beigu datums par kuru iesniegts MP2]])=2,MIN(DATE($J$8,12,31),$D130)-MAX(DATE($J$8,1,1),$C130)+1,0)</f>
        <v>0</v>
      </c>
      <c r="K130" s="34">
        <f>IF(COUNT(Table1[[#This Row],[Darba sākuma datums projektā1]:[Amata pienākumu izpildes termiņš, vai darba beigu datums par kuru iesniegts MP2]])=2,MIN(DATE($K$8,12,31),$D130)-MAX(DATE($K$8,1,1),$C130)+1,0)</f>
        <v>0</v>
      </c>
      <c r="L130" s="34">
        <f>IF(COUNT(Table1[[#This Row],[Darba sākuma datums projektā1]:[Amata pienākumu izpildes termiņš, vai darba beigu datums par kuru iesniegts MP2]])=2,MIN(DATE($L$8,12,31),$D130)-MAX(DATE($L$8,1,1),$C130)+1,0)</f>
        <v>0</v>
      </c>
      <c r="M130" s="34">
        <f>IF(COUNT(Table1[[#This Row],[Darba sākuma datums projektā1]:[Amata pienākumu izpildes termiņš, vai darba beigu datums par kuru iesniegts MP2]])=2,MIN(DATE($M$8,12,31),$D130)-MAX(DATE($M$8,1,1),$C130)+1,0)</f>
        <v>0</v>
      </c>
      <c r="N130" s="34">
        <f>IF(COUNT(Table1[[#This Row],[Darba sākuma datums projektā1]:[Amata pienākumu izpildes termiņš, vai darba beigu datums par kuru iesniegts MP2]])=2,MIN(DATE($N$8,12,31),$D130)-MAX(DATE($N$8,1,1),$C130)+1,0)</f>
        <v>0</v>
      </c>
      <c r="O130" s="34">
        <f>IF(COUNT(Table1[[#This Row],[Darba sākuma datums projektā1]:[Amata pienākumu izpildes termiņš, vai darba beigu datums par kuru iesniegts MP2]])=2,MIN(DATE($O$8,12,31),$D130)-MAX(DATE($O$8,1,1),$C130)+1,0)</f>
        <v>0</v>
      </c>
      <c r="P130" s="34">
        <f>IF(COUNT(Table1[[#This Row],[Darba sākuma datums projektā1]:[Amata pienākumu izpildes termiņš, vai darba beigu datums par kuru iesniegts MP2]])=2,MIN(DATE($P$8,12,31),$D130)-MAX(DATE($P$8,1,1),$C130)+1,0)</f>
        <v>0</v>
      </c>
      <c r="Q130" s="34">
        <f>IF(COUNT(Table1[[#This Row],[Darba sākuma datums projektā1]:[Amata pienākumu izpildes termiņš, vai darba beigu datums par kuru iesniegts MP2]])=2,MIN(DATE($Q$8,12,31),$D130)-MAX(DATE($Q$8,1,1),$C130)+1,0)</f>
        <v>0</v>
      </c>
      <c r="R130" s="37">
        <f>IF(COUNT(Table1[[#This Row],[Darba sākuma datums projektā1]:[Amata pienākumu izpildes termiņš, vai darba beigu datums par kuru iesniegts MP2]])=2,MIN(DATE($R$8,12,31),$D130)-MAX(DATE($R$8,1,1),$C130)+1,0)</f>
        <v>0</v>
      </c>
      <c r="S130" s="3">
        <f t="shared" si="30"/>
        <v>0</v>
      </c>
      <c r="T130" s="2">
        <f t="shared" si="31"/>
        <v>0</v>
      </c>
      <c r="U130" s="2">
        <f t="shared" si="32"/>
        <v>0</v>
      </c>
      <c r="V130" s="2">
        <f t="shared" si="33"/>
        <v>0</v>
      </c>
      <c r="W130" s="2">
        <f t="shared" si="34"/>
        <v>0</v>
      </c>
      <c r="X130" s="2">
        <f t="shared" si="35"/>
        <v>0</v>
      </c>
      <c r="Y130" s="2">
        <f t="shared" si="36"/>
        <v>0</v>
      </c>
      <c r="Z130" s="2">
        <f t="shared" si="37"/>
        <v>0</v>
      </c>
      <c r="AA130" s="25">
        <f t="shared" si="38"/>
        <v>0</v>
      </c>
    </row>
    <row r="131" spans="1:27" x14ac:dyDescent="0.3">
      <c r="A131" s="6">
        <v>123</v>
      </c>
      <c r="B131" s="48"/>
      <c r="C131" s="49"/>
      <c r="D131" s="50"/>
      <c r="E131" s="29">
        <f t="shared" si="29"/>
        <v>0</v>
      </c>
      <c r="F131" s="55"/>
      <c r="G131" s="87"/>
      <c r="H131" s="93">
        <f>Table1[[#This Row],[Atvaļinājuma dienu skaits, kas projektā attiecināts iepriekšējos MP]]+G131</f>
        <v>0</v>
      </c>
      <c r="I131" s="29">
        <f>Table1[[#This Row],[Atvaļinājums proporcionāli nostrādātajam laikam projektā]]-Table1[[#This Row],[Kopā izlietoto atvaļinājuma dienu skaits personai projektā]]</f>
        <v>0</v>
      </c>
      <c r="J131" s="32">
        <f>IF(COUNT(Table1[[#This Row],[Darba sākuma datums projektā1]:[Amata pienākumu izpildes termiņš, vai darba beigu datums par kuru iesniegts MP2]])=2,MIN(DATE($J$8,12,31),$D131)-MAX(DATE($J$8,1,1),$C131)+1,0)</f>
        <v>0</v>
      </c>
      <c r="K131" s="34">
        <f>IF(COUNT(Table1[[#This Row],[Darba sākuma datums projektā1]:[Amata pienākumu izpildes termiņš, vai darba beigu datums par kuru iesniegts MP2]])=2,MIN(DATE($K$8,12,31),$D131)-MAX(DATE($K$8,1,1),$C131)+1,0)</f>
        <v>0</v>
      </c>
      <c r="L131" s="34">
        <f>IF(COUNT(Table1[[#This Row],[Darba sākuma datums projektā1]:[Amata pienākumu izpildes termiņš, vai darba beigu datums par kuru iesniegts MP2]])=2,MIN(DATE($L$8,12,31),$D131)-MAX(DATE($L$8,1,1),$C131)+1,0)</f>
        <v>0</v>
      </c>
      <c r="M131" s="34">
        <f>IF(COUNT(Table1[[#This Row],[Darba sākuma datums projektā1]:[Amata pienākumu izpildes termiņš, vai darba beigu datums par kuru iesniegts MP2]])=2,MIN(DATE($M$8,12,31),$D131)-MAX(DATE($M$8,1,1),$C131)+1,0)</f>
        <v>0</v>
      </c>
      <c r="N131" s="34">
        <f>IF(COUNT(Table1[[#This Row],[Darba sākuma datums projektā1]:[Amata pienākumu izpildes termiņš, vai darba beigu datums par kuru iesniegts MP2]])=2,MIN(DATE($N$8,12,31),$D131)-MAX(DATE($N$8,1,1),$C131)+1,0)</f>
        <v>0</v>
      </c>
      <c r="O131" s="34">
        <f>IF(COUNT(Table1[[#This Row],[Darba sākuma datums projektā1]:[Amata pienākumu izpildes termiņš, vai darba beigu datums par kuru iesniegts MP2]])=2,MIN(DATE($O$8,12,31),$D131)-MAX(DATE($O$8,1,1),$C131)+1,0)</f>
        <v>0</v>
      </c>
      <c r="P131" s="34">
        <f>IF(COUNT(Table1[[#This Row],[Darba sākuma datums projektā1]:[Amata pienākumu izpildes termiņš, vai darba beigu datums par kuru iesniegts MP2]])=2,MIN(DATE($P$8,12,31),$D131)-MAX(DATE($P$8,1,1),$C131)+1,0)</f>
        <v>0</v>
      </c>
      <c r="Q131" s="34">
        <f>IF(COUNT(Table1[[#This Row],[Darba sākuma datums projektā1]:[Amata pienākumu izpildes termiņš, vai darba beigu datums par kuru iesniegts MP2]])=2,MIN(DATE($Q$8,12,31),$D131)-MAX(DATE($Q$8,1,1),$C131)+1,0)</f>
        <v>0</v>
      </c>
      <c r="R131" s="37">
        <f>IF(COUNT(Table1[[#This Row],[Darba sākuma datums projektā1]:[Amata pienākumu izpildes termiņš, vai darba beigu datums par kuru iesniegts MP2]])=2,MIN(DATE($R$8,12,31),$D131)-MAX(DATE($R$8,1,1),$C131)+1,0)</f>
        <v>0</v>
      </c>
      <c r="S131" s="3">
        <f t="shared" si="30"/>
        <v>0</v>
      </c>
      <c r="T131" s="2">
        <f t="shared" si="31"/>
        <v>0</v>
      </c>
      <c r="U131" s="2">
        <f t="shared" si="32"/>
        <v>0</v>
      </c>
      <c r="V131" s="2">
        <f t="shared" si="33"/>
        <v>0</v>
      </c>
      <c r="W131" s="2">
        <f t="shared" si="34"/>
        <v>0</v>
      </c>
      <c r="X131" s="2">
        <f t="shared" si="35"/>
        <v>0</v>
      </c>
      <c r="Y131" s="2">
        <f t="shared" si="36"/>
        <v>0</v>
      </c>
      <c r="Z131" s="2">
        <f t="shared" si="37"/>
        <v>0</v>
      </c>
      <c r="AA131" s="25">
        <f t="shared" si="38"/>
        <v>0</v>
      </c>
    </row>
    <row r="132" spans="1:27" x14ac:dyDescent="0.3">
      <c r="A132" s="6">
        <v>124</v>
      </c>
      <c r="B132" s="48"/>
      <c r="C132" s="49"/>
      <c r="D132" s="50"/>
      <c r="E132" s="29">
        <f t="shared" si="29"/>
        <v>0</v>
      </c>
      <c r="F132" s="55"/>
      <c r="G132" s="87"/>
      <c r="H132" s="93">
        <f>Table1[[#This Row],[Atvaļinājuma dienu skaits, kas projektā attiecināts iepriekšējos MP]]+G132</f>
        <v>0</v>
      </c>
      <c r="I132" s="29">
        <f>Table1[[#This Row],[Atvaļinājums proporcionāli nostrādātajam laikam projektā]]-Table1[[#This Row],[Kopā izlietoto atvaļinājuma dienu skaits personai projektā]]</f>
        <v>0</v>
      </c>
      <c r="J132" s="32">
        <f>IF(COUNT(Table1[[#This Row],[Darba sākuma datums projektā1]:[Amata pienākumu izpildes termiņš, vai darba beigu datums par kuru iesniegts MP2]])=2,MIN(DATE($J$8,12,31),$D132)-MAX(DATE($J$8,1,1),$C132)+1,0)</f>
        <v>0</v>
      </c>
      <c r="K132" s="34">
        <f>IF(COUNT(Table1[[#This Row],[Darba sākuma datums projektā1]:[Amata pienākumu izpildes termiņš, vai darba beigu datums par kuru iesniegts MP2]])=2,MIN(DATE($K$8,12,31),$D132)-MAX(DATE($K$8,1,1),$C132)+1,0)</f>
        <v>0</v>
      </c>
      <c r="L132" s="34">
        <f>IF(COUNT(Table1[[#This Row],[Darba sākuma datums projektā1]:[Amata pienākumu izpildes termiņš, vai darba beigu datums par kuru iesniegts MP2]])=2,MIN(DATE($L$8,12,31),$D132)-MAX(DATE($L$8,1,1),$C132)+1,0)</f>
        <v>0</v>
      </c>
      <c r="M132" s="34">
        <f>IF(COUNT(Table1[[#This Row],[Darba sākuma datums projektā1]:[Amata pienākumu izpildes termiņš, vai darba beigu datums par kuru iesniegts MP2]])=2,MIN(DATE($M$8,12,31),$D132)-MAX(DATE($M$8,1,1),$C132)+1,0)</f>
        <v>0</v>
      </c>
      <c r="N132" s="34">
        <f>IF(COUNT(Table1[[#This Row],[Darba sākuma datums projektā1]:[Amata pienākumu izpildes termiņš, vai darba beigu datums par kuru iesniegts MP2]])=2,MIN(DATE($N$8,12,31),$D132)-MAX(DATE($N$8,1,1),$C132)+1,0)</f>
        <v>0</v>
      </c>
      <c r="O132" s="34">
        <f>IF(COUNT(Table1[[#This Row],[Darba sākuma datums projektā1]:[Amata pienākumu izpildes termiņš, vai darba beigu datums par kuru iesniegts MP2]])=2,MIN(DATE($O$8,12,31),$D132)-MAX(DATE($O$8,1,1),$C132)+1,0)</f>
        <v>0</v>
      </c>
      <c r="P132" s="34">
        <f>IF(COUNT(Table1[[#This Row],[Darba sākuma datums projektā1]:[Amata pienākumu izpildes termiņš, vai darba beigu datums par kuru iesniegts MP2]])=2,MIN(DATE($P$8,12,31),$D132)-MAX(DATE($P$8,1,1),$C132)+1,0)</f>
        <v>0</v>
      </c>
      <c r="Q132" s="34">
        <f>IF(COUNT(Table1[[#This Row],[Darba sākuma datums projektā1]:[Amata pienākumu izpildes termiņš, vai darba beigu datums par kuru iesniegts MP2]])=2,MIN(DATE($Q$8,12,31),$D132)-MAX(DATE($Q$8,1,1),$C132)+1,0)</f>
        <v>0</v>
      </c>
      <c r="R132" s="37">
        <f>IF(COUNT(Table1[[#This Row],[Darba sākuma datums projektā1]:[Amata pienākumu izpildes termiņš, vai darba beigu datums par kuru iesniegts MP2]])=2,MIN(DATE($R$8,12,31),$D132)-MAX(DATE($R$8,1,1),$C132)+1,0)</f>
        <v>0</v>
      </c>
      <c r="S132" s="3">
        <f t="shared" si="30"/>
        <v>0</v>
      </c>
      <c r="T132" s="2">
        <f t="shared" si="31"/>
        <v>0</v>
      </c>
      <c r="U132" s="2">
        <f t="shared" si="32"/>
        <v>0</v>
      </c>
      <c r="V132" s="2">
        <f t="shared" si="33"/>
        <v>0</v>
      </c>
      <c r="W132" s="2">
        <f t="shared" si="34"/>
        <v>0</v>
      </c>
      <c r="X132" s="2">
        <f t="shared" si="35"/>
        <v>0</v>
      </c>
      <c r="Y132" s="2">
        <f t="shared" si="36"/>
        <v>0</v>
      </c>
      <c r="Z132" s="2">
        <f t="shared" si="37"/>
        <v>0</v>
      </c>
      <c r="AA132" s="25">
        <f t="shared" si="38"/>
        <v>0</v>
      </c>
    </row>
    <row r="133" spans="1:27" x14ac:dyDescent="0.3">
      <c r="A133" s="6">
        <v>125</v>
      </c>
      <c r="B133" s="48"/>
      <c r="C133" s="49"/>
      <c r="D133" s="50"/>
      <c r="E133" s="29">
        <f t="shared" si="29"/>
        <v>0</v>
      </c>
      <c r="F133" s="55"/>
      <c r="G133" s="87"/>
      <c r="H133" s="93">
        <f>Table1[[#This Row],[Atvaļinājuma dienu skaits, kas projektā attiecināts iepriekšējos MP]]+G133</f>
        <v>0</v>
      </c>
      <c r="I133" s="29">
        <f>Table1[[#This Row],[Atvaļinājums proporcionāli nostrādātajam laikam projektā]]-Table1[[#This Row],[Kopā izlietoto atvaļinājuma dienu skaits personai projektā]]</f>
        <v>0</v>
      </c>
      <c r="J133" s="32">
        <f>IF(COUNT(Table1[[#This Row],[Darba sākuma datums projektā1]:[Amata pienākumu izpildes termiņš, vai darba beigu datums par kuru iesniegts MP2]])=2,MIN(DATE($J$8,12,31),$D133)-MAX(DATE($J$8,1,1),$C133)+1,0)</f>
        <v>0</v>
      </c>
      <c r="K133" s="34">
        <f>IF(COUNT(Table1[[#This Row],[Darba sākuma datums projektā1]:[Amata pienākumu izpildes termiņš, vai darba beigu datums par kuru iesniegts MP2]])=2,MIN(DATE($K$8,12,31),$D133)-MAX(DATE($K$8,1,1),$C133)+1,0)</f>
        <v>0</v>
      </c>
      <c r="L133" s="34">
        <f>IF(COUNT(Table1[[#This Row],[Darba sākuma datums projektā1]:[Amata pienākumu izpildes termiņš, vai darba beigu datums par kuru iesniegts MP2]])=2,MIN(DATE($L$8,12,31),$D133)-MAX(DATE($L$8,1,1),$C133)+1,0)</f>
        <v>0</v>
      </c>
      <c r="M133" s="34">
        <f>IF(COUNT(Table1[[#This Row],[Darba sākuma datums projektā1]:[Amata pienākumu izpildes termiņš, vai darba beigu datums par kuru iesniegts MP2]])=2,MIN(DATE($M$8,12,31),$D133)-MAX(DATE($M$8,1,1),$C133)+1,0)</f>
        <v>0</v>
      </c>
      <c r="N133" s="34">
        <f>IF(COUNT(Table1[[#This Row],[Darba sākuma datums projektā1]:[Amata pienākumu izpildes termiņš, vai darba beigu datums par kuru iesniegts MP2]])=2,MIN(DATE($N$8,12,31),$D133)-MAX(DATE($N$8,1,1),$C133)+1,0)</f>
        <v>0</v>
      </c>
      <c r="O133" s="34">
        <f>IF(COUNT(Table1[[#This Row],[Darba sākuma datums projektā1]:[Amata pienākumu izpildes termiņš, vai darba beigu datums par kuru iesniegts MP2]])=2,MIN(DATE($O$8,12,31),$D133)-MAX(DATE($O$8,1,1),$C133)+1,0)</f>
        <v>0</v>
      </c>
      <c r="P133" s="34">
        <f>IF(COUNT(Table1[[#This Row],[Darba sākuma datums projektā1]:[Amata pienākumu izpildes termiņš, vai darba beigu datums par kuru iesniegts MP2]])=2,MIN(DATE($P$8,12,31),$D133)-MAX(DATE($P$8,1,1),$C133)+1,0)</f>
        <v>0</v>
      </c>
      <c r="Q133" s="34">
        <f>IF(COUNT(Table1[[#This Row],[Darba sākuma datums projektā1]:[Amata pienākumu izpildes termiņš, vai darba beigu datums par kuru iesniegts MP2]])=2,MIN(DATE($Q$8,12,31),$D133)-MAX(DATE($Q$8,1,1),$C133)+1,0)</f>
        <v>0</v>
      </c>
      <c r="R133" s="37">
        <f>IF(COUNT(Table1[[#This Row],[Darba sākuma datums projektā1]:[Amata pienākumu izpildes termiņš, vai darba beigu datums par kuru iesniegts MP2]])=2,MIN(DATE($R$8,12,31),$D133)-MAX(DATE($R$8,1,1),$C133)+1,0)</f>
        <v>0</v>
      </c>
      <c r="S133" s="3">
        <f t="shared" si="30"/>
        <v>0</v>
      </c>
      <c r="T133" s="2">
        <f t="shared" si="31"/>
        <v>0</v>
      </c>
      <c r="U133" s="2">
        <f t="shared" si="32"/>
        <v>0</v>
      </c>
      <c r="V133" s="2">
        <f t="shared" si="33"/>
        <v>0</v>
      </c>
      <c r="W133" s="2">
        <f t="shared" si="34"/>
        <v>0</v>
      </c>
      <c r="X133" s="2">
        <f t="shared" si="35"/>
        <v>0</v>
      </c>
      <c r="Y133" s="2">
        <f t="shared" si="36"/>
        <v>0</v>
      </c>
      <c r="Z133" s="2">
        <f t="shared" si="37"/>
        <v>0</v>
      </c>
      <c r="AA133" s="25">
        <f t="shared" si="38"/>
        <v>0</v>
      </c>
    </row>
    <row r="134" spans="1:27" x14ac:dyDescent="0.3">
      <c r="A134" s="6">
        <v>126</v>
      </c>
      <c r="B134" s="48"/>
      <c r="C134" s="49"/>
      <c r="D134" s="50"/>
      <c r="E134" s="29">
        <f t="shared" si="29"/>
        <v>0</v>
      </c>
      <c r="F134" s="55"/>
      <c r="G134" s="87"/>
      <c r="H134" s="93">
        <f>Table1[[#This Row],[Atvaļinājuma dienu skaits, kas projektā attiecināts iepriekšējos MP]]+G134</f>
        <v>0</v>
      </c>
      <c r="I134" s="29">
        <f>Table1[[#This Row],[Atvaļinājums proporcionāli nostrādātajam laikam projektā]]-Table1[[#This Row],[Kopā izlietoto atvaļinājuma dienu skaits personai projektā]]</f>
        <v>0</v>
      </c>
      <c r="J134" s="32">
        <f>IF(COUNT(Table1[[#This Row],[Darba sākuma datums projektā1]:[Amata pienākumu izpildes termiņš, vai darba beigu datums par kuru iesniegts MP2]])=2,MIN(DATE($J$8,12,31),$D134)-MAX(DATE($J$8,1,1),$C134)+1,0)</f>
        <v>0</v>
      </c>
      <c r="K134" s="34">
        <f>IF(COUNT(Table1[[#This Row],[Darba sākuma datums projektā1]:[Amata pienākumu izpildes termiņš, vai darba beigu datums par kuru iesniegts MP2]])=2,MIN(DATE($K$8,12,31),$D134)-MAX(DATE($K$8,1,1),$C134)+1,0)</f>
        <v>0</v>
      </c>
      <c r="L134" s="34">
        <f>IF(COUNT(Table1[[#This Row],[Darba sākuma datums projektā1]:[Amata pienākumu izpildes termiņš, vai darba beigu datums par kuru iesniegts MP2]])=2,MIN(DATE($L$8,12,31),$D134)-MAX(DATE($L$8,1,1),$C134)+1,0)</f>
        <v>0</v>
      </c>
      <c r="M134" s="34">
        <f>IF(COUNT(Table1[[#This Row],[Darba sākuma datums projektā1]:[Amata pienākumu izpildes termiņš, vai darba beigu datums par kuru iesniegts MP2]])=2,MIN(DATE($M$8,12,31),$D134)-MAX(DATE($M$8,1,1),$C134)+1,0)</f>
        <v>0</v>
      </c>
      <c r="N134" s="34">
        <f>IF(COUNT(Table1[[#This Row],[Darba sākuma datums projektā1]:[Amata pienākumu izpildes termiņš, vai darba beigu datums par kuru iesniegts MP2]])=2,MIN(DATE($N$8,12,31),$D134)-MAX(DATE($N$8,1,1),$C134)+1,0)</f>
        <v>0</v>
      </c>
      <c r="O134" s="34">
        <f>IF(COUNT(Table1[[#This Row],[Darba sākuma datums projektā1]:[Amata pienākumu izpildes termiņš, vai darba beigu datums par kuru iesniegts MP2]])=2,MIN(DATE($O$8,12,31),$D134)-MAX(DATE($O$8,1,1),$C134)+1,0)</f>
        <v>0</v>
      </c>
      <c r="P134" s="34">
        <f>IF(COUNT(Table1[[#This Row],[Darba sākuma datums projektā1]:[Amata pienākumu izpildes termiņš, vai darba beigu datums par kuru iesniegts MP2]])=2,MIN(DATE($P$8,12,31),$D134)-MAX(DATE($P$8,1,1),$C134)+1,0)</f>
        <v>0</v>
      </c>
      <c r="Q134" s="34">
        <f>IF(COUNT(Table1[[#This Row],[Darba sākuma datums projektā1]:[Amata pienākumu izpildes termiņš, vai darba beigu datums par kuru iesniegts MP2]])=2,MIN(DATE($Q$8,12,31),$D134)-MAX(DATE($Q$8,1,1),$C134)+1,0)</f>
        <v>0</v>
      </c>
      <c r="R134" s="37">
        <f>IF(COUNT(Table1[[#This Row],[Darba sākuma datums projektā1]:[Amata pienākumu izpildes termiņš, vai darba beigu datums par kuru iesniegts MP2]])=2,MIN(DATE($R$8,12,31),$D134)-MAX(DATE($R$8,1,1),$C134)+1,0)</f>
        <v>0</v>
      </c>
      <c r="S134" s="3">
        <f t="shared" si="30"/>
        <v>0</v>
      </c>
      <c r="T134" s="2">
        <f t="shared" si="31"/>
        <v>0</v>
      </c>
      <c r="U134" s="2">
        <f t="shared" si="32"/>
        <v>0</v>
      </c>
      <c r="V134" s="2">
        <f t="shared" si="33"/>
        <v>0</v>
      </c>
      <c r="W134" s="2">
        <f t="shared" si="34"/>
        <v>0</v>
      </c>
      <c r="X134" s="2">
        <f t="shared" si="35"/>
        <v>0</v>
      </c>
      <c r="Y134" s="2">
        <f t="shared" si="36"/>
        <v>0</v>
      </c>
      <c r="Z134" s="2">
        <f t="shared" si="37"/>
        <v>0</v>
      </c>
      <c r="AA134" s="25">
        <f t="shared" si="38"/>
        <v>0</v>
      </c>
    </row>
    <row r="135" spans="1:27" x14ac:dyDescent="0.3">
      <c r="A135" s="6">
        <v>127</v>
      </c>
      <c r="B135" s="48"/>
      <c r="C135" s="49"/>
      <c r="D135" s="50"/>
      <c r="E135" s="29">
        <f t="shared" si="29"/>
        <v>0</v>
      </c>
      <c r="F135" s="55"/>
      <c r="G135" s="87"/>
      <c r="H135" s="93">
        <f>Table1[[#This Row],[Atvaļinājuma dienu skaits, kas projektā attiecināts iepriekšējos MP]]+G135</f>
        <v>0</v>
      </c>
      <c r="I135" s="29">
        <f>Table1[[#This Row],[Atvaļinājums proporcionāli nostrādātajam laikam projektā]]-Table1[[#This Row],[Kopā izlietoto atvaļinājuma dienu skaits personai projektā]]</f>
        <v>0</v>
      </c>
      <c r="J135" s="32">
        <f>IF(COUNT(Table1[[#This Row],[Darba sākuma datums projektā1]:[Amata pienākumu izpildes termiņš, vai darba beigu datums par kuru iesniegts MP2]])=2,MIN(DATE($J$8,12,31),$D135)-MAX(DATE($J$8,1,1),$C135)+1,0)</f>
        <v>0</v>
      </c>
      <c r="K135" s="34">
        <f>IF(COUNT(Table1[[#This Row],[Darba sākuma datums projektā1]:[Amata pienākumu izpildes termiņš, vai darba beigu datums par kuru iesniegts MP2]])=2,MIN(DATE($K$8,12,31),$D135)-MAX(DATE($K$8,1,1),$C135)+1,0)</f>
        <v>0</v>
      </c>
      <c r="L135" s="34">
        <f>IF(COUNT(Table1[[#This Row],[Darba sākuma datums projektā1]:[Amata pienākumu izpildes termiņš, vai darba beigu datums par kuru iesniegts MP2]])=2,MIN(DATE($L$8,12,31),$D135)-MAX(DATE($L$8,1,1),$C135)+1,0)</f>
        <v>0</v>
      </c>
      <c r="M135" s="34">
        <f>IF(COUNT(Table1[[#This Row],[Darba sākuma datums projektā1]:[Amata pienākumu izpildes termiņš, vai darba beigu datums par kuru iesniegts MP2]])=2,MIN(DATE($M$8,12,31),$D135)-MAX(DATE($M$8,1,1),$C135)+1,0)</f>
        <v>0</v>
      </c>
      <c r="N135" s="34">
        <f>IF(COUNT(Table1[[#This Row],[Darba sākuma datums projektā1]:[Amata pienākumu izpildes termiņš, vai darba beigu datums par kuru iesniegts MP2]])=2,MIN(DATE($N$8,12,31),$D135)-MAX(DATE($N$8,1,1),$C135)+1,0)</f>
        <v>0</v>
      </c>
      <c r="O135" s="34">
        <f>IF(COUNT(Table1[[#This Row],[Darba sākuma datums projektā1]:[Amata pienākumu izpildes termiņš, vai darba beigu datums par kuru iesniegts MP2]])=2,MIN(DATE($O$8,12,31),$D135)-MAX(DATE($O$8,1,1),$C135)+1,0)</f>
        <v>0</v>
      </c>
      <c r="P135" s="34">
        <f>IF(COUNT(Table1[[#This Row],[Darba sākuma datums projektā1]:[Amata pienākumu izpildes termiņš, vai darba beigu datums par kuru iesniegts MP2]])=2,MIN(DATE($P$8,12,31),$D135)-MAX(DATE($P$8,1,1),$C135)+1,0)</f>
        <v>0</v>
      </c>
      <c r="Q135" s="34">
        <f>IF(COUNT(Table1[[#This Row],[Darba sākuma datums projektā1]:[Amata pienākumu izpildes termiņš, vai darba beigu datums par kuru iesniegts MP2]])=2,MIN(DATE($Q$8,12,31),$D135)-MAX(DATE($Q$8,1,1),$C135)+1,0)</f>
        <v>0</v>
      </c>
      <c r="R135" s="37">
        <f>IF(COUNT(Table1[[#This Row],[Darba sākuma datums projektā1]:[Amata pienākumu izpildes termiņš, vai darba beigu datums par kuru iesniegts MP2]])=2,MIN(DATE($R$8,12,31),$D135)-MAX(DATE($R$8,1,1),$C135)+1,0)</f>
        <v>0</v>
      </c>
      <c r="S135" s="3">
        <f t="shared" si="30"/>
        <v>0</v>
      </c>
      <c r="T135" s="2">
        <f t="shared" si="31"/>
        <v>0</v>
      </c>
      <c r="U135" s="2">
        <f t="shared" si="32"/>
        <v>0</v>
      </c>
      <c r="V135" s="2">
        <f t="shared" si="33"/>
        <v>0</v>
      </c>
      <c r="W135" s="2">
        <f t="shared" si="34"/>
        <v>0</v>
      </c>
      <c r="X135" s="2">
        <f t="shared" si="35"/>
        <v>0</v>
      </c>
      <c r="Y135" s="2">
        <f t="shared" si="36"/>
        <v>0</v>
      </c>
      <c r="Z135" s="2">
        <f t="shared" si="37"/>
        <v>0</v>
      </c>
      <c r="AA135" s="25">
        <f t="shared" si="38"/>
        <v>0</v>
      </c>
    </row>
    <row r="136" spans="1:27" x14ac:dyDescent="0.3">
      <c r="A136" s="6">
        <v>128</v>
      </c>
      <c r="B136" s="48"/>
      <c r="C136" s="49"/>
      <c r="D136" s="50"/>
      <c r="E136" s="29">
        <f t="shared" si="29"/>
        <v>0</v>
      </c>
      <c r="F136" s="55"/>
      <c r="G136" s="87"/>
      <c r="H136" s="93">
        <f>Table1[[#This Row],[Atvaļinājuma dienu skaits, kas projektā attiecināts iepriekšējos MP]]+G136</f>
        <v>0</v>
      </c>
      <c r="I136" s="29">
        <f>Table1[[#This Row],[Atvaļinājums proporcionāli nostrādātajam laikam projektā]]-Table1[[#This Row],[Kopā izlietoto atvaļinājuma dienu skaits personai projektā]]</f>
        <v>0</v>
      </c>
      <c r="J136" s="32">
        <f>IF(COUNT(Table1[[#This Row],[Darba sākuma datums projektā1]:[Amata pienākumu izpildes termiņš, vai darba beigu datums par kuru iesniegts MP2]])=2,MIN(DATE($J$8,12,31),$D136)-MAX(DATE($J$8,1,1),$C136)+1,0)</f>
        <v>0</v>
      </c>
      <c r="K136" s="34">
        <f>IF(COUNT(Table1[[#This Row],[Darba sākuma datums projektā1]:[Amata pienākumu izpildes termiņš, vai darba beigu datums par kuru iesniegts MP2]])=2,MIN(DATE($K$8,12,31),$D136)-MAX(DATE($K$8,1,1),$C136)+1,0)</f>
        <v>0</v>
      </c>
      <c r="L136" s="34">
        <f>IF(COUNT(Table1[[#This Row],[Darba sākuma datums projektā1]:[Amata pienākumu izpildes termiņš, vai darba beigu datums par kuru iesniegts MP2]])=2,MIN(DATE($L$8,12,31),$D136)-MAX(DATE($L$8,1,1),$C136)+1,0)</f>
        <v>0</v>
      </c>
      <c r="M136" s="34">
        <f>IF(COUNT(Table1[[#This Row],[Darba sākuma datums projektā1]:[Amata pienākumu izpildes termiņš, vai darba beigu datums par kuru iesniegts MP2]])=2,MIN(DATE($M$8,12,31),$D136)-MAX(DATE($M$8,1,1),$C136)+1,0)</f>
        <v>0</v>
      </c>
      <c r="N136" s="34">
        <f>IF(COUNT(Table1[[#This Row],[Darba sākuma datums projektā1]:[Amata pienākumu izpildes termiņš, vai darba beigu datums par kuru iesniegts MP2]])=2,MIN(DATE($N$8,12,31),$D136)-MAX(DATE($N$8,1,1),$C136)+1,0)</f>
        <v>0</v>
      </c>
      <c r="O136" s="34">
        <f>IF(COUNT(Table1[[#This Row],[Darba sākuma datums projektā1]:[Amata pienākumu izpildes termiņš, vai darba beigu datums par kuru iesniegts MP2]])=2,MIN(DATE($O$8,12,31),$D136)-MAX(DATE($O$8,1,1),$C136)+1,0)</f>
        <v>0</v>
      </c>
      <c r="P136" s="34">
        <f>IF(COUNT(Table1[[#This Row],[Darba sākuma datums projektā1]:[Amata pienākumu izpildes termiņš, vai darba beigu datums par kuru iesniegts MP2]])=2,MIN(DATE($P$8,12,31),$D136)-MAX(DATE($P$8,1,1),$C136)+1,0)</f>
        <v>0</v>
      </c>
      <c r="Q136" s="34">
        <f>IF(COUNT(Table1[[#This Row],[Darba sākuma datums projektā1]:[Amata pienākumu izpildes termiņš, vai darba beigu datums par kuru iesniegts MP2]])=2,MIN(DATE($Q$8,12,31),$D136)-MAX(DATE($Q$8,1,1),$C136)+1,0)</f>
        <v>0</v>
      </c>
      <c r="R136" s="37">
        <f>IF(COUNT(Table1[[#This Row],[Darba sākuma datums projektā1]:[Amata pienākumu izpildes termiņš, vai darba beigu datums par kuru iesniegts MP2]])=2,MIN(DATE($R$8,12,31),$D136)-MAX(DATE($R$8,1,1),$C136)+1,0)</f>
        <v>0</v>
      </c>
      <c r="S136" s="3">
        <f t="shared" si="30"/>
        <v>0</v>
      </c>
      <c r="T136" s="2">
        <f t="shared" si="31"/>
        <v>0</v>
      </c>
      <c r="U136" s="2">
        <f t="shared" si="32"/>
        <v>0</v>
      </c>
      <c r="V136" s="2">
        <f t="shared" si="33"/>
        <v>0</v>
      </c>
      <c r="W136" s="2">
        <f t="shared" si="34"/>
        <v>0</v>
      </c>
      <c r="X136" s="2">
        <f t="shared" si="35"/>
        <v>0</v>
      </c>
      <c r="Y136" s="2">
        <f t="shared" si="36"/>
        <v>0</v>
      </c>
      <c r="Z136" s="2">
        <f t="shared" si="37"/>
        <v>0</v>
      </c>
      <c r="AA136" s="25">
        <f t="shared" si="38"/>
        <v>0</v>
      </c>
    </row>
    <row r="137" spans="1:27" x14ac:dyDescent="0.3">
      <c r="A137" s="6">
        <v>129</v>
      </c>
      <c r="B137" s="48"/>
      <c r="C137" s="49"/>
      <c r="D137" s="50"/>
      <c r="E137" s="29">
        <f t="shared" si="29"/>
        <v>0</v>
      </c>
      <c r="F137" s="55"/>
      <c r="G137" s="87"/>
      <c r="H137" s="93">
        <f>Table1[[#This Row],[Atvaļinājuma dienu skaits, kas projektā attiecināts iepriekšējos MP]]+G137</f>
        <v>0</v>
      </c>
      <c r="I137" s="29">
        <f>Table1[[#This Row],[Atvaļinājums proporcionāli nostrādātajam laikam projektā]]-Table1[[#This Row],[Kopā izlietoto atvaļinājuma dienu skaits personai projektā]]</f>
        <v>0</v>
      </c>
      <c r="J137" s="32">
        <f>IF(COUNT(Table1[[#This Row],[Darba sākuma datums projektā1]:[Amata pienākumu izpildes termiņš, vai darba beigu datums par kuru iesniegts MP2]])=2,MIN(DATE($J$8,12,31),$D137)-MAX(DATE($J$8,1,1),$C137)+1,0)</f>
        <v>0</v>
      </c>
      <c r="K137" s="34">
        <f>IF(COUNT(Table1[[#This Row],[Darba sākuma datums projektā1]:[Amata pienākumu izpildes termiņš, vai darba beigu datums par kuru iesniegts MP2]])=2,MIN(DATE($K$8,12,31),$D137)-MAX(DATE($K$8,1,1),$C137)+1,0)</f>
        <v>0</v>
      </c>
      <c r="L137" s="34">
        <f>IF(COUNT(Table1[[#This Row],[Darba sākuma datums projektā1]:[Amata pienākumu izpildes termiņš, vai darba beigu datums par kuru iesniegts MP2]])=2,MIN(DATE($L$8,12,31),$D137)-MAX(DATE($L$8,1,1),$C137)+1,0)</f>
        <v>0</v>
      </c>
      <c r="M137" s="34">
        <f>IF(COUNT(Table1[[#This Row],[Darba sākuma datums projektā1]:[Amata pienākumu izpildes termiņš, vai darba beigu datums par kuru iesniegts MP2]])=2,MIN(DATE($M$8,12,31),$D137)-MAX(DATE($M$8,1,1),$C137)+1,0)</f>
        <v>0</v>
      </c>
      <c r="N137" s="34">
        <f>IF(COUNT(Table1[[#This Row],[Darba sākuma datums projektā1]:[Amata pienākumu izpildes termiņš, vai darba beigu datums par kuru iesniegts MP2]])=2,MIN(DATE($N$8,12,31),$D137)-MAX(DATE($N$8,1,1),$C137)+1,0)</f>
        <v>0</v>
      </c>
      <c r="O137" s="34">
        <f>IF(COUNT(Table1[[#This Row],[Darba sākuma datums projektā1]:[Amata pienākumu izpildes termiņš, vai darba beigu datums par kuru iesniegts MP2]])=2,MIN(DATE($O$8,12,31),$D137)-MAX(DATE($O$8,1,1),$C137)+1,0)</f>
        <v>0</v>
      </c>
      <c r="P137" s="34">
        <f>IF(COUNT(Table1[[#This Row],[Darba sākuma datums projektā1]:[Amata pienākumu izpildes termiņš, vai darba beigu datums par kuru iesniegts MP2]])=2,MIN(DATE($P$8,12,31),$D137)-MAX(DATE($P$8,1,1),$C137)+1,0)</f>
        <v>0</v>
      </c>
      <c r="Q137" s="34">
        <f>IF(COUNT(Table1[[#This Row],[Darba sākuma datums projektā1]:[Amata pienākumu izpildes termiņš, vai darba beigu datums par kuru iesniegts MP2]])=2,MIN(DATE($Q$8,12,31),$D137)-MAX(DATE($Q$8,1,1),$C137)+1,0)</f>
        <v>0</v>
      </c>
      <c r="R137" s="37">
        <f>IF(COUNT(Table1[[#This Row],[Darba sākuma datums projektā1]:[Amata pienākumu izpildes termiņš, vai darba beigu datums par kuru iesniegts MP2]])=2,MIN(DATE($R$8,12,31),$D137)-MAX(DATE($R$8,1,1),$C137)+1,0)</f>
        <v>0</v>
      </c>
      <c r="S137" s="3">
        <f t="shared" ref="S137:S158" si="39">J137/$J$6</f>
        <v>0</v>
      </c>
      <c r="T137" s="2">
        <f t="shared" ref="T137:T158" si="40">K137/$K$6</f>
        <v>0</v>
      </c>
      <c r="U137" s="2">
        <f t="shared" ref="U137:U158" si="41">L137/$L$6</f>
        <v>0</v>
      </c>
      <c r="V137" s="2">
        <f t="shared" ref="V137:V158" si="42">M137/$M$6</f>
        <v>0</v>
      </c>
      <c r="W137" s="2">
        <f t="shared" ref="W137:W158" si="43">N137/$N$6</f>
        <v>0</v>
      </c>
      <c r="X137" s="2">
        <f t="shared" ref="X137:X158" si="44">O137/$O$6</f>
        <v>0</v>
      </c>
      <c r="Y137" s="2">
        <f t="shared" ref="Y137:Y158" si="45">P137/$P$6</f>
        <v>0</v>
      </c>
      <c r="Z137" s="2">
        <f t="shared" ref="Z137:Z158" si="46">Q137/$Q$6</f>
        <v>0</v>
      </c>
      <c r="AA137" s="25">
        <f t="shared" ref="AA137:AA158" si="47">R137/$R$6</f>
        <v>0</v>
      </c>
    </row>
    <row r="138" spans="1:27" x14ac:dyDescent="0.3">
      <c r="A138" s="6">
        <v>130</v>
      </c>
      <c r="B138" s="48"/>
      <c r="C138" s="49"/>
      <c r="D138" s="50"/>
      <c r="E138" s="29">
        <f t="shared" ref="E138:E158" si="48">SUMIF($S138:$AA138,"&gt;0",$S138:$AA138)</f>
        <v>0</v>
      </c>
      <c r="F138" s="55"/>
      <c r="G138" s="87"/>
      <c r="H138" s="93">
        <f>Table1[[#This Row],[Atvaļinājuma dienu skaits, kas projektā attiecināts iepriekšējos MP]]+G138</f>
        <v>0</v>
      </c>
      <c r="I138" s="29">
        <f>Table1[[#This Row],[Atvaļinājums proporcionāli nostrādātajam laikam projektā]]-Table1[[#This Row],[Kopā izlietoto atvaļinājuma dienu skaits personai projektā]]</f>
        <v>0</v>
      </c>
      <c r="J138" s="32">
        <f>IF(COUNT(Table1[[#This Row],[Darba sākuma datums projektā1]:[Amata pienākumu izpildes termiņš, vai darba beigu datums par kuru iesniegts MP2]])=2,MIN(DATE($J$8,12,31),$D138)-MAX(DATE($J$8,1,1),$C138)+1,0)</f>
        <v>0</v>
      </c>
      <c r="K138" s="34">
        <f>IF(COUNT(Table1[[#This Row],[Darba sākuma datums projektā1]:[Amata pienākumu izpildes termiņš, vai darba beigu datums par kuru iesniegts MP2]])=2,MIN(DATE($K$8,12,31),$D138)-MAX(DATE($K$8,1,1),$C138)+1,0)</f>
        <v>0</v>
      </c>
      <c r="L138" s="34">
        <f>IF(COUNT(Table1[[#This Row],[Darba sākuma datums projektā1]:[Amata pienākumu izpildes termiņš, vai darba beigu datums par kuru iesniegts MP2]])=2,MIN(DATE($L$8,12,31),$D138)-MAX(DATE($L$8,1,1),$C138)+1,0)</f>
        <v>0</v>
      </c>
      <c r="M138" s="34">
        <f>IF(COUNT(Table1[[#This Row],[Darba sākuma datums projektā1]:[Amata pienākumu izpildes termiņš, vai darba beigu datums par kuru iesniegts MP2]])=2,MIN(DATE($M$8,12,31),$D138)-MAX(DATE($M$8,1,1),$C138)+1,0)</f>
        <v>0</v>
      </c>
      <c r="N138" s="34">
        <f>IF(COUNT(Table1[[#This Row],[Darba sākuma datums projektā1]:[Amata pienākumu izpildes termiņš, vai darba beigu datums par kuru iesniegts MP2]])=2,MIN(DATE($N$8,12,31),$D138)-MAX(DATE($N$8,1,1),$C138)+1,0)</f>
        <v>0</v>
      </c>
      <c r="O138" s="34">
        <f>IF(COUNT(Table1[[#This Row],[Darba sākuma datums projektā1]:[Amata pienākumu izpildes termiņš, vai darba beigu datums par kuru iesniegts MP2]])=2,MIN(DATE($O$8,12,31),$D138)-MAX(DATE($O$8,1,1),$C138)+1,0)</f>
        <v>0</v>
      </c>
      <c r="P138" s="34">
        <f>IF(COUNT(Table1[[#This Row],[Darba sākuma datums projektā1]:[Amata pienākumu izpildes termiņš, vai darba beigu datums par kuru iesniegts MP2]])=2,MIN(DATE($P$8,12,31),$D138)-MAX(DATE($P$8,1,1),$C138)+1,0)</f>
        <v>0</v>
      </c>
      <c r="Q138" s="34">
        <f>IF(COUNT(Table1[[#This Row],[Darba sākuma datums projektā1]:[Amata pienākumu izpildes termiņš, vai darba beigu datums par kuru iesniegts MP2]])=2,MIN(DATE($Q$8,12,31),$D138)-MAX(DATE($Q$8,1,1),$C138)+1,0)</f>
        <v>0</v>
      </c>
      <c r="R138" s="37">
        <f>IF(COUNT(Table1[[#This Row],[Darba sākuma datums projektā1]:[Amata pienākumu izpildes termiņš, vai darba beigu datums par kuru iesniegts MP2]])=2,MIN(DATE($R$8,12,31),$D138)-MAX(DATE($R$8,1,1),$C138)+1,0)</f>
        <v>0</v>
      </c>
      <c r="S138" s="3">
        <f t="shared" si="39"/>
        <v>0</v>
      </c>
      <c r="T138" s="2">
        <f t="shared" si="40"/>
        <v>0</v>
      </c>
      <c r="U138" s="2">
        <f t="shared" si="41"/>
        <v>0</v>
      </c>
      <c r="V138" s="2">
        <f t="shared" si="42"/>
        <v>0</v>
      </c>
      <c r="W138" s="2">
        <f t="shared" si="43"/>
        <v>0</v>
      </c>
      <c r="X138" s="2">
        <f t="shared" si="44"/>
        <v>0</v>
      </c>
      <c r="Y138" s="2">
        <f t="shared" si="45"/>
        <v>0</v>
      </c>
      <c r="Z138" s="2">
        <f t="shared" si="46"/>
        <v>0</v>
      </c>
      <c r="AA138" s="25">
        <f t="shared" si="47"/>
        <v>0</v>
      </c>
    </row>
    <row r="139" spans="1:27" x14ac:dyDescent="0.3">
      <c r="A139" s="6">
        <v>131</v>
      </c>
      <c r="B139" s="48"/>
      <c r="C139" s="49"/>
      <c r="D139" s="50"/>
      <c r="E139" s="29">
        <f t="shared" si="48"/>
        <v>0</v>
      </c>
      <c r="F139" s="55"/>
      <c r="G139" s="87"/>
      <c r="H139" s="93">
        <f>Table1[[#This Row],[Atvaļinājuma dienu skaits, kas projektā attiecināts iepriekšējos MP]]+G139</f>
        <v>0</v>
      </c>
      <c r="I139" s="29">
        <f>Table1[[#This Row],[Atvaļinājums proporcionāli nostrādātajam laikam projektā]]-Table1[[#This Row],[Kopā izlietoto atvaļinājuma dienu skaits personai projektā]]</f>
        <v>0</v>
      </c>
      <c r="J139" s="32">
        <f>IF(COUNT(Table1[[#This Row],[Darba sākuma datums projektā1]:[Amata pienākumu izpildes termiņš, vai darba beigu datums par kuru iesniegts MP2]])=2,MIN(DATE($J$8,12,31),$D139)-MAX(DATE($J$8,1,1),$C139)+1,0)</f>
        <v>0</v>
      </c>
      <c r="K139" s="34">
        <f>IF(COUNT(Table1[[#This Row],[Darba sākuma datums projektā1]:[Amata pienākumu izpildes termiņš, vai darba beigu datums par kuru iesniegts MP2]])=2,MIN(DATE($K$8,12,31),$D139)-MAX(DATE($K$8,1,1),$C139)+1,0)</f>
        <v>0</v>
      </c>
      <c r="L139" s="34">
        <f>IF(COUNT(Table1[[#This Row],[Darba sākuma datums projektā1]:[Amata pienākumu izpildes termiņš, vai darba beigu datums par kuru iesniegts MP2]])=2,MIN(DATE($L$8,12,31),$D139)-MAX(DATE($L$8,1,1),$C139)+1,0)</f>
        <v>0</v>
      </c>
      <c r="M139" s="34">
        <f>IF(COUNT(Table1[[#This Row],[Darba sākuma datums projektā1]:[Amata pienākumu izpildes termiņš, vai darba beigu datums par kuru iesniegts MP2]])=2,MIN(DATE($M$8,12,31),$D139)-MAX(DATE($M$8,1,1),$C139)+1,0)</f>
        <v>0</v>
      </c>
      <c r="N139" s="34">
        <f>IF(COUNT(Table1[[#This Row],[Darba sākuma datums projektā1]:[Amata pienākumu izpildes termiņš, vai darba beigu datums par kuru iesniegts MP2]])=2,MIN(DATE($N$8,12,31),$D139)-MAX(DATE($N$8,1,1),$C139)+1,0)</f>
        <v>0</v>
      </c>
      <c r="O139" s="34">
        <f>IF(COUNT(Table1[[#This Row],[Darba sākuma datums projektā1]:[Amata pienākumu izpildes termiņš, vai darba beigu datums par kuru iesniegts MP2]])=2,MIN(DATE($O$8,12,31),$D139)-MAX(DATE($O$8,1,1),$C139)+1,0)</f>
        <v>0</v>
      </c>
      <c r="P139" s="34">
        <f>IF(COUNT(Table1[[#This Row],[Darba sākuma datums projektā1]:[Amata pienākumu izpildes termiņš, vai darba beigu datums par kuru iesniegts MP2]])=2,MIN(DATE($P$8,12,31),$D139)-MAX(DATE($P$8,1,1),$C139)+1,0)</f>
        <v>0</v>
      </c>
      <c r="Q139" s="34">
        <f>IF(COUNT(Table1[[#This Row],[Darba sākuma datums projektā1]:[Amata pienākumu izpildes termiņš, vai darba beigu datums par kuru iesniegts MP2]])=2,MIN(DATE($Q$8,12,31),$D139)-MAX(DATE($Q$8,1,1),$C139)+1,0)</f>
        <v>0</v>
      </c>
      <c r="R139" s="37">
        <f>IF(COUNT(Table1[[#This Row],[Darba sākuma datums projektā1]:[Amata pienākumu izpildes termiņš, vai darba beigu datums par kuru iesniegts MP2]])=2,MIN(DATE($R$8,12,31),$D139)-MAX(DATE($R$8,1,1),$C139)+1,0)</f>
        <v>0</v>
      </c>
      <c r="S139" s="3">
        <f t="shared" si="39"/>
        <v>0</v>
      </c>
      <c r="T139" s="2">
        <f t="shared" si="40"/>
        <v>0</v>
      </c>
      <c r="U139" s="2">
        <f t="shared" si="41"/>
        <v>0</v>
      </c>
      <c r="V139" s="2">
        <f t="shared" si="42"/>
        <v>0</v>
      </c>
      <c r="W139" s="2">
        <f t="shared" si="43"/>
        <v>0</v>
      </c>
      <c r="X139" s="2">
        <f t="shared" si="44"/>
        <v>0</v>
      </c>
      <c r="Y139" s="2">
        <f t="shared" si="45"/>
        <v>0</v>
      </c>
      <c r="Z139" s="2">
        <f t="shared" si="46"/>
        <v>0</v>
      </c>
      <c r="AA139" s="25">
        <f t="shared" si="47"/>
        <v>0</v>
      </c>
    </row>
    <row r="140" spans="1:27" x14ac:dyDescent="0.3">
      <c r="A140" s="6">
        <v>132</v>
      </c>
      <c r="B140" s="48"/>
      <c r="C140" s="49"/>
      <c r="D140" s="50"/>
      <c r="E140" s="29">
        <f t="shared" si="48"/>
        <v>0</v>
      </c>
      <c r="F140" s="55"/>
      <c r="G140" s="87"/>
      <c r="H140" s="93">
        <f>Table1[[#This Row],[Atvaļinājuma dienu skaits, kas projektā attiecināts iepriekšējos MP]]+G140</f>
        <v>0</v>
      </c>
      <c r="I140" s="29">
        <f>Table1[[#This Row],[Atvaļinājums proporcionāli nostrādātajam laikam projektā]]-Table1[[#This Row],[Kopā izlietoto atvaļinājuma dienu skaits personai projektā]]</f>
        <v>0</v>
      </c>
      <c r="J140" s="32">
        <f>IF(COUNT(Table1[[#This Row],[Darba sākuma datums projektā1]:[Amata pienākumu izpildes termiņš, vai darba beigu datums par kuru iesniegts MP2]])=2,MIN(DATE($J$8,12,31),$D140)-MAX(DATE($J$8,1,1),$C140)+1,0)</f>
        <v>0</v>
      </c>
      <c r="K140" s="34">
        <f>IF(COUNT(Table1[[#This Row],[Darba sākuma datums projektā1]:[Amata pienākumu izpildes termiņš, vai darba beigu datums par kuru iesniegts MP2]])=2,MIN(DATE($K$8,12,31),$D140)-MAX(DATE($K$8,1,1),$C140)+1,0)</f>
        <v>0</v>
      </c>
      <c r="L140" s="34">
        <f>IF(COUNT(Table1[[#This Row],[Darba sākuma datums projektā1]:[Amata pienākumu izpildes termiņš, vai darba beigu datums par kuru iesniegts MP2]])=2,MIN(DATE($L$8,12,31),$D140)-MAX(DATE($L$8,1,1),$C140)+1,0)</f>
        <v>0</v>
      </c>
      <c r="M140" s="34">
        <f>IF(COUNT(Table1[[#This Row],[Darba sākuma datums projektā1]:[Amata pienākumu izpildes termiņš, vai darba beigu datums par kuru iesniegts MP2]])=2,MIN(DATE($M$8,12,31),$D140)-MAX(DATE($M$8,1,1),$C140)+1,0)</f>
        <v>0</v>
      </c>
      <c r="N140" s="34">
        <f>IF(COUNT(Table1[[#This Row],[Darba sākuma datums projektā1]:[Amata pienākumu izpildes termiņš, vai darba beigu datums par kuru iesniegts MP2]])=2,MIN(DATE($N$8,12,31),$D140)-MAX(DATE($N$8,1,1),$C140)+1,0)</f>
        <v>0</v>
      </c>
      <c r="O140" s="34">
        <f>IF(COUNT(Table1[[#This Row],[Darba sākuma datums projektā1]:[Amata pienākumu izpildes termiņš, vai darba beigu datums par kuru iesniegts MP2]])=2,MIN(DATE($O$8,12,31),$D140)-MAX(DATE($O$8,1,1),$C140)+1,0)</f>
        <v>0</v>
      </c>
      <c r="P140" s="34">
        <f>IF(COUNT(Table1[[#This Row],[Darba sākuma datums projektā1]:[Amata pienākumu izpildes termiņš, vai darba beigu datums par kuru iesniegts MP2]])=2,MIN(DATE($P$8,12,31),$D140)-MAX(DATE($P$8,1,1),$C140)+1,0)</f>
        <v>0</v>
      </c>
      <c r="Q140" s="34">
        <f>IF(COUNT(Table1[[#This Row],[Darba sākuma datums projektā1]:[Amata pienākumu izpildes termiņš, vai darba beigu datums par kuru iesniegts MP2]])=2,MIN(DATE($Q$8,12,31),$D140)-MAX(DATE($Q$8,1,1),$C140)+1,0)</f>
        <v>0</v>
      </c>
      <c r="R140" s="37">
        <f>IF(COUNT(Table1[[#This Row],[Darba sākuma datums projektā1]:[Amata pienākumu izpildes termiņš, vai darba beigu datums par kuru iesniegts MP2]])=2,MIN(DATE($R$8,12,31),$D140)-MAX(DATE($R$8,1,1),$C140)+1,0)</f>
        <v>0</v>
      </c>
      <c r="S140" s="3">
        <f t="shared" si="39"/>
        <v>0</v>
      </c>
      <c r="T140" s="2">
        <f t="shared" si="40"/>
        <v>0</v>
      </c>
      <c r="U140" s="2">
        <f t="shared" si="41"/>
        <v>0</v>
      </c>
      <c r="V140" s="2">
        <f t="shared" si="42"/>
        <v>0</v>
      </c>
      <c r="W140" s="2">
        <f t="shared" si="43"/>
        <v>0</v>
      </c>
      <c r="X140" s="2">
        <f t="shared" si="44"/>
        <v>0</v>
      </c>
      <c r="Y140" s="2">
        <f t="shared" si="45"/>
        <v>0</v>
      </c>
      <c r="Z140" s="2">
        <f t="shared" si="46"/>
        <v>0</v>
      </c>
      <c r="AA140" s="25">
        <f t="shared" si="47"/>
        <v>0</v>
      </c>
    </row>
    <row r="141" spans="1:27" x14ac:dyDescent="0.3">
      <c r="A141" s="6">
        <v>133</v>
      </c>
      <c r="B141" s="48"/>
      <c r="C141" s="49"/>
      <c r="D141" s="50"/>
      <c r="E141" s="29">
        <f t="shared" si="48"/>
        <v>0</v>
      </c>
      <c r="F141" s="55"/>
      <c r="G141" s="87"/>
      <c r="H141" s="93">
        <f>Table1[[#This Row],[Atvaļinājuma dienu skaits, kas projektā attiecināts iepriekšējos MP]]+G141</f>
        <v>0</v>
      </c>
      <c r="I141" s="29">
        <f>Table1[[#This Row],[Atvaļinājums proporcionāli nostrādātajam laikam projektā]]-Table1[[#This Row],[Kopā izlietoto atvaļinājuma dienu skaits personai projektā]]</f>
        <v>0</v>
      </c>
      <c r="J141" s="32">
        <f>IF(COUNT(Table1[[#This Row],[Darba sākuma datums projektā1]:[Amata pienākumu izpildes termiņš, vai darba beigu datums par kuru iesniegts MP2]])=2,MIN(DATE($J$8,12,31),$D141)-MAX(DATE($J$8,1,1),$C141)+1,0)</f>
        <v>0</v>
      </c>
      <c r="K141" s="34">
        <f>IF(COUNT(Table1[[#This Row],[Darba sākuma datums projektā1]:[Amata pienākumu izpildes termiņš, vai darba beigu datums par kuru iesniegts MP2]])=2,MIN(DATE($K$8,12,31),$D141)-MAX(DATE($K$8,1,1),$C141)+1,0)</f>
        <v>0</v>
      </c>
      <c r="L141" s="34">
        <f>IF(COUNT(Table1[[#This Row],[Darba sākuma datums projektā1]:[Amata pienākumu izpildes termiņš, vai darba beigu datums par kuru iesniegts MP2]])=2,MIN(DATE($L$8,12,31),$D141)-MAX(DATE($L$8,1,1),$C141)+1,0)</f>
        <v>0</v>
      </c>
      <c r="M141" s="34">
        <f>IF(COUNT(Table1[[#This Row],[Darba sākuma datums projektā1]:[Amata pienākumu izpildes termiņš, vai darba beigu datums par kuru iesniegts MP2]])=2,MIN(DATE($M$8,12,31),$D141)-MAX(DATE($M$8,1,1),$C141)+1,0)</f>
        <v>0</v>
      </c>
      <c r="N141" s="34">
        <f>IF(COUNT(Table1[[#This Row],[Darba sākuma datums projektā1]:[Amata pienākumu izpildes termiņš, vai darba beigu datums par kuru iesniegts MP2]])=2,MIN(DATE($N$8,12,31),$D141)-MAX(DATE($N$8,1,1),$C141)+1,0)</f>
        <v>0</v>
      </c>
      <c r="O141" s="34">
        <f>IF(COUNT(Table1[[#This Row],[Darba sākuma datums projektā1]:[Amata pienākumu izpildes termiņš, vai darba beigu datums par kuru iesniegts MP2]])=2,MIN(DATE($O$8,12,31),$D141)-MAX(DATE($O$8,1,1),$C141)+1,0)</f>
        <v>0</v>
      </c>
      <c r="P141" s="34">
        <f>IF(COUNT(Table1[[#This Row],[Darba sākuma datums projektā1]:[Amata pienākumu izpildes termiņš, vai darba beigu datums par kuru iesniegts MP2]])=2,MIN(DATE($P$8,12,31),$D141)-MAX(DATE($P$8,1,1),$C141)+1,0)</f>
        <v>0</v>
      </c>
      <c r="Q141" s="34">
        <f>IF(COUNT(Table1[[#This Row],[Darba sākuma datums projektā1]:[Amata pienākumu izpildes termiņš, vai darba beigu datums par kuru iesniegts MP2]])=2,MIN(DATE($Q$8,12,31),$D141)-MAX(DATE($Q$8,1,1),$C141)+1,0)</f>
        <v>0</v>
      </c>
      <c r="R141" s="37">
        <f>IF(COUNT(Table1[[#This Row],[Darba sākuma datums projektā1]:[Amata pienākumu izpildes termiņš, vai darba beigu datums par kuru iesniegts MP2]])=2,MIN(DATE($R$8,12,31),$D141)-MAX(DATE($R$8,1,1),$C141)+1,0)</f>
        <v>0</v>
      </c>
      <c r="S141" s="3">
        <f t="shared" si="39"/>
        <v>0</v>
      </c>
      <c r="T141" s="2">
        <f t="shared" si="40"/>
        <v>0</v>
      </c>
      <c r="U141" s="2">
        <f t="shared" si="41"/>
        <v>0</v>
      </c>
      <c r="V141" s="2">
        <f t="shared" si="42"/>
        <v>0</v>
      </c>
      <c r="W141" s="2">
        <f t="shared" si="43"/>
        <v>0</v>
      </c>
      <c r="X141" s="2">
        <f t="shared" si="44"/>
        <v>0</v>
      </c>
      <c r="Y141" s="2">
        <f t="shared" si="45"/>
        <v>0</v>
      </c>
      <c r="Z141" s="2">
        <f t="shared" si="46"/>
        <v>0</v>
      </c>
      <c r="AA141" s="25">
        <f t="shared" si="47"/>
        <v>0</v>
      </c>
    </row>
    <row r="142" spans="1:27" x14ac:dyDescent="0.3">
      <c r="A142" s="6">
        <v>134</v>
      </c>
      <c r="B142" s="48"/>
      <c r="C142" s="49"/>
      <c r="D142" s="50"/>
      <c r="E142" s="29">
        <f t="shared" si="48"/>
        <v>0</v>
      </c>
      <c r="F142" s="55"/>
      <c r="G142" s="87"/>
      <c r="H142" s="93">
        <f>Table1[[#This Row],[Atvaļinājuma dienu skaits, kas projektā attiecināts iepriekšējos MP]]+G142</f>
        <v>0</v>
      </c>
      <c r="I142" s="29">
        <f>Table1[[#This Row],[Atvaļinājums proporcionāli nostrādātajam laikam projektā]]-Table1[[#This Row],[Kopā izlietoto atvaļinājuma dienu skaits personai projektā]]</f>
        <v>0</v>
      </c>
      <c r="J142" s="32">
        <f>IF(COUNT(Table1[[#This Row],[Darba sākuma datums projektā1]:[Amata pienākumu izpildes termiņš, vai darba beigu datums par kuru iesniegts MP2]])=2,MIN(DATE($J$8,12,31),$D142)-MAX(DATE($J$8,1,1),$C142)+1,0)</f>
        <v>0</v>
      </c>
      <c r="K142" s="34">
        <f>IF(COUNT(Table1[[#This Row],[Darba sākuma datums projektā1]:[Amata pienākumu izpildes termiņš, vai darba beigu datums par kuru iesniegts MP2]])=2,MIN(DATE($K$8,12,31),$D142)-MAX(DATE($K$8,1,1),$C142)+1,0)</f>
        <v>0</v>
      </c>
      <c r="L142" s="34">
        <f>IF(COUNT(Table1[[#This Row],[Darba sākuma datums projektā1]:[Amata pienākumu izpildes termiņš, vai darba beigu datums par kuru iesniegts MP2]])=2,MIN(DATE($L$8,12,31),$D142)-MAX(DATE($L$8,1,1),$C142)+1,0)</f>
        <v>0</v>
      </c>
      <c r="M142" s="34">
        <f>IF(COUNT(Table1[[#This Row],[Darba sākuma datums projektā1]:[Amata pienākumu izpildes termiņš, vai darba beigu datums par kuru iesniegts MP2]])=2,MIN(DATE($M$8,12,31),$D142)-MAX(DATE($M$8,1,1),$C142)+1,0)</f>
        <v>0</v>
      </c>
      <c r="N142" s="34">
        <f>IF(COUNT(Table1[[#This Row],[Darba sākuma datums projektā1]:[Amata pienākumu izpildes termiņš, vai darba beigu datums par kuru iesniegts MP2]])=2,MIN(DATE($N$8,12,31),$D142)-MAX(DATE($N$8,1,1),$C142)+1,0)</f>
        <v>0</v>
      </c>
      <c r="O142" s="34">
        <f>IF(COUNT(Table1[[#This Row],[Darba sākuma datums projektā1]:[Amata pienākumu izpildes termiņš, vai darba beigu datums par kuru iesniegts MP2]])=2,MIN(DATE($O$8,12,31),$D142)-MAX(DATE($O$8,1,1),$C142)+1,0)</f>
        <v>0</v>
      </c>
      <c r="P142" s="34">
        <f>IF(COUNT(Table1[[#This Row],[Darba sākuma datums projektā1]:[Amata pienākumu izpildes termiņš, vai darba beigu datums par kuru iesniegts MP2]])=2,MIN(DATE($P$8,12,31),$D142)-MAX(DATE($P$8,1,1),$C142)+1,0)</f>
        <v>0</v>
      </c>
      <c r="Q142" s="34">
        <f>IF(COUNT(Table1[[#This Row],[Darba sākuma datums projektā1]:[Amata pienākumu izpildes termiņš, vai darba beigu datums par kuru iesniegts MP2]])=2,MIN(DATE($Q$8,12,31),$D142)-MAX(DATE($Q$8,1,1),$C142)+1,0)</f>
        <v>0</v>
      </c>
      <c r="R142" s="37">
        <f>IF(COUNT(Table1[[#This Row],[Darba sākuma datums projektā1]:[Amata pienākumu izpildes termiņš, vai darba beigu datums par kuru iesniegts MP2]])=2,MIN(DATE($R$8,12,31),$D142)-MAX(DATE($R$8,1,1),$C142)+1,0)</f>
        <v>0</v>
      </c>
      <c r="S142" s="3">
        <f t="shared" si="39"/>
        <v>0</v>
      </c>
      <c r="T142" s="2">
        <f t="shared" si="40"/>
        <v>0</v>
      </c>
      <c r="U142" s="2">
        <f t="shared" si="41"/>
        <v>0</v>
      </c>
      <c r="V142" s="2">
        <f t="shared" si="42"/>
        <v>0</v>
      </c>
      <c r="W142" s="2">
        <f t="shared" si="43"/>
        <v>0</v>
      </c>
      <c r="X142" s="2">
        <f t="shared" si="44"/>
        <v>0</v>
      </c>
      <c r="Y142" s="2">
        <f t="shared" si="45"/>
        <v>0</v>
      </c>
      <c r="Z142" s="2">
        <f t="shared" si="46"/>
        <v>0</v>
      </c>
      <c r="AA142" s="25">
        <f t="shared" si="47"/>
        <v>0</v>
      </c>
    </row>
    <row r="143" spans="1:27" x14ac:dyDescent="0.3">
      <c r="A143" s="6">
        <v>135</v>
      </c>
      <c r="B143" s="48"/>
      <c r="C143" s="49"/>
      <c r="D143" s="50"/>
      <c r="E143" s="29">
        <f t="shared" si="48"/>
        <v>0</v>
      </c>
      <c r="F143" s="55"/>
      <c r="G143" s="87"/>
      <c r="H143" s="93">
        <f>Table1[[#This Row],[Atvaļinājuma dienu skaits, kas projektā attiecināts iepriekšējos MP]]+G143</f>
        <v>0</v>
      </c>
      <c r="I143" s="29">
        <f>Table1[[#This Row],[Atvaļinājums proporcionāli nostrādātajam laikam projektā]]-Table1[[#This Row],[Kopā izlietoto atvaļinājuma dienu skaits personai projektā]]</f>
        <v>0</v>
      </c>
      <c r="J143" s="32">
        <f>IF(COUNT(Table1[[#This Row],[Darba sākuma datums projektā1]:[Amata pienākumu izpildes termiņš, vai darba beigu datums par kuru iesniegts MP2]])=2,MIN(DATE($J$8,12,31),$D143)-MAX(DATE($J$8,1,1),$C143)+1,0)</f>
        <v>0</v>
      </c>
      <c r="K143" s="34">
        <f>IF(COUNT(Table1[[#This Row],[Darba sākuma datums projektā1]:[Amata pienākumu izpildes termiņš, vai darba beigu datums par kuru iesniegts MP2]])=2,MIN(DATE($K$8,12,31),$D143)-MAX(DATE($K$8,1,1),$C143)+1,0)</f>
        <v>0</v>
      </c>
      <c r="L143" s="34">
        <f>IF(COUNT(Table1[[#This Row],[Darba sākuma datums projektā1]:[Amata pienākumu izpildes termiņš, vai darba beigu datums par kuru iesniegts MP2]])=2,MIN(DATE($L$8,12,31),$D143)-MAX(DATE($L$8,1,1),$C143)+1,0)</f>
        <v>0</v>
      </c>
      <c r="M143" s="34">
        <f>IF(COUNT(Table1[[#This Row],[Darba sākuma datums projektā1]:[Amata pienākumu izpildes termiņš, vai darba beigu datums par kuru iesniegts MP2]])=2,MIN(DATE($M$8,12,31),$D143)-MAX(DATE($M$8,1,1),$C143)+1,0)</f>
        <v>0</v>
      </c>
      <c r="N143" s="34">
        <f>IF(COUNT(Table1[[#This Row],[Darba sākuma datums projektā1]:[Amata pienākumu izpildes termiņš, vai darba beigu datums par kuru iesniegts MP2]])=2,MIN(DATE($N$8,12,31),$D143)-MAX(DATE($N$8,1,1),$C143)+1,0)</f>
        <v>0</v>
      </c>
      <c r="O143" s="34">
        <f>IF(COUNT(Table1[[#This Row],[Darba sākuma datums projektā1]:[Amata pienākumu izpildes termiņš, vai darba beigu datums par kuru iesniegts MP2]])=2,MIN(DATE($O$8,12,31),$D143)-MAX(DATE($O$8,1,1),$C143)+1,0)</f>
        <v>0</v>
      </c>
      <c r="P143" s="34">
        <f>IF(COUNT(Table1[[#This Row],[Darba sākuma datums projektā1]:[Amata pienākumu izpildes termiņš, vai darba beigu datums par kuru iesniegts MP2]])=2,MIN(DATE($P$8,12,31),$D143)-MAX(DATE($P$8,1,1),$C143)+1,0)</f>
        <v>0</v>
      </c>
      <c r="Q143" s="34">
        <f>IF(COUNT(Table1[[#This Row],[Darba sākuma datums projektā1]:[Amata pienākumu izpildes termiņš, vai darba beigu datums par kuru iesniegts MP2]])=2,MIN(DATE($Q$8,12,31),$D143)-MAX(DATE($Q$8,1,1),$C143)+1,0)</f>
        <v>0</v>
      </c>
      <c r="R143" s="37">
        <f>IF(COUNT(Table1[[#This Row],[Darba sākuma datums projektā1]:[Amata pienākumu izpildes termiņš, vai darba beigu datums par kuru iesniegts MP2]])=2,MIN(DATE($R$8,12,31),$D143)-MAX(DATE($R$8,1,1),$C143)+1,0)</f>
        <v>0</v>
      </c>
      <c r="S143" s="3">
        <f t="shared" si="39"/>
        <v>0</v>
      </c>
      <c r="T143" s="2">
        <f t="shared" si="40"/>
        <v>0</v>
      </c>
      <c r="U143" s="2">
        <f t="shared" si="41"/>
        <v>0</v>
      </c>
      <c r="V143" s="2">
        <f t="shared" si="42"/>
        <v>0</v>
      </c>
      <c r="W143" s="2">
        <f t="shared" si="43"/>
        <v>0</v>
      </c>
      <c r="X143" s="2">
        <f t="shared" si="44"/>
        <v>0</v>
      </c>
      <c r="Y143" s="2">
        <f t="shared" si="45"/>
        <v>0</v>
      </c>
      <c r="Z143" s="2">
        <f t="shared" si="46"/>
        <v>0</v>
      </c>
      <c r="AA143" s="25">
        <f t="shared" si="47"/>
        <v>0</v>
      </c>
    </row>
    <row r="144" spans="1:27" x14ac:dyDescent="0.3">
      <c r="A144" s="6">
        <v>136</v>
      </c>
      <c r="B144" s="48"/>
      <c r="C144" s="49"/>
      <c r="D144" s="50"/>
      <c r="E144" s="29">
        <f t="shared" si="48"/>
        <v>0</v>
      </c>
      <c r="F144" s="55"/>
      <c r="G144" s="87"/>
      <c r="H144" s="93">
        <f>Table1[[#This Row],[Atvaļinājuma dienu skaits, kas projektā attiecināts iepriekšējos MP]]+G144</f>
        <v>0</v>
      </c>
      <c r="I144" s="29">
        <f>Table1[[#This Row],[Atvaļinājums proporcionāli nostrādātajam laikam projektā]]-Table1[[#This Row],[Kopā izlietoto atvaļinājuma dienu skaits personai projektā]]</f>
        <v>0</v>
      </c>
      <c r="J144" s="32">
        <f>IF(COUNT(Table1[[#This Row],[Darba sākuma datums projektā1]:[Amata pienākumu izpildes termiņš, vai darba beigu datums par kuru iesniegts MP2]])=2,MIN(DATE($J$8,12,31),$D144)-MAX(DATE($J$8,1,1),$C144)+1,0)</f>
        <v>0</v>
      </c>
      <c r="K144" s="34">
        <f>IF(COUNT(Table1[[#This Row],[Darba sākuma datums projektā1]:[Amata pienākumu izpildes termiņš, vai darba beigu datums par kuru iesniegts MP2]])=2,MIN(DATE($K$8,12,31),$D144)-MAX(DATE($K$8,1,1),$C144)+1,0)</f>
        <v>0</v>
      </c>
      <c r="L144" s="34">
        <f>IF(COUNT(Table1[[#This Row],[Darba sākuma datums projektā1]:[Amata pienākumu izpildes termiņš, vai darba beigu datums par kuru iesniegts MP2]])=2,MIN(DATE($L$8,12,31),$D144)-MAX(DATE($L$8,1,1),$C144)+1,0)</f>
        <v>0</v>
      </c>
      <c r="M144" s="34">
        <f>IF(COUNT(Table1[[#This Row],[Darba sākuma datums projektā1]:[Amata pienākumu izpildes termiņš, vai darba beigu datums par kuru iesniegts MP2]])=2,MIN(DATE($M$8,12,31),$D144)-MAX(DATE($M$8,1,1),$C144)+1,0)</f>
        <v>0</v>
      </c>
      <c r="N144" s="34">
        <f>IF(COUNT(Table1[[#This Row],[Darba sākuma datums projektā1]:[Amata pienākumu izpildes termiņš, vai darba beigu datums par kuru iesniegts MP2]])=2,MIN(DATE($N$8,12,31),$D144)-MAX(DATE($N$8,1,1),$C144)+1,0)</f>
        <v>0</v>
      </c>
      <c r="O144" s="34">
        <f>IF(COUNT(Table1[[#This Row],[Darba sākuma datums projektā1]:[Amata pienākumu izpildes termiņš, vai darba beigu datums par kuru iesniegts MP2]])=2,MIN(DATE($O$8,12,31),$D144)-MAX(DATE($O$8,1,1),$C144)+1,0)</f>
        <v>0</v>
      </c>
      <c r="P144" s="34">
        <f>IF(COUNT(Table1[[#This Row],[Darba sākuma datums projektā1]:[Amata pienākumu izpildes termiņš, vai darba beigu datums par kuru iesniegts MP2]])=2,MIN(DATE($P$8,12,31),$D144)-MAX(DATE($P$8,1,1),$C144)+1,0)</f>
        <v>0</v>
      </c>
      <c r="Q144" s="34">
        <f>IF(COUNT(Table1[[#This Row],[Darba sākuma datums projektā1]:[Amata pienākumu izpildes termiņš, vai darba beigu datums par kuru iesniegts MP2]])=2,MIN(DATE($Q$8,12,31),$D144)-MAX(DATE($Q$8,1,1),$C144)+1,0)</f>
        <v>0</v>
      </c>
      <c r="R144" s="37">
        <f>IF(COUNT(Table1[[#This Row],[Darba sākuma datums projektā1]:[Amata pienākumu izpildes termiņš, vai darba beigu datums par kuru iesniegts MP2]])=2,MIN(DATE($R$8,12,31),$D144)-MAX(DATE($R$8,1,1),$C144)+1,0)</f>
        <v>0</v>
      </c>
      <c r="S144" s="3">
        <f t="shared" si="39"/>
        <v>0</v>
      </c>
      <c r="T144" s="2">
        <f t="shared" si="40"/>
        <v>0</v>
      </c>
      <c r="U144" s="2">
        <f t="shared" si="41"/>
        <v>0</v>
      </c>
      <c r="V144" s="2">
        <f t="shared" si="42"/>
        <v>0</v>
      </c>
      <c r="W144" s="2">
        <f t="shared" si="43"/>
        <v>0</v>
      </c>
      <c r="X144" s="2">
        <f t="shared" si="44"/>
        <v>0</v>
      </c>
      <c r="Y144" s="2">
        <f t="shared" si="45"/>
        <v>0</v>
      </c>
      <c r="Z144" s="2">
        <f t="shared" si="46"/>
        <v>0</v>
      </c>
      <c r="AA144" s="25">
        <f t="shared" si="47"/>
        <v>0</v>
      </c>
    </row>
    <row r="145" spans="1:27" x14ac:dyDescent="0.3">
      <c r="A145" s="6">
        <v>137</v>
      </c>
      <c r="B145" s="48"/>
      <c r="C145" s="49"/>
      <c r="D145" s="50"/>
      <c r="E145" s="29">
        <f t="shared" si="48"/>
        <v>0</v>
      </c>
      <c r="F145" s="55"/>
      <c r="G145" s="87"/>
      <c r="H145" s="93">
        <f>Table1[[#This Row],[Atvaļinājuma dienu skaits, kas projektā attiecināts iepriekšējos MP]]+G145</f>
        <v>0</v>
      </c>
      <c r="I145" s="29">
        <f>Table1[[#This Row],[Atvaļinājums proporcionāli nostrādātajam laikam projektā]]-Table1[[#This Row],[Kopā izlietoto atvaļinājuma dienu skaits personai projektā]]</f>
        <v>0</v>
      </c>
      <c r="J145" s="32">
        <f>IF(COUNT(Table1[[#This Row],[Darba sākuma datums projektā1]:[Amata pienākumu izpildes termiņš, vai darba beigu datums par kuru iesniegts MP2]])=2,MIN(DATE($J$8,12,31),$D145)-MAX(DATE($J$8,1,1),$C145)+1,0)</f>
        <v>0</v>
      </c>
      <c r="K145" s="34">
        <f>IF(COUNT(Table1[[#This Row],[Darba sākuma datums projektā1]:[Amata pienākumu izpildes termiņš, vai darba beigu datums par kuru iesniegts MP2]])=2,MIN(DATE($K$8,12,31),$D145)-MAX(DATE($K$8,1,1),$C145)+1,0)</f>
        <v>0</v>
      </c>
      <c r="L145" s="34">
        <f>IF(COUNT(Table1[[#This Row],[Darba sākuma datums projektā1]:[Amata pienākumu izpildes termiņš, vai darba beigu datums par kuru iesniegts MP2]])=2,MIN(DATE($L$8,12,31),$D145)-MAX(DATE($L$8,1,1),$C145)+1,0)</f>
        <v>0</v>
      </c>
      <c r="M145" s="34">
        <f>IF(COUNT(Table1[[#This Row],[Darba sākuma datums projektā1]:[Amata pienākumu izpildes termiņš, vai darba beigu datums par kuru iesniegts MP2]])=2,MIN(DATE($M$8,12,31),$D145)-MAX(DATE($M$8,1,1),$C145)+1,0)</f>
        <v>0</v>
      </c>
      <c r="N145" s="34">
        <f>IF(COUNT(Table1[[#This Row],[Darba sākuma datums projektā1]:[Amata pienākumu izpildes termiņš, vai darba beigu datums par kuru iesniegts MP2]])=2,MIN(DATE($N$8,12,31),$D145)-MAX(DATE($N$8,1,1),$C145)+1,0)</f>
        <v>0</v>
      </c>
      <c r="O145" s="34">
        <f>IF(COUNT(Table1[[#This Row],[Darba sākuma datums projektā1]:[Amata pienākumu izpildes termiņš, vai darba beigu datums par kuru iesniegts MP2]])=2,MIN(DATE($O$8,12,31),$D145)-MAX(DATE($O$8,1,1),$C145)+1,0)</f>
        <v>0</v>
      </c>
      <c r="P145" s="34">
        <f>IF(COUNT(Table1[[#This Row],[Darba sākuma datums projektā1]:[Amata pienākumu izpildes termiņš, vai darba beigu datums par kuru iesniegts MP2]])=2,MIN(DATE($P$8,12,31),$D145)-MAX(DATE($P$8,1,1),$C145)+1,0)</f>
        <v>0</v>
      </c>
      <c r="Q145" s="34">
        <f>IF(COUNT(Table1[[#This Row],[Darba sākuma datums projektā1]:[Amata pienākumu izpildes termiņš, vai darba beigu datums par kuru iesniegts MP2]])=2,MIN(DATE($Q$8,12,31),$D145)-MAX(DATE($Q$8,1,1),$C145)+1,0)</f>
        <v>0</v>
      </c>
      <c r="R145" s="37">
        <f>IF(COUNT(Table1[[#This Row],[Darba sākuma datums projektā1]:[Amata pienākumu izpildes termiņš, vai darba beigu datums par kuru iesniegts MP2]])=2,MIN(DATE($R$8,12,31),$D145)-MAX(DATE($R$8,1,1),$C145)+1,0)</f>
        <v>0</v>
      </c>
      <c r="S145" s="3">
        <f t="shared" si="39"/>
        <v>0</v>
      </c>
      <c r="T145" s="2">
        <f t="shared" si="40"/>
        <v>0</v>
      </c>
      <c r="U145" s="2">
        <f t="shared" si="41"/>
        <v>0</v>
      </c>
      <c r="V145" s="2">
        <f t="shared" si="42"/>
        <v>0</v>
      </c>
      <c r="W145" s="2">
        <f t="shared" si="43"/>
        <v>0</v>
      </c>
      <c r="X145" s="2">
        <f t="shared" si="44"/>
        <v>0</v>
      </c>
      <c r="Y145" s="2">
        <f t="shared" si="45"/>
        <v>0</v>
      </c>
      <c r="Z145" s="2">
        <f t="shared" si="46"/>
        <v>0</v>
      </c>
      <c r="AA145" s="25">
        <f t="shared" si="47"/>
        <v>0</v>
      </c>
    </row>
    <row r="146" spans="1:27" x14ac:dyDescent="0.3">
      <c r="A146" s="6">
        <v>138</v>
      </c>
      <c r="B146" s="48"/>
      <c r="C146" s="49"/>
      <c r="D146" s="50"/>
      <c r="E146" s="29">
        <f t="shared" si="48"/>
        <v>0</v>
      </c>
      <c r="F146" s="55"/>
      <c r="G146" s="87"/>
      <c r="H146" s="93">
        <f>Table1[[#This Row],[Atvaļinājuma dienu skaits, kas projektā attiecināts iepriekšējos MP]]+G146</f>
        <v>0</v>
      </c>
      <c r="I146" s="29">
        <f>Table1[[#This Row],[Atvaļinājums proporcionāli nostrādātajam laikam projektā]]-Table1[[#This Row],[Kopā izlietoto atvaļinājuma dienu skaits personai projektā]]</f>
        <v>0</v>
      </c>
      <c r="J146" s="32">
        <f>IF(COUNT(Table1[[#This Row],[Darba sākuma datums projektā1]:[Amata pienākumu izpildes termiņš, vai darba beigu datums par kuru iesniegts MP2]])=2,MIN(DATE($J$8,12,31),$D146)-MAX(DATE($J$8,1,1),$C146)+1,0)</f>
        <v>0</v>
      </c>
      <c r="K146" s="34">
        <f>IF(COUNT(Table1[[#This Row],[Darba sākuma datums projektā1]:[Amata pienākumu izpildes termiņš, vai darba beigu datums par kuru iesniegts MP2]])=2,MIN(DATE($K$8,12,31),$D146)-MAX(DATE($K$8,1,1),$C146)+1,0)</f>
        <v>0</v>
      </c>
      <c r="L146" s="34">
        <f>IF(COUNT(Table1[[#This Row],[Darba sākuma datums projektā1]:[Amata pienākumu izpildes termiņš, vai darba beigu datums par kuru iesniegts MP2]])=2,MIN(DATE($L$8,12,31),$D146)-MAX(DATE($L$8,1,1),$C146)+1,0)</f>
        <v>0</v>
      </c>
      <c r="M146" s="34">
        <f>IF(COUNT(Table1[[#This Row],[Darba sākuma datums projektā1]:[Amata pienākumu izpildes termiņš, vai darba beigu datums par kuru iesniegts MP2]])=2,MIN(DATE($M$8,12,31),$D146)-MAX(DATE($M$8,1,1),$C146)+1,0)</f>
        <v>0</v>
      </c>
      <c r="N146" s="34">
        <f>IF(COUNT(Table1[[#This Row],[Darba sākuma datums projektā1]:[Amata pienākumu izpildes termiņš, vai darba beigu datums par kuru iesniegts MP2]])=2,MIN(DATE($N$8,12,31),$D146)-MAX(DATE($N$8,1,1),$C146)+1,0)</f>
        <v>0</v>
      </c>
      <c r="O146" s="34">
        <f>IF(COUNT(Table1[[#This Row],[Darba sākuma datums projektā1]:[Amata pienākumu izpildes termiņš, vai darba beigu datums par kuru iesniegts MP2]])=2,MIN(DATE($O$8,12,31),$D146)-MAX(DATE($O$8,1,1),$C146)+1,0)</f>
        <v>0</v>
      </c>
      <c r="P146" s="34">
        <f>IF(COUNT(Table1[[#This Row],[Darba sākuma datums projektā1]:[Amata pienākumu izpildes termiņš, vai darba beigu datums par kuru iesniegts MP2]])=2,MIN(DATE($P$8,12,31),$D146)-MAX(DATE($P$8,1,1),$C146)+1,0)</f>
        <v>0</v>
      </c>
      <c r="Q146" s="34">
        <f>IF(COUNT(Table1[[#This Row],[Darba sākuma datums projektā1]:[Amata pienākumu izpildes termiņš, vai darba beigu datums par kuru iesniegts MP2]])=2,MIN(DATE($Q$8,12,31),$D146)-MAX(DATE($Q$8,1,1),$C146)+1,0)</f>
        <v>0</v>
      </c>
      <c r="R146" s="37">
        <f>IF(COUNT(Table1[[#This Row],[Darba sākuma datums projektā1]:[Amata pienākumu izpildes termiņš, vai darba beigu datums par kuru iesniegts MP2]])=2,MIN(DATE($R$8,12,31),$D146)-MAX(DATE($R$8,1,1),$C146)+1,0)</f>
        <v>0</v>
      </c>
      <c r="S146" s="3">
        <f t="shared" si="39"/>
        <v>0</v>
      </c>
      <c r="T146" s="2">
        <f t="shared" si="40"/>
        <v>0</v>
      </c>
      <c r="U146" s="2">
        <f t="shared" si="41"/>
        <v>0</v>
      </c>
      <c r="V146" s="2">
        <f t="shared" si="42"/>
        <v>0</v>
      </c>
      <c r="W146" s="2">
        <f t="shared" si="43"/>
        <v>0</v>
      </c>
      <c r="X146" s="2">
        <f t="shared" si="44"/>
        <v>0</v>
      </c>
      <c r="Y146" s="2">
        <f t="shared" si="45"/>
        <v>0</v>
      </c>
      <c r="Z146" s="2">
        <f t="shared" si="46"/>
        <v>0</v>
      </c>
      <c r="AA146" s="25">
        <f t="shared" si="47"/>
        <v>0</v>
      </c>
    </row>
    <row r="147" spans="1:27" x14ac:dyDescent="0.3">
      <c r="A147" s="6">
        <v>139</v>
      </c>
      <c r="B147" s="48"/>
      <c r="C147" s="49"/>
      <c r="D147" s="50"/>
      <c r="E147" s="29">
        <f t="shared" si="48"/>
        <v>0</v>
      </c>
      <c r="F147" s="55"/>
      <c r="G147" s="87"/>
      <c r="H147" s="93">
        <f>Table1[[#This Row],[Atvaļinājuma dienu skaits, kas projektā attiecināts iepriekšējos MP]]+G147</f>
        <v>0</v>
      </c>
      <c r="I147" s="29">
        <f>Table1[[#This Row],[Atvaļinājums proporcionāli nostrādātajam laikam projektā]]-Table1[[#This Row],[Kopā izlietoto atvaļinājuma dienu skaits personai projektā]]</f>
        <v>0</v>
      </c>
      <c r="J147" s="32">
        <f>IF(COUNT(Table1[[#This Row],[Darba sākuma datums projektā1]:[Amata pienākumu izpildes termiņš, vai darba beigu datums par kuru iesniegts MP2]])=2,MIN(DATE($J$8,12,31),$D147)-MAX(DATE($J$8,1,1),$C147)+1,0)</f>
        <v>0</v>
      </c>
      <c r="K147" s="34">
        <f>IF(COUNT(Table1[[#This Row],[Darba sākuma datums projektā1]:[Amata pienākumu izpildes termiņš, vai darba beigu datums par kuru iesniegts MP2]])=2,MIN(DATE($K$8,12,31),$D147)-MAX(DATE($K$8,1,1),$C147)+1,0)</f>
        <v>0</v>
      </c>
      <c r="L147" s="34">
        <f>IF(COUNT(Table1[[#This Row],[Darba sākuma datums projektā1]:[Amata pienākumu izpildes termiņš, vai darba beigu datums par kuru iesniegts MP2]])=2,MIN(DATE($L$8,12,31),$D147)-MAX(DATE($L$8,1,1),$C147)+1,0)</f>
        <v>0</v>
      </c>
      <c r="M147" s="34">
        <f>IF(COUNT(Table1[[#This Row],[Darba sākuma datums projektā1]:[Amata pienākumu izpildes termiņš, vai darba beigu datums par kuru iesniegts MP2]])=2,MIN(DATE($M$8,12,31),$D147)-MAX(DATE($M$8,1,1),$C147)+1,0)</f>
        <v>0</v>
      </c>
      <c r="N147" s="34">
        <f>IF(COUNT(Table1[[#This Row],[Darba sākuma datums projektā1]:[Amata pienākumu izpildes termiņš, vai darba beigu datums par kuru iesniegts MP2]])=2,MIN(DATE($N$8,12,31),$D147)-MAX(DATE($N$8,1,1),$C147)+1,0)</f>
        <v>0</v>
      </c>
      <c r="O147" s="34">
        <f>IF(COUNT(Table1[[#This Row],[Darba sākuma datums projektā1]:[Amata pienākumu izpildes termiņš, vai darba beigu datums par kuru iesniegts MP2]])=2,MIN(DATE($O$8,12,31),$D147)-MAX(DATE($O$8,1,1),$C147)+1,0)</f>
        <v>0</v>
      </c>
      <c r="P147" s="34">
        <f>IF(COUNT(Table1[[#This Row],[Darba sākuma datums projektā1]:[Amata pienākumu izpildes termiņš, vai darba beigu datums par kuru iesniegts MP2]])=2,MIN(DATE($P$8,12,31),$D147)-MAX(DATE($P$8,1,1),$C147)+1,0)</f>
        <v>0</v>
      </c>
      <c r="Q147" s="34">
        <f>IF(COUNT(Table1[[#This Row],[Darba sākuma datums projektā1]:[Amata pienākumu izpildes termiņš, vai darba beigu datums par kuru iesniegts MP2]])=2,MIN(DATE($Q$8,12,31),$D147)-MAX(DATE($Q$8,1,1),$C147)+1,0)</f>
        <v>0</v>
      </c>
      <c r="R147" s="37">
        <f>IF(COUNT(Table1[[#This Row],[Darba sākuma datums projektā1]:[Amata pienākumu izpildes termiņš, vai darba beigu datums par kuru iesniegts MP2]])=2,MIN(DATE($R$8,12,31),$D147)-MAX(DATE($R$8,1,1),$C147)+1,0)</f>
        <v>0</v>
      </c>
      <c r="S147" s="3">
        <f t="shared" si="39"/>
        <v>0</v>
      </c>
      <c r="T147" s="2">
        <f t="shared" si="40"/>
        <v>0</v>
      </c>
      <c r="U147" s="2">
        <f t="shared" si="41"/>
        <v>0</v>
      </c>
      <c r="V147" s="2">
        <f t="shared" si="42"/>
        <v>0</v>
      </c>
      <c r="W147" s="2">
        <f t="shared" si="43"/>
        <v>0</v>
      </c>
      <c r="X147" s="2">
        <f t="shared" si="44"/>
        <v>0</v>
      </c>
      <c r="Y147" s="2">
        <f t="shared" si="45"/>
        <v>0</v>
      </c>
      <c r="Z147" s="2">
        <f t="shared" si="46"/>
        <v>0</v>
      </c>
      <c r="AA147" s="25">
        <f t="shared" si="47"/>
        <v>0</v>
      </c>
    </row>
    <row r="148" spans="1:27" x14ac:dyDescent="0.3">
      <c r="A148" s="6">
        <v>140</v>
      </c>
      <c r="B148" s="48"/>
      <c r="C148" s="49"/>
      <c r="D148" s="50"/>
      <c r="E148" s="29">
        <f t="shared" si="48"/>
        <v>0</v>
      </c>
      <c r="F148" s="55"/>
      <c r="G148" s="87"/>
      <c r="H148" s="93">
        <f>Table1[[#This Row],[Atvaļinājuma dienu skaits, kas projektā attiecināts iepriekšējos MP]]+G148</f>
        <v>0</v>
      </c>
      <c r="I148" s="29">
        <f>Table1[[#This Row],[Atvaļinājums proporcionāli nostrādātajam laikam projektā]]-Table1[[#This Row],[Kopā izlietoto atvaļinājuma dienu skaits personai projektā]]</f>
        <v>0</v>
      </c>
      <c r="J148" s="32">
        <f>IF(COUNT(Table1[[#This Row],[Darba sākuma datums projektā1]:[Amata pienākumu izpildes termiņš, vai darba beigu datums par kuru iesniegts MP2]])=2,MIN(DATE($J$8,12,31),$D148)-MAX(DATE($J$8,1,1),$C148)+1,0)</f>
        <v>0</v>
      </c>
      <c r="K148" s="34">
        <f>IF(COUNT(Table1[[#This Row],[Darba sākuma datums projektā1]:[Amata pienākumu izpildes termiņš, vai darba beigu datums par kuru iesniegts MP2]])=2,MIN(DATE($K$8,12,31),$D148)-MAX(DATE($K$8,1,1),$C148)+1,0)</f>
        <v>0</v>
      </c>
      <c r="L148" s="34">
        <f>IF(COUNT(Table1[[#This Row],[Darba sākuma datums projektā1]:[Amata pienākumu izpildes termiņš, vai darba beigu datums par kuru iesniegts MP2]])=2,MIN(DATE($L$8,12,31),$D148)-MAX(DATE($L$8,1,1),$C148)+1,0)</f>
        <v>0</v>
      </c>
      <c r="M148" s="34">
        <f>IF(COUNT(Table1[[#This Row],[Darba sākuma datums projektā1]:[Amata pienākumu izpildes termiņš, vai darba beigu datums par kuru iesniegts MP2]])=2,MIN(DATE($M$8,12,31),$D148)-MAX(DATE($M$8,1,1),$C148)+1,0)</f>
        <v>0</v>
      </c>
      <c r="N148" s="34">
        <f>IF(COUNT(Table1[[#This Row],[Darba sākuma datums projektā1]:[Amata pienākumu izpildes termiņš, vai darba beigu datums par kuru iesniegts MP2]])=2,MIN(DATE($N$8,12,31),$D148)-MAX(DATE($N$8,1,1),$C148)+1,0)</f>
        <v>0</v>
      </c>
      <c r="O148" s="34">
        <f>IF(COUNT(Table1[[#This Row],[Darba sākuma datums projektā1]:[Amata pienākumu izpildes termiņš, vai darba beigu datums par kuru iesniegts MP2]])=2,MIN(DATE($O$8,12,31),$D148)-MAX(DATE($O$8,1,1),$C148)+1,0)</f>
        <v>0</v>
      </c>
      <c r="P148" s="34">
        <f>IF(COUNT(Table1[[#This Row],[Darba sākuma datums projektā1]:[Amata pienākumu izpildes termiņš, vai darba beigu datums par kuru iesniegts MP2]])=2,MIN(DATE($P$8,12,31),$D148)-MAX(DATE($P$8,1,1),$C148)+1,0)</f>
        <v>0</v>
      </c>
      <c r="Q148" s="34">
        <f>IF(COUNT(Table1[[#This Row],[Darba sākuma datums projektā1]:[Amata pienākumu izpildes termiņš, vai darba beigu datums par kuru iesniegts MP2]])=2,MIN(DATE($Q$8,12,31),$D148)-MAX(DATE($Q$8,1,1),$C148)+1,0)</f>
        <v>0</v>
      </c>
      <c r="R148" s="37">
        <f>IF(COUNT(Table1[[#This Row],[Darba sākuma datums projektā1]:[Amata pienākumu izpildes termiņš, vai darba beigu datums par kuru iesniegts MP2]])=2,MIN(DATE($R$8,12,31),$D148)-MAX(DATE($R$8,1,1),$C148)+1,0)</f>
        <v>0</v>
      </c>
      <c r="S148" s="3">
        <f t="shared" si="39"/>
        <v>0</v>
      </c>
      <c r="T148" s="2">
        <f t="shared" si="40"/>
        <v>0</v>
      </c>
      <c r="U148" s="2">
        <f t="shared" si="41"/>
        <v>0</v>
      </c>
      <c r="V148" s="2">
        <f t="shared" si="42"/>
        <v>0</v>
      </c>
      <c r="W148" s="2">
        <f t="shared" si="43"/>
        <v>0</v>
      </c>
      <c r="X148" s="2">
        <f t="shared" si="44"/>
        <v>0</v>
      </c>
      <c r="Y148" s="2">
        <f t="shared" si="45"/>
        <v>0</v>
      </c>
      <c r="Z148" s="2">
        <f t="shared" si="46"/>
        <v>0</v>
      </c>
      <c r="AA148" s="25">
        <f t="shared" si="47"/>
        <v>0</v>
      </c>
    </row>
    <row r="149" spans="1:27" x14ac:dyDescent="0.3">
      <c r="A149" s="6">
        <v>141</v>
      </c>
      <c r="B149" s="48"/>
      <c r="C149" s="49"/>
      <c r="D149" s="50"/>
      <c r="E149" s="29">
        <f t="shared" si="48"/>
        <v>0</v>
      </c>
      <c r="F149" s="55"/>
      <c r="G149" s="87"/>
      <c r="H149" s="93">
        <f>Table1[[#This Row],[Atvaļinājuma dienu skaits, kas projektā attiecināts iepriekšējos MP]]+G149</f>
        <v>0</v>
      </c>
      <c r="I149" s="29">
        <f>Table1[[#This Row],[Atvaļinājums proporcionāli nostrādātajam laikam projektā]]-Table1[[#This Row],[Kopā izlietoto atvaļinājuma dienu skaits personai projektā]]</f>
        <v>0</v>
      </c>
      <c r="J149" s="32">
        <f>IF(COUNT(Table1[[#This Row],[Darba sākuma datums projektā1]:[Amata pienākumu izpildes termiņš, vai darba beigu datums par kuru iesniegts MP2]])=2,MIN(DATE($J$8,12,31),$D149)-MAX(DATE($J$8,1,1),$C149)+1,0)</f>
        <v>0</v>
      </c>
      <c r="K149" s="34">
        <f>IF(COUNT(Table1[[#This Row],[Darba sākuma datums projektā1]:[Amata pienākumu izpildes termiņš, vai darba beigu datums par kuru iesniegts MP2]])=2,MIN(DATE($K$8,12,31),$D149)-MAX(DATE($K$8,1,1),$C149)+1,0)</f>
        <v>0</v>
      </c>
      <c r="L149" s="34">
        <f>IF(COUNT(Table1[[#This Row],[Darba sākuma datums projektā1]:[Amata pienākumu izpildes termiņš, vai darba beigu datums par kuru iesniegts MP2]])=2,MIN(DATE($L$8,12,31),$D149)-MAX(DATE($L$8,1,1),$C149)+1,0)</f>
        <v>0</v>
      </c>
      <c r="M149" s="34">
        <f>IF(COUNT(Table1[[#This Row],[Darba sākuma datums projektā1]:[Amata pienākumu izpildes termiņš, vai darba beigu datums par kuru iesniegts MP2]])=2,MIN(DATE($M$8,12,31),$D149)-MAX(DATE($M$8,1,1),$C149)+1,0)</f>
        <v>0</v>
      </c>
      <c r="N149" s="34">
        <f>IF(COUNT(Table1[[#This Row],[Darba sākuma datums projektā1]:[Amata pienākumu izpildes termiņš, vai darba beigu datums par kuru iesniegts MP2]])=2,MIN(DATE($N$8,12,31),$D149)-MAX(DATE($N$8,1,1),$C149)+1,0)</f>
        <v>0</v>
      </c>
      <c r="O149" s="34">
        <f>IF(COUNT(Table1[[#This Row],[Darba sākuma datums projektā1]:[Amata pienākumu izpildes termiņš, vai darba beigu datums par kuru iesniegts MP2]])=2,MIN(DATE($O$8,12,31),$D149)-MAX(DATE($O$8,1,1),$C149)+1,0)</f>
        <v>0</v>
      </c>
      <c r="P149" s="34">
        <f>IF(COUNT(Table1[[#This Row],[Darba sākuma datums projektā1]:[Amata pienākumu izpildes termiņš, vai darba beigu datums par kuru iesniegts MP2]])=2,MIN(DATE($P$8,12,31),$D149)-MAX(DATE($P$8,1,1),$C149)+1,0)</f>
        <v>0</v>
      </c>
      <c r="Q149" s="34">
        <f>IF(COUNT(Table1[[#This Row],[Darba sākuma datums projektā1]:[Amata pienākumu izpildes termiņš, vai darba beigu datums par kuru iesniegts MP2]])=2,MIN(DATE($Q$8,12,31),$D149)-MAX(DATE($Q$8,1,1),$C149)+1,0)</f>
        <v>0</v>
      </c>
      <c r="R149" s="37">
        <f>IF(COUNT(Table1[[#This Row],[Darba sākuma datums projektā1]:[Amata pienākumu izpildes termiņš, vai darba beigu datums par kuru iesniegts MP2]])=2,MIN(DATE($R$8,12,31),$D149)-MAX(DATE($R$8,1,1),$C149)+1,0)</f>
        <v>0</v>
      </c>
      <c r="S149" s="3">
        <f t="shared" si="39"/>
        <v>0</v>
      </c>
      <c r="T149" s="2">
        <f t="shared" si="40"/>
        <v>0</v>
      </c>
      <c r="U149" s="2">
        <f t="shared" si="41"/>
        <v>0</v>
      </c>
      <c r="V149" s="2">
        <f t="shared" si="42"/>
        <v>0</v>
      </c>
      <c r="W149" s="2">
        <f t="shared" si="43"/>
        <v>0</v>
      </c>
      <c r="X149" s="2">
        <f t="shared" si="44"/>
        <v>0</v>
      </c>
      <c r="Y149" s="2">
        <f t="shared" si="45"/>
        <v>0</v>
      </c>
      <c r="Z149" s="2">
        <f t="shared" si="46"/>
        <v>0</v>
      </c>
      <c r="AA149" s="25">
        <f t="shared" si="47"/>
        <v>0</v>
      </c>
    </row>
    <row r="150" spans="1:27" x14ac:dyDescent="0.3">
      <c r="A150" s="6">
        <v>142</v>
      </c>
      <c r="B150" s="48"/>
      <c r="C150" s="49"/>
      <c r="D150" s="50"/>
      <c r="E150" s="29">
        <f t="shared" si="48"/>
        <v>0</v>
      </c>
      <c r="F150" s="55"/>
      <c r="G150" s="87"/>
      <c r="H150" s="93">
        <f>Table1[[#This Row],[Atvaļinājuma dienu skaits, kas projektā attiecināts iepriekšējos MP]]+G150</f>
        <v>0</v>
      </c>
      <c r="I150" s="29">
        <f>Table1[[#This Row],[Atvaļinājums proporcionāli nostrādātajam laikam projektā]]-Table1[[#This Row],[Kopā izlietoto atvaļinājuma dienu skaits personai projektā]]</f>
        <v>0</v>
      </c>
      <c r="J150" s="32">
        <f>IF(COUNT(Table1[[#This Row],[Darba sākuma datums projektā1]:[Amata pienākumu izpildes termiņš, vai darba beigu datums par kuru iesniegts MP2]])=2,MIN(DATE($J$8,12,31),$D150)-MAX(DATE($J$8,1,1),$C150)+1,0)</f>
        <v>0</v>
      </c>
      <c r="K150" s="34">
        <f>IF(COUNT(Table1[[#This Row],[Darba sākuma datums projektā1]:[Amata pienākumu izpildes termiņš, vai darba beigu datums par kuru iesniegts MP2]])=2,MIN(DATE($K$8,12,31),$D150)-MAX(DATE($K$8,1,1),$C150)+1,0)</f>
        <v>0</v>
      </c>
      <c r="L150" s="34">
        <f>IF(COUNT(Table1[[#This Row],[Darba sākuma datums projektā1]:[Amata pienākumu izpildes termiņš, vai darba beigu datums par kuru iesniegts MP2]])=2,MIN(DATE($L$8,12,31),$D150)-MAX(DATE($L$8,1,1),$C150)+1,0)</f>
        <v>0</v>
      </c>
      <c r="M150" s="34">
        <f>IF(COUNT(Table1[[#This Row],[Darba sākuma datums projektā1]:[Amata pienākumu izpildes termiņš, vai darba beigu datums par kuru iesniegts MP2]])=2,MIN(DATE($M$8,12,31),$D150)-MAX(DATE($M$8,1,1),$C150)+1,0)</f>
        <v>0</v>
      </c>
      <c r="N150" s="34">
        <f>IF(COUNT(Table1[[#This Row],[Darba sākuma datums projektā1]:[Amata pienākumu izpildes termiņš, vai darba beigu datums par kuru iesniegts MP2]])=2,MIN(DATE($N$8,12,31),$D150)-MAX(DATE($N$8,1,1),$C150)+1,0)</f>
        <v>0</v>
      </c>
      <c r="O150" s="34">
        <f>IF(COUNT(Table1[[#This Row],[Darba sākuma datums projektā1]:[Amata pienākumu izpildes termiņš, vai darba beigu datums par kuru iesniegts MP2]])=2,MIN(DATE($O$8,12,31),$D150)-MAX(DATE($O$8,1,1),$C150)+1,0)</f>
        <v>0</v>
      </c>
      <c r="P150" s="34">
        <f>IF(COUNT(Table1[[#This Row],[Darba sākuma datums projektā1]:[Amata pienākumu izpildes termiņš, vai darba beigu datums par kuru iesniegts MP2]])=2,MIN(DATE($P$8,12,31),$D150)-MAX(DATE($P$8,1,1),$C150)+1,0)</f>
        <v>0</v>
      </c>
      <c r="Q150" s="34">
        <f>IF(COUNT(Table1[[#This Row],[Darba sākuma datums projektā1]:[Amata pienākumu izpildes termiņš, vai darba beigu datums par kuru iesniegts MP2]])=2,MIN(DATE($Q$8,12,31),$D150)-MAX(DATE($Q$8,1,1),$C150)+1,0)</f>
        <v>0</v>
      </c>
      <c r="R150" s="37">
        <f>IF(COUNT(Table1[[#This Row],[Darba sākuma datums projektā1]:[Amata pienākumu izpildes termiņš, vai darba beigu datums par kuru iesniegts MP2]])=2,MIN(DATE($R$8,12,31),$D150)-MAX(DATE($R$8,1,1),$C150)+1,0)</f>
        <v>0</v>
      </c>
      <c r="S150" s="3">
        <f t="shared" si="39"/>
        <v>0</v>
      </c>
      <c r="T150" s="2">
        <f t="shared" si="40"/>
        <v>0</v>
      </c>
      <c r="U150" s="2">
        <f t="shared" si="41"/>
        <v>0</v>
      </c>
      <c r="V150" s="2">
        <f t="shared" si="42"/>
        <v>0</v>
      </c>
      <c r="W150" s="2">
        <f t="shared" si="43"/>
        <v>0</v>
      </c>
      <c r="X150" s="2">
        <f t="shared" si="44"/>
        <v>0</v>
      </c>
      <c r="Y150" s="2">
        <f t="shared" si="45"/>
        <v>0</v>
      </c>
      <c r="Z150" s="2">
        <f t="shared" si="46"/>
        <v>0</v>
      </c>
      <c r="AA150" s="25">
        <f t="shared" si="47"/>
        <v>0</v>
      </c>
    </row>
    <row r="151" spans="1:27" x14ac:dyDescent="0.3">
      <c r="A151" s="6">
        <v>143</v>
      </c>
      <c r="B151" s="48"/>
      <c r="C151" s="49"/>
      <c r="D151" s="50"/>
      <c r="E151" s="29">
        <f t="shared" si="48"/>
        <v>0</v>
      </c>
      <c r="F151" s="55"/>
      <c r="G151" s="87"/>
      <c r="H151" s="93">
        <f>Table1[[#This Row],[Atvaļinājuma dienu skaits, kas projektā attiecināts iepriekšējos MP]]+G151</f>
        <v>0</v>
      </c>
      <c r="I151" s="29">
        <f>Table1[[#This Row],[Atvaļinājums proporcionāli nostrādātajam laikam projektā]]-Table1[[#This Row],[Kopā izlietoto atvaļinājuma dienu skaits personai projektā]]</f>
        <v>0</v>
      </c>
      <c r="J151" s="32">
        <f>IF(COUNT(Table1[[#This Row],[Darba sākuma datums projektā1]:[Amata pienākumu izpildes termiņš, vai darba beigu datums par kuru iesniegts MP2]])=2,MIN(DATE($J$8,12,31),$D151)-MAX(DATE($J$8,1,1),$C151)+1,0)</f>
        <v>0</v>
      </c>
      <c r="K151" s="34">
        <f>IF(COUNT(Table1[[#This Row],[Darba sākuma datums projektā1]:[Amata pienākumu izpildes termiņš, vai darba beigu datums par kuru iesniegts MP2]])=2,MIN(DATE($K$8,12,31),$D151)-MAX(DATE($K$8,1,1),$C151)+1,0)</f>
        <v>0</v>
      </c>
      <c r="L151" s="34">
        <f>IF(COUNT(Table1[[#This Row],[Darba sākuma datums projektā1]:[Amata pienākumu izpildes termiņš, vai darba beigu datums par kuru iesniegts MP2]])=2,MIN(DATE($L$8,12,31),$D151)-MAX(DATE($L$8,1,1),$C151)+1,0)</f>
        <v>0</v>
      </c>
      <c r="M151" s="34">
        <f>IF(COUNT(Table1[[#This Row],[Darba sākuma datums projektā1]:[Amata pienākumu izpildes termiņš, vai darba beigu datums par kuru iesniegts MP2]])=2,MIN(DATE($M$8,12,31),$D151)-MAX(DATE($M$8,1,1),$C151)+1,0)</f>
        <v>0</v>
      </c>
      <c r="N151" s="34">
        <f>IF(COUNT(Table1[[#This Row],[Darba sākuma datums projektā1]:[Amata pienākumu izpildes termiņš, vai darba beigu datums par kuru iesniegts MP2]])=2,MIN(DATE($N$8,12,31),$D151)-MAX(DATE($N$8,1,1),$C151)+1,0)</f>
        <v>0</v>
      </c>
      <c r="O151" s="34">
        <f>IF(COUNT(Table1[[#This Row],[Darba sākuma datums projektā1]:[Amata pienākumu izpildes termiņš, vai darba beigu datums par kuru iesniegts MP2]])=2,MIN(DATE($O$8,12,31),$D151)-MAX(DATE($O$8,1,1),$C151)+1,0)</f>
        <v>0</v>
      </c>
      <c r="P151" s="34">
        <f>IF(COUNT(Table1[[#This Row],[Darba sākuma datums projektā1]:[Amata pienākumu izpildes termiņš, vai darba beigu datums par kuru iesniegts MP2]])=2,MIN(DATE($P$8,12,31),$D151)-MAX(DATE($P$8,1,1),$C151)+1,0)</f>
        <v>0</v>
      </c>
      <c r="Q151" s="34">
        <f>IF(COUNT(Table1[[#This Row],[Darba sākuma datums projektā1]:[Amata pienākumu izpildes termiņš, vai darba beigu datums par kuru iesniegts MP2]])=2,MIN(DATE($Q$8,12,31),$D151)-MAX(DATE($Q$8,1,1),$C151)+1,0)</f>
        <v>0</v>
      </c>
      <c r="R151" s="37">
        <f>IF(COUNT(Table1[[#This Row],[Darba sākuma datums projektā1]:[Amata pienākumu izpildes termiņš, vai darba beigu datums par kuru iesniegts MP2]])=2,MIN(DATE($R$8,12,31),$D151)-MAX(DATE($R$8,1,1),$C151)+1,0)</f>
        <v>0</v>
      </c>
      <c r="S151" s="3">
        <f t="shared" si="39"/>
        <v>0</v>
      </c>
      <c r="T151" s="2">
        <f t="shared" si="40"/>
        <v>0</v>
      </c>
      <c r="U151" s="2">
        <f t="shared" si="41"/>
        <v>0</v>
      </c>
      <c r="V151" s="2">
        <f t="shared" si="42"/>
        <v>0</v>
      </c>
      <c r="W151" s="2">
        <f t="shared" si="43"/>
        <v>0</v>
      </c>
      <c r="X151" s="2">
        <f t="shared" si="44"/>
        <v>0</v>
      </c>
      <c r="Y151" s="2">
        <f t="shared" si="45"/>
        <v>0</v>
      </c>
      <c r="Z151" s="2">
        <f t="shared" si="46"/>
        <v>0</v>
      </c>
      <c r="AA151" s="25">
        <f t="shared" si="47"/>
        <v>0</v>
      </c>
    </row>
    <row r="152" spans="1:27" x14ac:dyDescent="0.3">
      <c r="A152" s="6">
        <v>144</v>
      </c>
      <c r="B152" s="48"/>
      <c r="C152" s="49"/>
      <c r="D152" s="50"/>
      <c r="E152" s="29">
        <f t="shared" si="48"/>
        <v>0</v>
      </c>
      <c r="F152" s="55"/>
      <c r="G152" s="87"/>
      <c r="H152" s="93">
        <f>Table1[[#This Row],[Atvaļinājuma dienu skaits, kas projektā attiecināts iepriekšējos MP]]+G152</f>
        <v>0</v>
      </c>
      <c r="I152" s="29">
        <f>Table1[[#This Row],[Atvaļinājums proporcionāli nostrādātajam laikam projektā]]-Table1[[#This Row],[Kopā izlietoto atvaļinājuma dienu skaits personai projektā]]</f>
        <v>0</v>
      </c>
      <c r="J152" s="32">
        <f>IF(COUNT(Table1[[#This Row],[Darba sākuma datums projektā1]:[Amata pienākumu izpildes termiņš, vai darba beigu datums par kuru iesniegts MP2]])=2,MIN(DATE($J$8,12,31),$D152)-MAX(DATE($J$8,1,1),$C152)+1,0)</f>
        <v>0</v>
      </c>
      <c r="K152" s="34">
        <f>IF(COUNT(Table1[[#This Row],[Darba sākuma datums projektā1]:[Amata pienākumu izpildes termiņš, vai darba beigu datums par kuru iesniegts MP2]])=2,MIN(DATE($K$8,12,31),$D152)-MAX(DATE($K$8,1,1),$C152)+1,0)</f>
        <v>0</v>
      </c>
      <c r="L152" s="34">
        <f>IF(COUNT(Table1[[#This Row],[Darba sākuma datums projektā1]:[Amata pienākumu izpildes termiņš, vai darba beigu datums par kuru iesniegts MP2]])=2,MIN(DATE($L$8,12,31),$D152)-MAX(DATE($L$8,1,1),$C152)+1,0)</f>
        <v>0</v>
      </c>
      <c r="M152" s="34">
        <f>IF(COUNT(Table1[[#This Row],[Darba sākuma datums projektā1]:[Amata pienākumu izpildes termiņš, vai darba beigu datums par kuru iesniegts MP2]])=2,MIN(DATE($M$8,12,31),$D152)-MAX(DATE($M$8,1,1),$C152)+1,0)</f>
        <v>0</v>
      </c>
      <c r="N152" s="34">
        <f>IF(COUNT(Table1[[#This Row],[Darba sākuma datums projektā1]:[Amata pienākumu izpildes termiņš, vai darba beigu datums par kuru iesniegts MP2]])=2,MIN(DATE($N$8,12,31),$D152)-MAX(DATE($N$8,1,1),$C152)+1,0)</f>
        <v>0</v>
      </c>
      <c r="O152" s="34">
        <f>IF(COUNT(Table1[[#This Row],[Darba sākuma datums projektā1]:[Amata pienākumu izpildes termiņš, vai darba beigu datums par kuru iesniegts MP2]])=2,MIN(DATE($O$8,12,31),$D152)-MAX(DATE($O$8,1,1),$C152)+1,0)</f>
        <v>0</v>
      </c>
      <c r="P152" s="34">
        <f>IF(COUNT(Table1[[#This Row],[Darba sākuma datums projektā1]:[Amata pienākumu izpildes termiņš, vai darba beigu datums par kuru iesniegts MP2]])=2,MIN(DATE($P$8,12,31),$D152)-MAX(DATE($P$8,1,1),$C152)+1,0)</f>
        <v>0</v>
      </c>
      <c r="Q152" s="34">
        <f>IF(COUNT(Table1[[#This Row],[Darba sākuma datums projektā1]:[Amata pienākumu izpildes termiņš, vai darba beigu datums par kuru iesniegts MP2]])=2,MIN(DATE($Q$8,12,31),$D152)-MAX(DATE($Q$8,1,1),$C152)+1,0)</f>
        <v>0</v>
      </c>
      <c r="R152" s="37">
        <f>IF(COUNT(Table1[[#This Row],[Darba sākuma datums projektā1]:[Amata pienākumu izpildes termiņš, vai darba beigu datums par kuru iesniegts MP2]])=2,MIN(DATE($R$8,12,31),$D152)-MAX(DATE($R$8,1,1),$C152)+1,0)</f>
        <v>0</v>
      </c>
      <c r="S152" s="3">
        <f t="shared" si="39"/>
        <v>0</v>
      </c>
      <c r="T152" s="2">
        <f t="shared" si="40"/>
        <v>0</v>
      </c>
      <c r="U152" s="2">
        <f t="shared" si="41"/>
        <v>0</v>
      </c>
      <c r="V152" s="2">
        <f t="shared" si="42"/>
        <v>0</v>
      </c>
      <c r="W152" s="2">
        <f t="shared" si="43"/>
        <v>0</v>
      </c>
      <c r="X152" s="2">
        <f t="shared" si="44"/>
        <v>0</v>
      </c>
      <c r="Y152" s="2">
        <f t="shared" si="45"/>
        <v>0</v>
      </c>
      <c r="Z152" s="2">
        <f t="shared" si="46"/>
        <v>0</v>
      </c>
      <c r="AA152" s="25">
        <f t="shared" si="47"/>
        <v>0</v>
      </c>
    </row>
    <row r="153" spans="1:27" x14ac:dyDescent="0.3">
      <c r="A153" s="6">
        <v>145</v>
      </c>
      <c r="B153" s="48"/>
      <c r="C153" s="49"/>
      <c r="D153" s="50"/>
      <c r="E153" s="29">
        <f t="shared" si="48"/>
        <v>0</v>
      </c>
      <c r="F153" s="55"/>
      <c r="G153" s="87"/>
      <c r="H153" s="93">
        <f>Table1[[#This Row],[Atvaļinājuma dienu skaits, kas projektā attiecināts iepriekšējos MP]]+G153</f>
        <v>0</v>
      </c>
      <c r="I153" s="29">
        <f>Table1[[#This Row],[Atvaļinājums proporcionāli nostrādātajam laikam projektā]]-Table1[[#This Row],[Kopā izlietoto atvaļinājuma dienu skaits personai projektā]]</f>
        <v>0</v>
      </c>
      <c r="J153" s="32">
        <f>IF(COUNT(Table1[[#This Row],[Darba sākuma datums projektā1]:[Amata pienākumu izpildes termiņš, vai darba beigu datums par kuru iesniegts MP2]])=2,MIN(DATE($J$8,12,31),$D153)-MAX(DATE($J$8,1,1),$C153)+1,0)</f>
        <v>0</v>
      </c>
      <c r="K153" s="34">
        <f>IF(COUNT(Table1[[#This Row],[Darba sākuma datums projektā1]:[Amata pienākumu izpildes termiņš, vai darba beigu datums par kuru iesniegts MP2]])=2,MIN(DATE($K$8,12,31),$D153)-MAX(DATE($K$8,1,1),$C153)+1,0)</f>
        <v>0</v>
      </c>
      <c r="L153" s="34">
        <f>IF(COUNT(Table1[[#This Row],[Darba sākuma datums projektā1]:[Amata pienākumu izpildes termiņš, vai darba beigu datums par kuru iesniegts MP2]])=2,MIN(DATE($L$8,12,31),$D153)-MAX(DATE($L$8,1,1),$C153)+1,0)</f>
        <v>0</v>
      </c>
      <c r="M153" s="34">
        <f>IF(COUNT(Table1[[#This Row],[Darba sākuma datums projektā1]:[Amata pienākumu izpildes termiņš, vai darba beigu datums par kuru iesniegts MP2]])=2,MIN(DATE($M$8,12,31),$D153)-MAX(DATE($M$8,1,1),$C153)+1,0)</f>
        <v>0</v>
      </c>
      <c r="N153" s="34">
        <f>IF(COUNT(Table1[[#This Row],[Darba sākuma datums projektā1]:[Amata pienākumu izpildes termiņš, vai darba beigu datums par kuru iesniegts MP2]])=2,MIN(DATE($N$8,12,31),$D153)-MAX(DATE($N$8,1,1),$C153)+1,0)</f>
        <v>0</v>
      </c>
      <c r="O153" s="34">
        <f>IF(COUNT(Table1[[#This Row],[Darba sākuma datums projektā1]:[Amata pienākumu izpildes termiņš, vai darba beigu datums par kuru iesniegts MP2]])=2,MIN(DATE($O$8,12,31),$D153)-MAX(DATE($O$8,1,1),$C153)+1,0)</f>
        <v>0</v>
      </c>
      <c r="P153" s="34">
        <f>IF(COUNT(Table1[[#This Row],[Darba sākuma datums projektā1]:[Amata pienākumu izpildes termiņš, vai darba beigu datums par kuru iesniegts MP2]])=2,MIN(DATE($P$8,12,31),$D153)-MAX(DATE($P$8,1,1),$C153)+1,0)</f>
        <v>0</v>
      </c>
      <c r="Q153" s="34">
        <f>IF(COUNT(Table1[[#This Row],[Darba sākuma datums projektā1]:[Amata pienākumu izpildes termiņš, vai darba beigu datums par kuru iesniegts MP2]])=2,MIN(DATE($Q$8,12,31),$D153)-MAX(DATE($Q$8,1,1),$C153)+1,0)</f>
        <v>0</v>
      </c>
      <c r="R153" s="37">
        <f>IF(COUNT(Table1[[#This Row],[Darba sākuma datums projektā1]:[Amata pienākumu izpildes termiņš, vai darba beigu datums par kuru iesniegts MP2]])=2,MIN(DATE($R$8,12,31),$D153)-MAX(DATE($R$8,1,1),$C153)+1,0)</f>
        <v>0</v>
      </c>
      <c r="S153" s="3">
        <f t="shared" si="39"/>
        <v>0</v>
      </c>
      <c r="T153" s="2">
        <f t="shared" si="40"/>
        <v>0</v>
      </c>
      <c r="U153" s="2">
        <f t="shared" si="41"/>
        <v>0</v>
      </c>
      <c r="V153" s="2">
        <f t="shared" si="42"/>
        <v>0</v>
      </c>
      <c r="W153" s="2">
        <f t="shared" si="43"/>
        <v>0</v>
      </c>
      <c r="X153" s="2">
        <f t="shared" si="44"/>
        <v>0</v>
      </c>
      <c r="Y153" s="2">
        <f t="shared" si="45"/>
        <v>0</v>
      </c>
      <c r="Z153" s="2">
        <f t="shared" si="46"/>
        <v>0</v>
      </c>
      <c r="AA153" s="25">
        <f t="shared" si="47"/>
        <v>0</v>
      </c>
    </row>
    <row r="154" spans="1:27" x14ac:dyDescent="0.3">
      <c r="A154" s="6">
        <v>146</v>
      </c>
      <c r="B154" s="48"/>
      <c r="C154" s="49"/>
      <c r="D154" s="50"/>
      <c r="E154" s="29">
        <f t="shared" si="48"/>
        <v>0</v>
      </c>
      <c r="F154" s="55"/>
      <c r="G154" s="87"/>
      <c r="H154" s="93">
        <f>Table1[[#This Row],[Atvaļinājuma dienu skaits, kas projektā attiecināts iepriekšējos MP]]+G154</f>
        <v>0</v>
      </c>
      <c r="I154" s="29">
        <f>Table1[[#This Row],[Atvaļinājums proporcionāli nostrādātajam laikam projektā]]-Table1[[#This Row],[Kopā izlietoto atvaļinājuma dienu skaits personai projektā]]</f>
        <v>0</v>
      </c>
      <c r="J154" s="32">
        <f>IF(COUNT(Table1[[#This Row],[Darba sākuma datums projektā1]:[Amata pienākumu izpildes termiņš, vai darba beigu datums par kuru iesniegts MP2]])=2,MIN(DATE($J$8,12,31),$D154)-MAX(DATE($J$8,1,1),$C154)+1,0)</f>
        <v>0</v>
      </c>
      <c r="K154" s="34">
        <f>IF(COUNT(Table1[[#This Row],[Darba sākuma datums projektā1]:[Amata pienākumu izpildes termiņš, vai darba beigu datums par kuru iesniegts MP2]])=2,MIN(DATE($K$8,12,31),$D154)-MAX(DATE($K$8,1,1),$C154)+1,0)</f>
        <v>0</v>
      </c>
      <c r="L154" s="34">
        <f>IF(COUNT(Table1[[#This Row],[Darba sākuma datums projektā1]:[Amata pienākumu izpildes termiņš, vai darba beigu datums par kuru iesniegts MP2]])=2,MIN(DATE($L$8,12,31),$D154)-MAX(DATE($L$8,1,1),$C154)+1,0)</f>
        <v>0</v>
      </c>
      <c r="M154" s="34">
        <f>IF(COUNT(Table1[[#This Row],[Darba sākuma datums projektā1]:[Amata pienākumu izpildes termiņš, vai darba beigu datums par kuru iesniegts MP2]])=2,MIN(DATE($M$8,12,31),$D154)-MAX(DATE($M$8,1,1),$C154)+1,0)</f>
        <v>0</v>
      </c>
      <c r="N154" s="34">
        <f>IF(COUNT(Table1[[#This Row],[Darba sākuma datums projektā1]:[Amata pienākumu izpildes termiņš, vai darba beigu datums par kuru iesniegts MP2]])=2,MIN(DATE($N$8,12,31),$D154)-MAX(DATE($N$8,1,1),$C154)+1,0)</f>
        <v>0</v>
      </c>
      <c r="O154" s="34">
        <f>IF(COUNT(Table1[[#This Row],[Darba sākuma datums projektā1]:[Amata pienākumu izpildes termiņš, vai darba beigu datums par kuru iesniegts MP2]])=2,MIN(DATE($O$8,12,31),$D154)-MAX(DATE($O$8,1,1),$C154)+1,0)</f>
        <v>0</v>
      </c>
      <c r="P154" s="34">
        <f>IF(COUNT(Table1[[#This Row],[Darba sākuma datums projektā1]:[Amata pienākumu izpildes termiņš, vai darba beigu datums par kuru iesniegts MP2]])=2,MIN(DATE($P$8,12,31),$D154)-MAX(DATE($P$8,1,1),$C154)+1,0)</f>
        <v>0</v>
      </c>
      <c r="Q154" s="34">
        <f>IF(COUNT(Table1[[#This Row],[Darba sākuma datums projektā1]:[Amata pienākumu izpildes termiņš, vai darba beigu datums par kuru iesniegts MP2]])=2,MIN(DATE($Q$8,12,31),$D154)-MAX(DATE($Q$8,1,1),$C154)+1,0)</f>
        <v>0</v>
      </c>
      <c r="R154" s="37">
        <f>IF(COUNT(Table1[[#This Row],[Darba sākuma datums projektā1]:[Amata pienākumu izpildes termiņš, vai darba beigu datums par kuru iesniegts MP2]])=2,MIN(DATE($R$8,12,31),$D154)-MAX(DATE($R$8,1,1),$C154)+1,0)</f>
        <v>0</v>
      </c>
      <c r="S154" s="3">
        <f t="shared" si="39"/>
        <v>0</v>
      </c>
      <c r="T154" s="2">
        <f t="shared" si="40"/>
        <v>0</v>
      </c>
      <c r="U154" s="2">
        <f t="shared" si="41"/>
        <v>0</v>
      </c>
      <c r="V154" s="2">
        <f t="shared" si="42"/>
        <v>0</v>
      </c>
      <c r="W154" s="2">
        <f t="shared" si="43"/>
        <v>0</v>
      </c>
      <c r="X154" s="2">
        <f t="shared" si="44"/>
        <v>0</v>
      </c>
      <c r="Y154" s="2">
        <f t="shared" si="45"/>
        <v>0</v>
      </c>
      <c r="Z154" s="2">
        <f t="shared" si="46"/>
        <v>0</v>
      </c>
      <c r="AA154" s="25">
        <f t="shared" si="47"/>
        <v>0</v>
      </c>
    </row>
    <row r="155" spans="1:27" x14ac:dyDescent="0.3">
      <c r="A155" s="6">
        <v>147</v>
      </c>
      <c r="B155" s="48"/>
      <c r="C155" s="49"/>
      <c r="D155" s="50"/>
      <c r="E155" s="29">
        <f t="shared" si="48"/>
        <v>0</v>
      </c>
      <c r="F155" s="55"/>
      <c r="G155" s="87"/>
      <c r="H155" s="93">
        <f>Table1[[#This Row],[Atvaļinājuma dienu skaits, kas projektā attiecināts iepriekšējos MP]]+G155</f>
        <v>0</v>
      </c>
      <c r="I155" s="29">
        <f>Table1[[#This Row],[Atvaļinājums proporcionāli nostrādātajam laikam projektā]]-Table1[[#This Row],[Kopā izlietoto atvaļinājuma dienu skaits personai projektā]]</f>
        <v>0</v>
      </c>
      <c r="J155" s="32">
        <f>IF(COUNT(Table1[[#This Row],[Darba sākuma datums projektā1]:[Amata pienākumu izpildes termiņš, vai darba beigu datums par kuru iesniegts MP2]])=2,MIN(DATE($J$8,12,31),$D155)-MAX(DATE($J$8,1,1),$C155)+1,0)</f>
        <v>0</v>
      </c>
      <c r="K155" s="34">
        <f>IF(COUNT(Table1[[#This Row],[Darba sākuma datums projektā1]:[Amata pienākumu izpildes termiņš, vai darba beigu datums par kuru iesniegts MP2]])=2,MIN(DATE($K$8,12,31),$D155)-MAX(DATE($K$8,1,1),$C155)+1,0)</f>
        <v>0</v>
      </c>
      <c r="L155" s="34">
        <f>IF(COUNT(Table1[[#This Row],[Darba sākuma datums projektā1]:[Amata pienākumu izpildes termiņš, vai darba beigu datums par kuru iesniegts MP2]])=2,MIN(DATE($L$8,12,31),$D155)-MAX(DATE($L$8,1,1),$C155)+1,0)</f>
        <v>0</v>
      </c>
      <c r="M155" s="34">
        <f>IF(COUNT(Table1[[#This Row],[Darba sākuma datums projektā1]:[Amata pienākumu izpildes termiņš, vai darba beigu datums par kuru iesniegts MP2]])=2,MIN(DATE($M$8,12,31),$D155)-MAX(DATE($M$8,1,1),$C155)+1,0)</f>
        <v>0</v>
      </c>
      <c r="N155" s="34">
        <f>IF(COUNT(Table1[[#This Row],[Darba sākuma datums projektā1]:[Amata pienākumu izpildes termiņš, vai darba beigu datums par kuru iesniegts MP2]])=2,MIN(DATE($N$8,12,31),$D155)-MAX(DATE($N$8,1,1),$C155)+1,0)</f>
        <v>0</v>
      </c>
      <c r="O155" s="34">
        <f>IF(COUNT(Table1[[#This Row],[Darba sākuma datums projektā1]:[Amata pienākumu izpildes termiņš, vai darba beigu datums par kuru iesniegts MP2]])=2,MIN(DATE($O$8,12,31),$D155)-MAX(DATE($O$8,1,1),$C155)+1,0)</f>
        <v>0</v>
      </c>
      <c r="P155" s="34">
        <f>IF(COUNT(Table1[[#This Row],[Darba sākuma datums projektā1]:[Amata pienākumu izpildes termiņš, vai darba beigu datums par kuru iesniegts MP2]])=2,MIN(DATE($P$8,12,31),$D155)-MAX(DATE($P$8,1,1),$C155)+1,0)</f>
        <v>0</v>
      </c>
      <c r="Q155" s="34">
        <f>IF(COUNT(Table1[[#This Row],[Darba sākuma datums projektā1]:[Amata pienākumu izpildes termiņš, vai darba beigu datums par kuru iesniegts MP2]])=2,MIN(DATE($Q$8,12,31),$D155)-MAX(DATE($Q$8,1,1),$C155)+1,0)</f>
        <v>0</v>
      </c>
      <c r="R155" s="37">
        <f>IF(COUNT(Table1[[#This Row],[Darba sākuma datums projektā1]:[Amata pienākumu izpildes termiņš, vai darba beigu datums par kuru iesniegts MP2]])=2,MIN(DATE($R$8,12,31),$D155)-MAX(DATE($R$8,1,1),$C155)+1,0)</f>
        <v>0</v>
      </c>
      <c r="S155" s="3">
        <f t="shared" si="39"/>
        <v>0</v>
      </c>
      <c r="T155" s="2">
        <f t="shared" si="40"/>
        <v>0</v>
      </c>
      <c r="U155" s="2">
        <f t="shared" si="41"/>
        <v>0</v>
      </c>
      <c r="V155" s="2">
        <f t="shared" si="42"/>
        <v>0</v>
      </c>
      <c r="W155" s="2">
        <f t="shared" si="43"/>
        <v>0</v>
      </c>
      <c r="X155" s="2">
        <f t="shared" si="44"/>
        <v>0</v>
      </c>
      <c r="Y155" s="2">
        <f t="shared" si="45"/>
        <v>0</v>
      </c>
      <c r="Z155" s="2">
        <f t="shared" si="46"/>
        <v>0</v>
      </c>
      <c r="AA155" s="25">
        <f t="shared" si="47"/>
        <v>0</v>
      </c>
    </row>
    <row r="156" spans="1:27" x14ac:dyDescent="0.3">
      <c r="A156" s="6">
        <v>148</v>
      </c>
      <c r="B156" s="48"/>
      <c r="C156" s="49"/>
      <c r="D156" s="50"/>
      <c r="E156" s="29">
        <f t="shared" si="48"/>
        <v>0</v>
      </c>
      <c r="F156" s="55"/>
      <c r="G156" s="87"/>
      <c r="H156" s="93">
        <f>Table1[[#This Row],[Atvaļinājuma dienu skaits, kas projektā attiecināts iepriekšējos MP]]+G156</f>
        <v>0</v>
      </c>
      <c r="I156" s="29">
        <f>Table1[[#This Row],[Atvaļinājums proporcionāli nostrādātajam laikam projektā]]-Table1[[#This Row],[Kopā izlietoto atvaļinājuma dienu skaits personai projektā]]</f>
        <v>0</v>
      </c>
      <c r="J156" s="32">
        <f>IF(COUNT(Table1[[#This Row],[Darba sākuma datums projektā1]:[Amata pienākumu izpildes termiņš, vai darba beigu datums par kuru iesniegts MP2]])=2,MIN(DATE($J$8,12,31),$D156)-MAX(DATE($J$8,1,1),$C156)+1,0)</f>
        <v>0</v>
      </c>
      <c r="K156" s="34">
        <f>IF(COUNT(Table1[[#This Row],[Darba sākuma datums projektā1]:[Amata pienākumu izpildes termiņš, vai darba beigu datums par kuru iesniegts MP2]])=2,MIN(DATE($K$8,12,31),$D156)-MAX(DATE($K$8,1,1),$C156)+1,0)</f>
        <v>0</v>
      </c>
      <c r="L156" s="34">
        <f>IF(COUNT(Table1[[#This Row],[Darba sākuma datums projektā1]:[Amata pienākumu izpildes termiņš, vai darba beigu datums par kuru iesniegts MP2]])=2,MIN(DATE($L$8,12,31),$D156)-MAX(DATE($L$8,1,1),$C156)+1,0)</f>
        <v>0</v>
      </c>
      <c r="M156" s="34">
        <f>IF(COUNT(Table1[[#This Row],[Darba sākuma datums projektā1]:[Amata pienākumu izpildes termiņš, vai darba beigu datums par kuru iesniegts MP2]])=2,MIN(DATE($M$8,12,31),$D156)-MAX(DATE($M$8,1,1),$C156)+1,0)</f>
        <v>0</v>
      </c>
      <c r="N156" s="34">
        <f>IF(COUNT(Table1[[#This Row],[Darba sākuma datums projektā1]:[Amata pienākumu izpildes termiņš, vai darba beigu datums par kuru iesniegts MP2]])=2,MIN(DATE($N$8,12,31),$D156)-MAX(DATE($N$8,1,1),$C156)+1,0)</f>
        <v>0</v>
      </c>
      <c r="O156" s="34">
        <f>IF(COUNT(Table1[[#This Row],[Darba sākuma datums projektā1]:[Amata pienākumu izpildes termiņš, vai darba beigu datums par kuru iesniegts MP2]])=2,MIN(DATE($O$8,12,31),$D156)-MAX(DATE($O$8,1,1),$C156)+1,0)</f>
        <v>0</v>
      </c>
      <c r="P156" s="34">
        <f>IF(COUNT(Table1[[#This Row],[Darba sākuma datums projektā1]:[Amata pienākumu izpildes termiņš, vai darba beigu datums par kuru iesniegts MP2]])=2,MIN(DATE($P$8,12,31),$D156)-MAX(DATE($P$8,1,1),$C156)+1,0)</f>
        <v>0</v>
      </c>
      <c r="Q156" s="34">
        <f>IF(COUNT(Table1[[#This Row],[Darba sākuma datums projektā1]:[Amata pienākumu izpildes termiņš, vai darba beigu datums par kuru iesniegts MP2]])=2,MIN(DATE($Q$8,12,31),$D156)-MAX(DATE($Q$8,1,1),$C156)+1,0)</f>
        <v>0</v>
      </c>
      <c r="R156" s="37">
        <f>IF(COUNT(Table1[[#This Row],[Darba sākuma datums projektā1]:[Amata pienākumu izpildes termiņš, vai darba beigu datums par kuru iesniegts MP2]])=2,MIN(DATE($R$8,12,31),$D156)-MAX(DATE($R$8,1,1),$C156)+1,0)</f>
        <v>0</v>
      </c>
      <c r="S156" s="3">
        <f t="shared" si="39"/>
        <v>0</v>
      </c>
      <c r="T156" s="2">
        <f t="shared" si="40"/>
        <v>0</v>
      </c>
      <c r="U156" s="2">
        <f t="shared" si="41"/>
        <v>0</v>
      </c>
      <c r="V156" s="2">
        <f t="shared" si="42"/>
        <v>0</v>
      </c>
      <c r="W156" s="2">
        <f t="shared" si="43"/>
        <v>0</v>
      </c>
      <c r="X156" s="2">
        <f t="shared" si="44"/>
        <v>0</v>
      </c>
      <c r="Y156" s="2">
        <f t="shared" si="45"/>
        <v>0</v>
      </c>
      <c r="Z156" s="2">
        <f t="shared" si="46"/>
        <v>0</v>
      </c>
      <c r="AA156" s="25">
        <f t="shared" si="47"/>
        <v>0</v>
      </c>
    </row>
    <row r="157" spans="1:27" x14ac:dyDescent="0.3">
      <c r="A157" s="6">
        <v>149</v>
      </c>
      <c r="B157" s="48"/>
      <c r="C157" s="49"/>
      <c r="D157" s="50"/>
      <c r="E157" s="29">
        <f t="shared" si="48"/>
        <v>0</v>
      </c>
      <c r="F157" s="55"/>
      <c r="G157" s="87"/>
      <c r="H157" s="93">
        <f>Table1[[#This Row],[Atvaļinājuma dienu skaits, kas projektā attiecināts iepriekšējos MP]]+G157</f>
        <v>0</v>
      </c>
      <c r="I157" s="29">
        <f>Table1[[#This Row],[Atvaļinājums proporcionāli nostrādātajam laikam projektā]]-Table1[[#This Row],[Kopā izlietoto atvaļinājuma dienu skaits personai projektā]]</f>
        <v>0</v>
      </c>
      <c r="J157" s="32">
        <f>IF(COUNT(Table1[[#This Row],[Darba sākuma datums projektā1]:[Amata pienākumu izpildes termiņš, vai darba beigu datums par kuru iesniegts MP2]])=2,MIN(DATE($J$8,12,31),$D157)-MAX(DATE($J$8,1,1),$C157)+1,0)</f>
        <v>0</v>
      </c>
      <c r="K157" s="34">
        <f>IF(COUNT(Table1[[#This Row],[Darba sākuma datums projektā1]:[Amata pienākumu izpildes termiņš, vai darba beigu datums par kuru iesniegts MP2]])=2,MIN(DATE($K$8,12,31),$D157)-MAX(DATE($K$8,1,1),$C157)+1,0)</f>
        <v>0</v>
      </c>
      <c r="L157" s="34">
        <f>IF(COUNT(Table1[[#This Row],[Darba sākuma datums projektā1]:[Amata pienākumu izpildes termiņš, vai darba beigu datums par kuru iesniegts MP2]])=2,MIN(DATE($L$8,12,31),$D157)-MAX(DATE($L$8,1,1),$C157)+1,0)</f>
        <v>0</v>
      </c>
      <c r="M157" s="34">
        <f>IF(COUNT(Table1[[#This Row],[Darba sākuma datums projektā1]:[Amata pienākumu izpildes termiņš, vai darba beigu datums par kuru iesniegts MP2]])=2,MIN(DATE($M$8,12,31),$D157)-MAX(DATE($M$8,1,1),$C157)+1,0)</f>
        <v>0</v>
      </c>
      <c r="N157" s="34">
        <f>IF(COUNT(Table1[[#This Row],[Darba sākuma datums projektā1]:[Amata pienākumu izpildes termiņš, vai darba beigu datums par kuru iesniegts MP2]])=2,MIN(DATE($N$8,12,31),$D157)-MAX(DATE($N$8,1,1),$C157)+1,0)</f>
        <v>0</v>
      </c>
      <c r="O157" s="34">
        <f>IF(COUNT(Table1[[#This Row],[Darba sākuma datums projektā1]:[Amata pienākumu izpildes termiņš, vai darba beigu datums par kuru iesniegts MP2]])=2,MIN(DATE($O$8,12,31),$D157)-MAX(DATE($O$8,1,1),$C157)+1,0)</f>
        <v>0</v>
      </c>
      <c r="P157" s="34">
        <f>IF(COUNT(Table1[[#This Row],[Darba sākuma datums projektā1]:[Amata pienākumu izpildes termiņš, vai darba beigu datums par kuru iesniegts MP2]])=2,MIN(DATE($P$8,12,31),$D157)-MAX(DATE($P$8,1,1),$C157)+1,0)</f>
        <v>0</v>
      </c>
      <c r="Q157" s="34">
        <f>IF(COUNT(Table1[[#This Row],[Darba sākuma datums projektā1]:[Amata pienākumu izpildes termiņš, vai darba beigu datums par kuru iesniegts MP2]])=2,MIN(DATE($Q$8,12,31),$D157)-MAX(DATE($Q$8,1,1),$C157)+1,0)</f>
        <v>0</v>
      </c>
      <c r="R157" s="37">
        <f>IF(COUNT(Table1[[#This Row],[Darba sākuma datums projektā1]:[Amata pienākumu izpildes termiņš, vai darba beigu datums par kuru iesniegts MP2]])=2,MIN(DATE($R$8,12,31),$D157)-MAX(DATE($R$8,1,1),$C157)+1,0)</f>
        <v>0</v>
      </c>
      <c r="S157" s="3">
        <f t="shared" si="39"/>
        <v>0</v>
      </c>
      <c r="T157" s="2">
        <f t="shared" si="40"/>
        <v>0</v>
      </c>
      <c r="U157" s="2">
        <f t="shared" si="41"/>
        <v>0</v>
      </c>
      <c r="V157" s="2">
        <f t="shared" si="42"/>
        <v>0</v>
      </c>
      <c r="W157" s="2">
        <f t="shared" si="43"/>
        <v>0</v>
      </c>
      <c r="X157" s="2">
        <f t="shared" si="44"/>
        <v>0</v>
      </c>
      <c r="Y157" s="2">
        <f t="shared" si="45"/>
        <v>0</v>
      </c>
      <c r="Z157" s="2">
        <f t="shared" si="46"/>
        <v>0</v>
      </c>
      <c r="AA157" s="25">
        <f t="shared" si="47"/>
        <v>0</v>
      </c>
    </row>
    <row r="158" spans="1:27" ht="15" thickBot="1" x14ac:dyDescent="0.35">
      <c r="A158" s="7">
        <v>150</v>
      </c>
      <c r="B158" s="51"/>
      <c r="C158" s="52"/>
      <c r="D158" s="53"/>
      <c r="E158" s="30">
        <f t="shared" si="48"/>
        <v>0</v>
      </c>
      <c r="F158" s="56"/>
      <c r="G158" s="90"/>
      <c r="H158" s="94">
        <f>Table1[[#This Row],[Atvaļinājuma dienu skaits, kas projektā attiecināts iepriekšējos MP]]+G158</f>
        <v>0</v>
      </c>
      <c r="I158" s="30">
        <f>Table1[[#This Row],[Atvaļinājums proporcionāli nostrādātajam laikam projektā]]-Table1[[#This Row],[Kopā izlietoto atvaļinājuma dienu skaits personai projektā]]</f>
        <v>0</v>
      </c>
      <c r="J158" s="33">
        <f>IF(COUNT(Table1[[#This Row],[Darba sākuma datums projektā1]:[Amata pienākumu izpildes termiņš, vai darba beigu datums par kuru iesniegts MP2]])=2,MIN(DATE($J$8,12,31),$D158)-MAX(DATE($J$8,1,1),$C158)+1,0)</f>
        <v>0</v>
      </c>
      <c r="K158" s="35">
        <f>IF(COUNT(Table1[[#This Row],[Darba sākuma datums projektā1]:[Amata pienākumu izpildes termiņš, vai darba beigu datums par kuru iesniegts MP2]])=2,MIN(DATE($K$8,12,31),$D158)-MAX(DATE($K$8,1,1),$C158)+1,0)</f>
        <v>0</v>
      </c>
      <c r="L158" s="35">
        <f>IF(COUNT(Table1[[#This Row],[Darba sākuma datums projektā1]:[Amata pienākumu izpildes termiņš, vai darba beigu datums par kuru iesniegts MP2]])=2,MIN(DATE($L$8,12,31),$D158)-MAX(DATE($L$8,1,1),$C158)+1,0)</f>
        <v>0</v>
      </c>
      <c r="M158" s="35">
        <f>IF(COUNT(Table1[[#This Row],[Darba sākuma datums projektā1]:[Amata pienākumu izpildes termiņš, vai darba beigu datums par kuru iesniegts MP2]])=2,MIN(DATE($M$8,12,31),$D158)-MAX(DATE($M$8,1,1),$C158)+1,0)</f>
        <v>0</v>
      </c>
      <c r="N158" s="35">
        <f>IF(COUNT(Table1[[#This Row],[Darba sākuma datums projektā1]:[Amata pienākumu izpildes termiņš, vai darba beigu datums par kuru iesniegts MP2]])=2,MIN(DATE($N$8,12,31),$D158)-MAX(DATE($N$8,1,1),$C158)+1,0)</f>
        <v>0</v>
      </c>
      <c r="O158" s="35">
        <f>IF(COUNT(Table1[[#This Row],[Darba sākuma datums projektā1]:[Amata pienākumu izpildes termiņš, vai darba beigu datums par kuru iesniegts MP2]])=2,MIN(DATE($O$8,12,31),$D158)-MAX(DATE($O$8,1,1),$C158)+1,0)</f>
        <v>0</v>
      </c>
      <c r="P158" s="35">
        <f>IF(COUNT(Table1[[#This Row],[Darba sākuma datums projektā1]:[Amata pienākumu izpildes termiņš, vai darba beigu datums par kuru iesniegts MP2]])=2,MIN(DATE($P$8,12,31),$D158)-MAX(DATE($P$8,1,1),$C158)+1,0)</f>
        <v>0</v>
      </c>
      <c r="Q158" s="35">
        <f>IF(COUNT(Table1[[#This Row],[Darba sākuma datums projektā1]:[Amata pienākumu izpildes termiņš, vai darba beigu datums par kuru iesniegts MP2]])=2,MIN(DATE($Q$8,12,31),$D158)-MAX(DATE($Q$8,1,1),$C158)+1,0)</f>
        <v>0</v>
      </c>
      <c r="R158" s="38">
        <f>IF(COUNT(Table1[[#This Row],[Darba sākuma datums projektā1]:[Amata pienākumu izpildes termiņš, vai darba beigu datums par kuru iesniegts MP2]])=2,MIN(DATE($R$8,12,31),$D158)-MAX(DATE($R$8,1,1),$C158)+1,0)</f>
        <v>0</v>
      </c>
      <c r="S158" s="4">
        <f t="shared" si="39"/>
        <v>0</v>
      </c>
      <c r="T158" s="39">
        <f t="shared" si="40"/>
        <v>0</v>
      </c>
      <c r="U158" s="39">
        <f t="shared" si="41"/>
        <v>0</v>
      </c>
      <c r="V158" s="39">
        <f t="shared" si="42"/>
        <v>0</v>
      </c>
      <c r="W158" s="39">
        <f t="shared" si="43"/>
        <v>0</v>
      </c>
      <c r="X158" s="39">
        <f t="shared" si="44"/>
        <v>0</v>
      </c>
      <c r="Y158" s="39">
        <f t="shared" si="45"/>
        <v>0</v>
      </c>
      <c r="Z158" s="39">
        <f t="shared" si="46"/>
        <v>0</v>
      </c>
      <c r="AA158" s="40">
        <f t="shared" si="47"/>
        <v>0</v>
      </c>
    </row>
  </sheetData>
  <sheetProtection algorithmName="SHA-512" hashValue="xX8zOhuicLvvui9YgAmN8JZBSQPMJzJgR21dDtM0L5WubmmN19R8IAGgVtIn0/2EOx+fwOm0OHeoRsh3/0/FjA==" saltValue="y4hcKIG6DRIOxD11kt41gw==" spinCount="100000" sheet="1" objects="1" scenarios="1" autoFilter="0"/>
  <mergeCells count="6">
    <mergeCell ref="J7:R7"/>
    <mergeCell ref="S7:AA7"/>
    <mergeCell ref="J4:R4"/>
    <mergeCell ref="B1:H1"/>
    <mergeCell ref="D2:H7"/>
    <mergeCell ref="B5:C5"/>
  </mergeCells>
  <conditionalFormatting sqref="D9:D158">
    <cfRule type="expression" dxfId="104" priority="81">
      <formula>$D9&gt;$C$7</formula>
    </cfRule>
  </conditionalFormatting>
  <conditionalFormatting sqref="G9:G158">
    <cfRule type="expression" dxfId="103" priority="3">
      <formula>$I9&lt;-0.0000000000001</formula>
    </cfRule>
  </conditionalFormatting>
  <conditionalFormatting sqref="H9:H158">
    <cfRule type="cellIs" dxfId="102" priority="2" operator="greaterThan">
      <formula>$E9</formula>
    </cfRule>
  </conditionalFormatting>
  <conditionalFormatting sqref="I9:I158">
    <cfRule type="cellIs" dxfId="101" priority="6" operator="greaterThan">
      <formula>0</formula>
    </cfRule>
    <cfRule type="cellIs" dxfId="100" priority="7" operator="lessThan">
      <formula>0</formula>
    </cfRule>
  </conditionalFormatting>
  <conditionalFormatting sqref="J9:AA158">
    <cfRule type="cellIs" dxfId="99" priority="4" operator="greaterThan">
      <formula>0</formula>
    </cfRule>
    <cfRule type="cellIs" dxfId="98" priority="5" operator="lessThanOrEqual">
      <formula>0</formula>
    </cfRule>
  </conditionalFormatting>
  <dataValidations count="3">
    <dataValidation type="date" allowBlank="1" showInputMessage="1" showErrorMessage="1" error="Lūdzu ievadiet datumu periodā no 01.01.2021 līz 31.12.2029, kā arī pārliecinieties par datuma ievades korektu formātu, tas var būt atšķirīgs starp programmatūru versijām vai pielāgojumiem programmatūrā. " sqref="C9:D158" xr:uid="{CE083281-42A0-4A7E-9176-58237AF2D677}">
      <formula1>44197</formula1>
      <formula2>47483</formula2>
    </dataValidation>
    <dataValidation type="decimal" allowBlank="1" showInputMessage="1" showErrorMessage="1" sqref="F9:G158" xr:uid="{E8A8DA6A-E3B9-46D3-A7D8-35DEBE67D864}">
      <formula1>0</formula1>
      <formula2>1000</formula2>
    </dataValidation>
    <dataValidation type="date" allowBlank="1" showInputMessage="1" showErrorMessage="1" error="Lūdzu norādiet datumu laika periodā no 01.01.2021 līdz 31.12.2029" sqref="C6:C7" xr:uid="{D982F6A2-5BC4-44D1-BDCF-E627441F22F2}">
      <formula1>44197</formula1>
      <formula2>47483</formula2>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D8B12-9492-465B-8427-18A45C043B52}">
  <dimension ref="A1:BV159"/>
  <sheetViews>
    <sheetView zoomScaleNormal="100" workbookViewId="0">
      <selection activeCell="B1" sqref="B1:K2"/>
    </sheetView>
  </sheetViews>
  <sheetFormatPr defaultRowHeight="14.4" x14ac:dyDescent="0.3"/>
  <cols>
    <col min="1" max="1" width="3.6640625" style="1" customWidth="1"/>
    <col min="2" max="2" width="20.6640625" style="1" customWidth="1"/>
    <col min="3" max="3" width="10.6640625" style="1" customWidth="1"/>
    <col min="4" max="4" width="16.88671875" style="1" customWidth="1"/>
    <col min="5" max="5" width="16" style="1" customWidth="1"/>
    <col min="6" max="6" width="14" style="1" customWidth="1"/>
    <col min="7" max="7" width="12.5546875" style="1" customWidth="1"/>
    <col min="8" max="8" width="13.109375" style="1" customWidth="1"/>
    <col min="9" max="9" width="12.5546875" style="1" customWidth="1"/>
    <col min="10" max="10" width="20.44140625" style="1" customWidth="1"/>
    <col min="11" max="11" width="20.109375" style="1" customWidth="1"/>
    <col min="12" max="20" width="9.6640625" style="1" customWidth="1"/>
    <col min="21" max="21" width="67.88671875" style="1" customWidth="1"/>
    <col min="22" max="57" width="6.88671875" style="1" customWidth="1"/>
    <col min="58" max="60" width="8.109375" customWidth="1"/>
    <col min="61" max="61" width="12" customWidth="1"/>
    <col min="62" max="70" width="6.88671875" customWidth="1"/>
    <col min="71" max="73" width="8.109375" customWidth="1"/>
    <col min="74" max="74" width="11.44140625" customWidth="1"/>
  </cols>
  <sheetData>
    <row r="1" spans="1:74" ht="19.5" customHeight="1" x14ac:dyDescent="0.3">
      <c r="B1" s="237" t="s">
        <v>44</v>
      </c>
      <c r="C1" s="238"/>
      <c r="D1" s="238"/>
      <c r="E1" s="238"/>
      <c r="F1" s="238"/>
      <c r="G1" s="238"/>
      <c r="H1" s="238"/>
      <c r="I1" s="238"/>
      <c r="J1" s="238"/>
      <c r="K1" s="239"/>
    </row>
    <row r="2" spans="1:74" ht="15.75" customHeight="1" thickBot="1" x14ac:dyDescent="0.35">
      <c r="B2" s="240"/>
      <c r="C2" s="241"/>
      <c r="D2" s="242"/>
      <c r="E2" s="242"/>
      <c r="F2" s="242"/>
      <c r="G2" s="242"/>
      <c r="H2" s="242"/>
      <c r="I2" s="242"/>
      <c r="J2" s="242"/>
      <c r="K2" s="243"/>
    </row>
    <row r="3" spans="1:74" ht="49.5" customHeight="1" x14ac:dyDescent="0.3">
      <c r="D3" s="225" t="s">
        <v>121</v>
      </c>
      <c r="E3" s="250"/>
      <c r="F3" s="250"/>
      <c r="G3" s="250"/>
      <c r="H3" s="250"/>
      <c r="I3" s="250"/>
      <c r="J3" s="250"/>
      <c r="K3" s="250"/>
      <c r="L3" s="250"/>
      <c r="M3" s="250"/>
      <c r="N3" s="250"/>
      <c r="O3" s="250"/>
      <c r="P3" s="251"/>
    </row>
    <row r="4" spans="1:74" ht="49.5" customHeight="1" thickBot="1" x14ac:dyDescent="0.35">
      <c r="D4" s="252"/>
      <c r="E4" s="253"/>
      <c r="F4" s="253"/>
      <c r="G4" s="253"/>
      <c r="H4" s="253"/>
      <c r="I4" s="253"/>
      <c r="J4" s="253"/>
      <c r="K4" s="253"/>
      <c r="L4" s="253"/>
      <c r="M4" s="253"/>
      <c r="N4" s="253"/>
      <c r="O4" s="253"/>
      <c r="P4" s="254"/>
    </row>
    <row r="5" spans="1:74" ht="40.5" customHeight="1" thickBot="1" x14ac:dyDescent="0.35">
      <c r="B5"/>
      <c r="C5"/>
      <c r="D5" s="252"/>
      <c r="E5" s="253"/>
      <c r="F5" s="253"/>
      <c r="G5" s="253"/>
      <c r="H5" s="253"/>
      <c r="I5" s="253"/>
      <c r="J5" s="253"/>
      <c r="K5" s="253"/>
      <c r="L5" s="253"/>
      <c r="M5" s="253"/>
      <c r="N5" s="253"/>
      <c r="O5" s="253"/>
      <c r="P5" s="254"/>
      <c r="Q5" s="155"/>
      <c r="R5" s="155"/>
      <c r="S5" s="155"/>
      <c r="T5" s="155"/>
      <c r="U5" s="155"/>
      <c r="V5" s="244" t="s">
        <v>0</v>
      </c>
      <c r="W5" s="245"/>
      <c r="X5" s="245"/>
      <c r="Y5" s="245"/>
      <c r="Z5" s="245"/>
      <c r="AA5" s="245"/>
      <c r="AB5" s="245"/>
      <c r="AC5" s="245"/>
      <c r="AD5" s="246"/>
      <c r="AE5" s="155"/>
      <c r="AF5" s="155"/>
      <c r="AG5" s="155"/>
      <c r="AH5" s="155"/>
      <c r="AI5" s="155"/>
      <c r="AJ5" s="155"/>
      <c r="AK5" s="155"/>
      <c r="AL5" s="155"/>
      <c r="AM5" s="155"/>
      <c r="AN5" s="155"/>
      <c r="AO5" s="155"/>
      <c r="AP5" s="155"/>
      <c r="AQ5" s="155"/>
      <c r="AR5" s="155"/>
      <c r="AS5" s="155"/>
      <c r="AT5" s="155"/>
      <c r="AU5" s="155"/>
      <c r="AV5" s="155"/>
      <c r="AW5" s="155"/>
      <c r="AX5" s="155"/>
      <c r="AY5" s="155"/>
      <c r="AZ5" s="155"/>
      <c r="BA5" s="155"/>
      <c r="BB5" s="155"/>
      <c r="BC5" s="155"/>
      <c r="BD5" s="155"/>
      <c r="BE5" s="155"/>
      <c r="BF5" s="163"/>
      <c r="BG5" s="163"/>
      <c r="BH5" s="163"/>
      <c r="BI5" s="163"/>
      <c r="BJ5" s="163"/>
      <c r="BK5" s="163"/>
      <c r="BL5" s="163"/>
      <c r="BM5" s="163"/>
      <c r="BN5" s="163"/>
      <c r="BO5" s="163"/>
      <c r="BP5" s="163"/>
      <c r="BQ5" s="163"/>
      <c r="BR5" s="163"/>
      <c r="BS5" s="163"/>
      <c r="BT5" s="163"/>
      <c r="BU5" s="163"/>
      <c r="BV5" s="163"/>
    </row>
    <row r="6" spans="1:74" ht="57.75" customHeight="1" thickBot="1" x14ac:dyDescent="0.35">
      <c r="B6" s="234" t="s">
        <v>96</v>
      </c>
      <c r="C6" s="236"/>
      <c r="D6" s="252"/>
      <c r="E6" s="253"/>
      <c r="F6" s="253"/>
      <c r="G6" s="253"/>
      <c r="H6" s="253"/>
      <c r="I6" s="253"/>
      <c r="J6" s="253"/>
      <c r="K6" s="253"/>
      <c r="L6" s="253"/>
      <c r="M6" s="253"/>
      <c r="N6" s="253"/>
      <c r="O6" s="253"/>
      <c r="P6" s="254"/>
      <c r="Q6" s="155"/>
      <c r="R6" s="155"/>
      <c r="S6" s="155"/>
      <c r="T6" s="155"/>
      <c r="U6" s="155"/>
      <c r="V6" s="164">
        <v>365</v>
      </c>
      <c r="W6" s="165">
        <v>365</v>
      </c>
      <c r="X6" s="165">
        <v>365</v>
      </c>
      <c r="Y6" s="165">
        <v>366</v>
      </c>
      <c r="Z6" s="165">
        <v>365</v>
      </c>
      <c r="AA6" s="165">
        <v>365</v>
      </c>
      <c r="AB6" s="165">
        <v>365</v>
      </c>
      <c r="AC6" s="165">
        <v>366</v>
      </c>
      <c r="AD6" s="166">
        <v>365</v>
      </c>
      <c r="AE6" s="155"/>
      <c r="AF6" s="155"/>
      <c r="AG6" s="155"/>
      <c r="AH6" s="155"/>
      <c r="AI6" s="155"/>
      <c r="AJ6" s="155"/>
      <c r="AK6" s="155"/>
      <c r="AL6" s="155"/>
      <c r="AM6" s="155"/>
      <c r="AN6" s="155"/>
      <c r="AO6" s="155"/>
      <c r="AP6" s="155"/>
      <c r="AQ6" s="155"/>
      <c r="AR6" s="155"/>
      <c r="AS6" s="155"/>
      <c r="AT6" s="155"/>
      <c r="AU6" s="155"/>
      <c r="AV6" s="155"/>
      <c r="AW6" s="155"/>
      <c r="AX6" s="155"/>
      <c r="AY6" s="155"/>
      <c r="AZ6" s="155"/>
      <c r="BA6" s="155"/>
      <c r="BB6" s="155"/>
      <c r="BC6" s="155"/>
      <c r="BD6" s="155"/>
      <c r="BE6" s="155"/>
      <c r="BF6" s="163"/>
      <c r="BG6" s="163"/>
      <c r="BH6" s="163"/>
      <c r="BI6" s="163"/>
      <c r="BJ6" s="163"/>
      <c r="BK6" s="163"/>
      <c r="BL6" s="163"/>
      <c r="BM6" s="163"/>
      <c r="BN6" s="163"/>
      <c r="BO6" s="163"/>
      <c r="BP6" s="163"/>
      <c r="BQ6" s="163"/>
      <c r="BR6" s="163"/>
      <c r="BS6" s="163"/>
      <c r="BT6" s="163"/>
      <c r="BU6" s="163"/>
      <c r="BV6" s="163"/>
    </row>
    <row r="7" spans="1:74" ht="63" customHeight="1" thickBot="1" x14ac:dyDescent="0.35">
      <c r="B7" s="149" t="s">
        <v>97</v>
      </c>
      <c r="C7" s="153"/>
      <c r="D7" s="255"/>
      <c r="E7" s="256"/>
      <c r="F7" s="256"/>
      <c r="G7" s="256"/>
      <c r="H7" s="256"/>
      <c r="I7" s="256"/>
      <c r="J7" s="256"/>
      <c r="K7" s="256"/>
      <c r="L7" s="256"/>
      <c r="M7" s="256"/>
      <c r="N7" s="256"/>
      <c r="O7" s="256"/>
      <c r="P7" s="257"/>
      <c r="Q7" s="155"/>
      <c r="R7" s="247"/>
      <c r="S7" s="247"/>
      <c r="T7" s="247"/>
      <c r="U7" s="167" t="s">
        <v>46</v>
      </c>
      <c r="V7" s="160">
        <f>V6/20</f>
        <v>18.25</v>
      </c>
      <c r="W7" s="161">
        <f t="shared" ref="W7:AD7" si="0">W6/20</f>
        <v>18.25</v>
      </c>
      <c r="X7" s="161">
        <f t="shared" si="0"/>
        <v>18.25</v>
      </c>
      <c r="Y7" s="161">
        <f t="shared" si="0"/>
        <v>18.3</v>
      </c>
      <c r="Z7" s="161">
        <f t="shared" si="0"/>
        <v>18.25</v>
      </c>
      <c r="AA7" s="161">
        <f t="shared" si="0"/>
        <v>18.25</v>
      </c>
      <c r="AB7" s="161">
        <f t="shared" si="0"/>
        <v>18.25</v>
      </c>
      <c r="AC7" s="161">
        <f t="shared" si="0"/>
        <v>18.3</v>
      </c>
      <c r="AD7" s="162">
        <f t="shared" si="0"/>
        <v>18.25</v>
      </c>
      <c r="AE7" s="155"/>
      <c r="AF7" s="155"/>
      <c r="AG7" s="155"/>
      <c r="AH7" s="155"/>
      <c r="AI7" s="155"/>
      <c r="AJ7" s="155"/>
      <c r="AK7" s="155"/>
      <c r="AL7" s="155"/>
      <c r="AM7" s="155"/>
      <c r="AN7" s="155"/>
      <c r="AO7" s="155"/>
      <c r="AP7" s="155"/>
      <c r="AQ7" s="155"/>
      <c r="AR7" s="155"/>
      <c r="AS7" s="155"/>
      <c r="AT7" s="155"/>
      <c r="AU7" s="155"/>
      <c r="AV7" s="155"/>
      <c r="AW7" s="155"/>
      <c r="AX7" s="155"/>
      <c r="AY7" s="155"/>
      <c r="AZ7" s="155"/>
      <c r="BA7" s="155"/>
      <c r="BB7" s="155"/>
      <c r="BC7" s="155"/>
      <c r="BD7" s="155"/>
      <c r="BE7" s="155"/>
      <c r="BF7" s="163"/>
      <c r="BG7" s="163"/>
      <c r="BH7" s="163"/>
      <c r="BI7" s="163"/>
      <c r="BJ7" s="244" t="s">
        <v>66</v>
      </c>
      <c r="BK7" s="245"/>
      <c r="BL7" s="245"/>
      <c r="BM7" s="245"/>
      <c r="BN7" s="245"/>
      <c r="BO7" s="245"/>
      <c r="BP7" s="245"/>
      <c r="BQ7" s="245"/>
      <c r="BR7" s="246"/>
      <c r="BS7" s="163"/>
      <c r="BT7" s="163"/>
      <c r="BU7" s="163"/>
      <c r="BV7" s="163"/>
    </row>
    <row r="8" spans="1:74" ht="63" customHeight="1" thickBot="1" x14ac:dyDescent="0.35">
      <c r="B8" s="150" t="s">
        <v>98</v>
      </c>
      <c r="C8" s="136"/>
      <c r="D8" s="210"/>
      <c r="E8" s="234" t="s">
        <v>122</v>
      </c>
      <c r="F8" s="236"/>
      <c r="G8" s="236"/>
      <c r="H8" s="236"/>
      <c r="I8" s="235"/>
      <c r="J8" s="211"/>
      <c r="K8" s="212"/>
      <c r="L8" s="248" t="s">
        <v>43</v>
      </c>
      <c r="M8" s="249"/>
      <c r="N8" s="249"/>
      <c r="O8" s="249"/>
      <c r="P8" s="249"/>
      <c r="Q8" s="236"/>
      <c r="R8" s="236"/>
      <c r="S8" s="236"/>
      <c r="T8" s="235"/>
      <c r="U8" s="154"/>
      <c r="V8" s="216" t="s">
        <v>62</v>
      </c>
      <c r="W8" s="217"/>
      <c r="X8" s="217"/>
      <c r="Y8" s="217"/>
      <c r="Z8" s="217"/>
      <c r="AA8" s="217"/>
      <c r="AB8" s="217"/>
      <c r="AC8" s="217"/>
      <c r="AD8" s="218"/>
      <c r="AE8" s="216" t="s">
        <v>64</v>
      </c>
      <c r="AF8" s="217"/>
      <c r="AG8" s="217"/>
      <c r="AH8" s="217"/>
      <c r="AI8" s="217"/>
      <c r="AJ8" s="217"/>
      <c r="AK8" s="217"/>
      <c r="AL8" s="217"/>
      <c r="AM8" s="218"/>
      <c r="AN8" s="216" t="s">
        <v>33</v>
      </c>
      <c r="AO8" s="217"/>
      <c r="AP8" s="217"/>
      <c r="AQ8" s="217"/>
      <c r="AR8" s="217"/>
      <c r="AS8" s="217"/>
      <c r="AT8" s="217"/>
      <c r="AU8" s="217"/>
      <c r="AV8" s="218"/>
      <c r="AW8" s="216" t="s">
        <v>65</v>
      </c>
      <c r="AX8" s="217"/>
      <c r="AY8" s="217"/>
      <c r="AZ8" s="217"/>
      <c r="BA8" s="217"/>
      <c r="BB8" s="217"/>
      <c r="BC8" s="217"/>
      <c r="BD8" s="217"/>
      <c r="BE8" s="218"/>
      <c r="BF8" s="163"/>
      <c r="BG8" s="163"/>
      <c r="BH8" s="163"/>
      <c r="BI8" s="163"/>
      <c r="BJ8" s="164">
        <v>365</v>
      </c>
      <c r="BK8" s="165">
        <v>365</v>
      </c>
      <c r="BL8" s="165">
        <v>365</v>
      </c>
      <c r="BM8" s="165">
        <v>366</v>
      </c>
      <c r="BN8" s="165">
        <v>365</v>
      </c>
      <c r="BO8" s="165">
        <v>365</v>
      </c>
      <c r="BP8" s="165">
        <v>365</v>
      </c>
      <c r="BQ8" s="165">
        <v>366</v>
      </c>
      <c r="BR8" s="166">
        <v>365</v>
      </c>
      <c r="BS8" s="163"/>
      <c r="BT8" s="163"/>
      <c r="BU8" s="163"/>
      <c r="BV8" s="163"/>
    </row>
    <row r="9" spans="1:74" ht="108.75" customHeight="1" thickBot="1" x14ac:dyDescent="0.35">
      <c r="A9" s="67" t="s">
        <v>3</v>
      </c>
      <c r="B9" s="68" t="s">
        <v>87</v>
      </c>
      <c r="C9" s="69" t="s">
        <v>119</v>
      </c>
      <c r="D9" s="70" t="s">
        <v>99</v>
      </c>
      <c r="E9" s="71" t="s">
        <v>112</v>
      </c>
      <c r="F9" s="68" t="s">
        <v>100</v>
      </c>
      <c r="G9" s="70" t="s">
        <v>101</v>
      </c>
      <c r="H9" s="72" t="s">
        <v>14</v>
      </c>
      <c r="I9" s="72" t="s">
        <v>71</v>
      </c>
      <c r="J9" s="209" t="s">
        <v>124</v>
      </c>
      <c r="K9" s="137" t="s">
        <v>125</v>
      </c>
      <c r="L9" s="68" t="s">
        <v>72</v>
      </c>
      <c r="M9" s="69" t="s">
        <v>73</v>
      </c>
      <c r="N9" s="69" t="s">
        <v>74</v>
      </c>
      <c r="O9" s="69" t="s">
        <v>75</v>
      </c>
      <c r="P9" s="69" t="s">
        <v>76</v>
      </c>
      <c r="Q9" s="69" t="s">
        <v>77</v>
      </c>
      <c r="R9" s="69" t="s">
        <v>78</v>
      </c>
      <c r="S9" s="69" t="s">
        <v>79</v>
      </c>
      <c r="T9" s="73" t="s">
        <v>80</v>
      </c>
      <c r="U9" s="137" t="s">
        <v>103</v>
      </c>
      <c r="V9" s="74" t="s">
        <v>5</v>
      </c>
      <c r="W9" s="75" t="s">
        <v>6</v>
      </c>
      <c r="X9" s="75" t="s">
        <v>7</v>
      </c>
      <c r="Y9" s="75" t="s">
        <v>8</v>
      </c>
      <c r="Z9" s="75" t="s">
        <v>9</v>
      </c>
      <c r="AA9" s="75" t="s">
        <v>10</v>
      </c>
      <c r="AB9" s="75" t="s">
        <v>11</v>
      </c>
      <c r="AC9" s="75" t="s">
        <v>12</v>
      </c>
      <c r="AD9" s="76" t="s">
        <v>13</v>
      </c>
      <c r="AE9" s="77" t="s">
        <v>15</v>
      </c>
      <c r="AF9" s="78" t="s">
        <v>16</v>
      </c>
      <c r="AG9" s="78" t="s">
        <v>17</v>
      </c>
      <c r="AH9" s="78" t="s">
        <v>18</v>
      </c>
      <c r="AI9" s="78" t="s">
        <v>19</v>
      </c>
      <c r="AJ9" s="78" t="s">
        <v>20</v>
      </c>
      <c r="AK9" s="78" t="s">
        <v>21</v>
      </c>
      <c r="AL9" s="78" t="s">
        <v>22</v>
      </c>
      <c r="AM9" s="81" t="s">
        <v>23</v>
      </c>
      <c r="AN9" s="77" t="s">
        <v>24</v>
      </c>
      <c r="AO9" s="78" t="s">
        <v>25</v>
      </c>
      <c r="AP9" s="78" t="s">
        <v>26</v>
      </c>
      <c r="AQ9" s="78" t="s">
        <v>27</v>
      </c>
      <c r="AR9" s="78" t="s">
        <v>28</v>
      </c>
      <c r="AS9" s="78" t="s">
        <v>29</v>
      </c>
      <c r="AT9" s="78" t="s">
        <v>30</v>
      </c>
      <c r="AU9" s="78" t="s">
        <v>31</v>
      </c>
      <c r="AV9" s="79" t="s">
        <v>32</v>
      </c>
      <c r="AW9" s="80" t="s">
        <v>34</v>
      </c>
      <c r="AX9" s="78" t="s">
        <v>35</v>
      </c>
      <c r="AY9" s="78" t="s">
        <v>36</v>
      </c>
      <c r="AZ9" s="78" t="s">
        <v>37</v>
      </c>
      <c r="BA9" s="78" t="s">
        <v>38</v>
      </c>
      <c r="BB9" s="78" t="s">
        <v>40</v>
      </c>
      <c r="BC9" s="78" t="s">
        <v>39</v>
      </c>
      <c r="BD9" s="78" t="s">
        <v>41</v>
      </c>
      <c r="BE9" s="81" t="s">
        <v>42</v>
      </c>
      <c r="BF9" s="115" t="s">
        <v>48</v>
      </c>
      <c r="BG9" s="115" t="s">
        <v>49</v>
      </c>
      <c r="BH9" s="115" t="s">
        <v>50</v>
      </c>
      <c r="BI9" s="115" t="s">
        <v>51</v>
      </c>
      <c r="BJ9" s="115" t="s">
        <v>52</v>
      </c>
      <c r="BK9" s="115" t="s">
        <v>53</v>
      </c>
      <c r="BL9" s="115" t="s">
        <v>54</v>
      </c>
      <c r="BM9" s="115" t="s">
        <v>55</v>
      </c>
      <c r="BN9" s="115" t="s">
        <v>56</v>
      </c>
      <c r="BO9" s="115" t="s">
        <v>57</v>
      </c>
      <c r="BP9" s="115" t="s">
        <v>58</v>
      </c>
      <c r="BQ9" s="115" t="s">
        <v>59</v>
      </c>
      <c r="BR9" s="115" t="s">
        <v>60</v>
      </c>
      <c r="BS9" s="78" t="s">
        <v>68</v>
      </c>
      <c r="BT9" s="78" t="s">
        <v>69</v>
      </c>
      <c r="BU9" s="78" t="s">
        <v>70</v>
      </c>
      <c r="BV9" s="78" t="s">
        <v>67</v>
      </c>
    </row>
    <row r="10" spans="1:74" x14ac:dyDescent="0.3">
      <c r="A10" s="82">
        <v>1</v>
      </c>
      <c r="B10" s="60"/>
      <c r="C10" s="61"/>
      <c r="D10" s="62"/>
      <c r="E10" s="63">
        <f>SUMIF(Table2[[#This Row],[b.2021]:[c.2029]],"&gt;0",Table2[[#This Row],[b.2021]:[c.2029]])</f>
        <v>0</v>
      </c>
      <c r="F10" s="64"/>
      <c r="G10" s="65"/>
      <c r="H10" s="66">
        <f>Table2[[#This Row],[Atvaļinājuma dienu skaits, kas projektā attiecināts iepriekšējos MP ]]+Table2[[#This Row],[Atvaļinājuma dienu skaits, kas pieprasīts šajā MP3]]</f>
        <v>0</v>
      </c>
      <c r="I10" s="66">
        <f>Table2[[#This Row],[Atvaļinājums proporcionāli nostrādātajam laikam projektā (Visi atvaļinājumi kopā)]]-H10</f>
        <v>0</v>
      </c>
      <c r="J10" s="134"/>
      <c r="K10" s="138"/>
      <c r="L10" s="122"/>
      <c r="M10" s="123"/>
      <c r="N10" s="123"/>
      <c r="O10" s="123"/>
      <c r="P10" s="123"/>
      <c r="Q10" s="123"/>
      <c r="R10" s="123"/>
      <c r="S10" s="123"/>
      <c r="T10" s="124"/>
      <c r="U10" s="169"/>
      <c r="V10" s="103">
        <f>IF(COUNT(Table2[[#This Row],[Darba sākuma datums projektā1]:[Amata pienākumu izpildes termiņš, vai darba beigu datums par kuru iesniegts MP2]])=2,MIN(DATE($V$9,12,31),$D10)-MAX(DATE($V$9,1,1),$C10)+1,0)</f>
        <v>0</v>
      </c>
      <c r="W10" s="104">
        <f>IF(COUNT(Table2[[#This Row],[Darba sākuma datums projektā1]:[Amata pienākumu izpildes termiņš, vai darba beigu datums par kuru iesniegts MP2]])=2,MIN(DATE($W$9,12,31),$D10)-MAX(DATE($W$9,1,1),$C10)+1,0)</f>
        <v>0</v>
      </c>
      <c r="X10" s="104">
        <f>IF(COUNT(Table2[[#This Row],[Darba sākuma datums projektā1]:[Amata pienākumu izpildes termiņš, vai darba beigu datums par kuru iesniegts MP2]])=2,MIN(DATE($X$9,12,31),$D10)-MAX(DATE($X$9,1,1),$C10)+1,0)</f>
        <v>0</v>
      </c>
      <c r="Y10" s="104">
        <f>IF(COUNT(Table2[[#This Row],[Darba sākuma datums projektā1]:[Amata pienākumu izpildes termiņš, vai darba beigu datums par kuru iesniegts MP2]])=2,MIN(DATE($Y$9,12,31),$D10)-MAX(DATE($Y$9,1,1),$C10)+1,0)</f>
        <v>0</v>
      </c>
      <c r="Z10" s="104">
        <f>IF(COUNT(Table2[[#This Row],[Darba sākuma datums projektā1]:[Amata pienākumu izpildes termiņš, vai darba beigu datums par kuru iesniegts MP2]])=2,MIN(DATE($Z$9,12,31),$D10)-MAX(DATE(Z$9,1,1),$C10)+1,0)</f>
        <v>0</v>
      </c>
      <c r="AA10" s="104">
        <f>IF(COUNT(Table2[[#This Row],[Darba sākuma datums projektā1]:[Amata pienākumu izpildes termiņš, vai darba beigu datums par kuru iesniegts MP2]])=2,MIN(DATE($AA$9,12,31),$D10)-MAX(DATE($AA$9,1,1),$C10)+1,0)</f>
        <v>0</v>
      </c>
      <c r="AB10" s="104">
        <f>IF(COUNT(Table2[[#This Row],[Darba sākuma datums projektā1]:[Amata pienākumu izpildes termiņš, vai darba beigu datums par kuru iesniegts MP2]])=2,MIN(DATE($AB$9,12,31),$D10)-MAX(DATE($AB$9,1,1),$C10)+1,0)</f>
        <v>0</v>
      </c>
      <c r="AC10" s="104">
        <f>IF(COUNT(Table2[[#This Row],[Darba sākuma datums projektā1]:[Amata pienākumu izpildes termiņš, vai darba beigu datums par kuru iesniegts MP2]])=2,MIN(DATE($AC$9,12,31),$D10)-MAX(DATE($AC$9,1,1),$C10)+1,0)</f>
        <v>0</v>
      </c>
      <c r="AD10" s="108">
        <f>IF(COUNT(Table2[[#This Row],[Darba sākuma datums projektā1]:[Amata pienākumu izpildes termiņš, vai darba beigu datums par kuru iesniegts MP2]])=2,MIN(DATE($AD$9,12,31),$D10)-MAX(DATE($AD$9,1,1),$C10)+1,0)</f>
        <v>0</v>
      </c>
      <c r="AE10" s="103">
        <f>V10/$V$7</f>
        <v>0</v>
      </c>
      <c r="AF10" s="104">
        <f t="shared" ref="AF10" si="1">W10/$W$7</f>
        <v>0</v>
      </c>
      <c r="AG10" s="104">
        <f t="shared" ref="AG10" si="2">X10/$X$7</f>
        <v>0</v>
      </c>
      <c r="AH10" s="104">
        <f t="shared" ref="AH10" si="3">Y10/$Y$7</f>
        <v>0</v>
      </c>
      <c r="AI10" s="104">
        <f t="shared" ref="AI10" si="4">Z10/$Z$7</f>
        <v>0</v>
      </c>
      <c r="AJ10" s="104">
        <f t="shared" ref="AJ10" si="5">AA10/$AA$7</f>
        <v>0</v>
      </c>
      <c r="AK10" s="104">
        <f t="shared" ref="AK10" si="6">AB10/$AB$7</f>
        <v>0</v>
      </c>
      <c r="AL10" s="104">
        <f t="shared" ref="AL10" si="7">AC10/$AC$7</f>
        <v>0</v>
      </c>
      <c r="AM10" s="105">
        <f t="shared" ref="AM10" si="8">AD10/$AD$7</f>
        <v>0</v>
      </c>
      <c r="AN10" s="103" t="e">
        <f>Table2[[#This Row],[2021]]/Table2[[#This Row],[d.2021]]</f>
        <v>#DIV/0!</v>
      </c>
      <c r="AO10" s="104" t="e">
        <f>Table2[[#This Row],[2022]]/Table2[[#This Row],[d.2022]]</f>
        <v>#DIV/0!</v>
      </c>
      <c r="AP10" s="104" t="e">
        <f>Table2[[#This Row],[2023]]/Table2[[#This Row],[d.2023]]</f>
        <v>#DIV/0!</v>
      </c>
      <c r="AQ10" s="104" t="e">
        <f>Table2[[#This Row],[2024]]/Table2[[#This Row],[d.2024]]</f>
        <v>#DIV/0!</v>
      </c>
      <c r="AR10" s="104" t="e">
        <f>Table2[[#This Row],[2025]]/Table2[[#This Row],[d.2025]]</f>
        <v>#DIV/0!</v>
      </c>
      <c r="AS10" s="104" t="e">
        <f>Table2[[#This Row],[2026]]/Table2[[#This Row],[d.2026]]</f>
        <v>#DIV/0!</v>
      </c>
      <c r="AT10" s="104" t="e">
        <f>Table2[[#This Row],[2027]]/Table2[[#This Row],[d.2027]]</f>
        <v>#DIV/0!</v>
      </c>
      <c r="AU10" s="104" t="e">
        <f>Table2[[#This Row],[2028]]/Table2[[#This Row],[d.2028]]</f>
        <v>#DIV/0!</v>
      </c>
      <c r="AV10" s="108" t="e">
        <f>Table2[[#This Row],[2029]]/Table2[[#This Row],[d.2029]]</f>
        <v>#DIV/0!</v>
      </c>
      <c r="AW10" s="97" t="e">
        <f>Table2[[#This Row],[e.2021]]/Table2[[#This Row],[Papildatvaļinājums par 20216]]</f>
        <v>#DIV/0!</v>
      </c>
      <c r="AX10" s="97" t="e">
        <f>Table2[[#This Row],[e.2022]]/Table2[[#This Row],[Papildatvaļinājums par 20226]]</f>
        <v>#DIV/0!</v>
      </c>
      <c r="AY10" s="97" t="e">
        <f>Table2[[#This Row],[e.2023]]/Table2[[#This Row],[Papildatvaļinājums par 20236]]</f>
        <v>#DIV/0!</v>
      </c>
      <c r="AZ10" s="97" t="e">
        <f>Table2[[#This Row],[e.2024]]/Table2[[#This Row],[Papildatvaļinājums par 20246]]</f>
        <v>#DIV/0!</v>
      </c>
      <c r="BA10" s="97" t="e">
        <f>Table2[[#This Row],[e.2025]]/Table2[[#This Row],[Papildatvaļinājums par 20256]]</f>
        <v>#DIV/0!</v>
      </c>
      <c r="BB10" s="97" t="e">
        <f>Table2[[#This Row],[e.2026]]/Table2[[#This Row],[Papildatvaļinājums par 20266]]</f>
        <v>#DIV/0!</v>
      </c>
      <c r="BC10" s="97" t="e">
        <f>Table2[[#This Row],[e.2027]]/Table2[[#This Row],[Papildatvaļinājums par 20276]]</f>
        <v>#DIV/0!</v>
      </c>
      <c r="BD10" s="97" t="e">
        <f>Table2[[#This Row],[e.2028]]/Table2[[#This Row],[Papildatvaļinājums par 20286]]</f>
        <v>#DIV/0!</v>
      </c>
      <c r="BE10" s="98" t="e">
        <f>Table2[[#This Row],[e.2029]]/Table2[[#This Row],[Papildatvaļinājums par 20296]]</f>
        <v>#DIV/0!</v>
      </c>
      <c r="BF10" s="111">
        <f>YEAR(Table2[[#This Row],[Ja papildatvaļinājums - darbinieka darba uzsākšana iestādē, ja darbs projektā nav uzsākts 1.janvārī4]])</f>
        <v>1900</v>
      </c>
      <c r="BG10" s="112">
        <f>MONTH(Table2[[#This Row],[Ja papildatvaļinājums - darbinieka darba uzsākšana iestādē, ja darbs projektā nav uzsākts 1.janvārī4]])</f>
        <v>1</v>
      </c>
      <c r="BH10" s="112">
        <f>DAY(Table2[[#This Row],[Ja papildatvaļinājums - darbinieka darba uzsākšana iestādē, ja darbs projektā nav uzsākts 1.janvārī4]])</f>
        <v>0</v>
      </c>
      <c r="BI10" s="146">
        <f t="shared" ref="BI10:BI41" si="9">IF(YEAR($J10)=YEAR($K10),MIN(DATE($BS10,$BT10,$BU10),$K10)-MAX(DATE($BF10,$BG10,$BH10),$J10)+1,MIN(DATE($BF10,12,31))-MAX(DATE($BF10,$BG10,$BH10))+1)</f>
        <v>1</v>
      </c>
      <c r="BJ10" s="143" cm="1">
        <f t="array" ref="BJ10">_xlfn.IFS($BF10=2021,$BI10,$BS10=2021,$BV10,$BF10&lt;2021,$BJ$8,$BS10&gt;2021,$BJ$8,$BF10&gt;2021,$BJ$8,$BS10&lt;2021,$BJ$8)</f>
        <v>365</v>
      </c>
      <c r="BK10" s="117" cm="1">
        <f t="array" ref="BK10">_xlfn.IFS($BF10=2022,$BI10,$BS10=2022,$BV10,$BF10&lt;2022,$BK$8,$BS10&gt;2022,$BK$8,$BF10&gt;2022,$BK$8,$BS10&lt;2022,$BK$8)</f>
        <v>365</v>
      </c>
      <c r="BL10" s="117" cm="1">
        <f t="array" ref="BL10">_xlfn.IFS($BF10=2023,$BI10,$BS10=2023,$BV10,$BF10&lt;2023,$BL$8,$BS10&gt;2023,$BL$8,$BF10&gt;2023,$BL$8,$BS10&lt;2023,$BL$8)</f>
        <v>365</v>
      </c>
      <c r="BM10" s="117" cm="1">
        <f t="array" ref="BM10">_xlfn.IFS($BF10=2024,$BI10,$BS10=2024,$BV10,$BF10&lt;2024,$BM$8,$BS10&gt;2024,$BM$8,$BF10&gt;2024,$BM$8,$BS10&lt;2024,$BM$8)</f>
        <v>366</v>
      </c>
      <c r="BN10" s="117" cm="1">
        <f t="array" ref="BN10">_xlfn.IFS($BF10=2025,$BI10,$BS10=2025,$BV10,$BF10&lt;2025,$BN$8,$BS10&gt;2025,$BN$8,$BF10&gt;2025,$BN$8,$BS10&lt;2025,$BN$8)</f>
        <v>365</v>
      </c>
      <c r="BO10" s="117" cm="1">
        <f t="array" ref="BO10">_xlfn.IFS($BF10=2026,$BI10,$BS10=2026,$BV10,$BF10&lt;2026,$BO$8,$BS10&gt;2026,$BO$8,$BF10&gt;2026,$BO$8,$BS10&lt;2026,$BO$8)</f>
        <v>365</v>
      </c>
      <c r="BP10" s="117" cm="1">
        <f t="array" ref="BP10">_xlfn.IFS($BF10=2027,$BI10,$BS10=2027,$BV10,$BF10&lt;2027,$BP$8,$BS10&gt;2027,$BP$8,$BF10&gt;2027,$BP$8,$BS10&lt;2027,$BP$8)</f>
        <v>365</v>
      </c>
      <c r="BQ10" s="117" cm="1">
        <f t="array" ref="BQ10">_xlfn.IFS($BF10=2028,$BI10,$BS10=2028,$BV10,$BF10&lt;2028,$BQ$8,$BS10&gt;2028,$BQ$8,$BF10&gt;2028,$BQ$8,$BS10&lt;2028,$BQ$8)</f>
        <v>366</v>
      </c>
      <c r="BR10" s="118" cm="1">
        <f t="array" ref="BR10">_xlfn.IFS($BF10=2029,$BI10,$BS10=2029,$BV10,$BF10&lt;2029,$BR$8,$BS10&gt;2029,$BR$8,$BF10&gt;2029,$BR$8,$BS10&lt;2029,$BR$8)</f>
        <v>365</v>
      </c>
      <c r="BS10" s="142">
        <f>YEAR(Table2[[#This Row],[Ja papildatvaļinājums - darbinieka darba beigšanas datums iestādē, ja darbs projektā nav beigts  31.decembrī5]])</f>
        <v>1900</v>
      </c>
      <c r="BT10" s="141">
        <f>MONTH(Table2[[#This Row],[Ja papildatvaļinājums - darbinieka darba beigšanas datums iestādē, ja darbs projektā nav beigts  31.decembrī5]])</f>
        <v>1</v>
      </c>
      <c r="BU10" s="141">
        <f>DAY(Table2[[#This Row],[Ja papildatvaļinājums - darbinieka darba beigšanas datums iestādē, ja darbs projektā nav beigts  31.decembrī5]])</f>
        <v>0</v>
      </c>
      <c r="BV10" s="141">
        <f>IF(YEAR($J10)=YEAR($K10),MIN(DATE($BS10,$BT10,$BU10),$K10)-MAX(DATE($BF10,$BG10,$BH10),$J10)+1,MIN(DATE($BS10,$BT10,$BU10),$K10)-MAX(DATE(Table2[[#This Row],[Darba beigu gads iestādē]],1,1))+1)</f>
        <v>1</v>
      </c>
    </row>
    <row r="11" spans="1:74" x14ac:dyDescent="0.3">
      <c r="A11" s="26">
        <v>2</v>
      </c>
      <c r="B11" s="48"/>
      <c r="C11" s="61"/>
      <c r="D11" s="62"/>
      <c r="E11" s="63">
        <f>SUMIF(Table2[[#This Row],[b.2021]:[c.2029]],"&gt;0",Table2[[#This Row],[b.2021]:[c.2029]])</f>
        <v>0</v>
      </c>
      <c r="F11" s="58"/>
      <c r="G11" s="59"/>
      <c r="H11" s="66">
        <f>Table2[[#This Row],[Atvaļinājuma dienu skaits, kas projektā attiecināts iepriekšējos MP ]]+Table2[[#This Row],[Atvaļinājuma dienu skaits, kas pieprasīts šajā MP3]]</f>
        <v>0</v>
      </c>
      <c r="I11" s="29">
        <f>Table2[[#This Row],[Atvaļinājums proporcionāli nostrādātajam laikam projektā (Visi atvaļinājumi kopā)]]-H11</f>
        <v>0</v>
      </c>
      <c r="J11" s="135"/>
      <c r="K11" s="139"/>
      <c r="L11" s="125"/>
      <c r="M11" s="126"/>
      <c r="N11" s="126"/>
      <c r="O11" s="126"/>
      <c r="P11" s="126"/>
      <c r="Q11" s="126"/>
      <c r="R11" s="126"/>
      <c r="S11" s="126"/>
      <c r="T11" s="127"/>
      <c r="U11" s="170"/>
      <c r="V11" s="106">
        <f>IF(COUNT(Table2[[#This Row],[Darba sākuma datums projektā1]:[Amata pienākumu izpildes termiņš, vai darba beigu datums par kuru iesniegts MP2]])=2,MIN(DATE($V$9,12,31),$D11)-MAX(DATE($V$9,1,1),$C11)+1,0)</f>
        <v>0</v>
      </c>
      <c r="W11" s="104">
        <f>IF(COUNT(Table2[[#This Row],[Darba sākuma datums projektā1]:[Amata pienākumu izpildes termiņš, vai darba beigu datums par kuru iesniegts MP2]])=2,MIN(DATE($W$9,12,31),$D11)-MAX(DATE($W$9,1,1),$C11)+1,0)</f>
        <v>0</v>
      </c>
      <c r="X11" s="104">
        <f>IF(COUNT(Table2[[#This Row],[Darba sākuma datums projektā1]:[Amata pienākumu izpildes termiņš, vai darba beigu datums par kuru iesniegts MP2]])=2,MIN(DATE($X$9,12,31),$D11)-MAX(DATE($X$9,1,1),$C11)+1,0)</f>
        <v>0</v>
      </c>
      <c r="Y11" s="104">
        <f>IF(COUNT(Table2[[#This Row],[Darba sākuma datums projektā1]:[Amata pienākumu izpildes termiņš, vai darba beigu datums par kuru iesniegts MP2]])=2,MIN(DATE($Y$9,12,31),$D11)-MAX(DATE($Y$9,1,1),$C11)+1,0)</f>
        <v>0</v>
      </c>
      <c r="Z11" s="104">
        <f>IF(COUNT(Table2[[#This Row],[Darba sākuma datums projektā1]:[Amata pienākumu izpildes termiņš, vai darba beigu datums par kuru iesniegts MP2]])=2,MIN(DATE($Z$9,12,31),$D11)-MAX(DATE(Z$9,1,1),$C11)+1,0)</f>
        <v>0</v>
      </c>
      <c r="AA11" s="104">
        <f>IF(COUNT(Table2[[#This Row],[Darba sākuma datums projektā1]:[Amata pienākumu izpildes termiņš, vai darba beigu datums par kuru iesniegts MP2]])=2,MIN(DATE($AA$9,12,31),$D11)-MAX(DATE($AA$9,1,1),$C11)+1,0)</f>
        <v>0</v>
      </c>
      <c r="AB11" s="104">
        <f>IF(COUNT(Table2[[#This Row],[Darba sākuma datums projektā1]:[Amata pienākumu izpildes termiņš, vai darba beigu datums par kuru iesniegts MP2]])=2,MIN(DATE($AB$9,12,31),$D11)-MAX(DATE($AB$9,1,1),$C11)+1,0)</f>
        <v>0</v>
      </c>
      <c r="AC11" s="104">
        <f>IF(COUNT(Table2[[#This Row],[Darba sākuma datums projektā1]:[Amata pienākumu izpildes termiņš, vai darba beigu datums par kuru iesniegts MP2]])=2,MIN(DATE($AC$9,12,31),$D11)-MAX(DATE($AC$9,1,1),$C11)+1,0)</f>
        <v>0</v>
      </c>
      <c r="AD11" s="108">
        <f>IF(COUNT(Table2[[#This Row],[Darba sākuma datums projektā1]:[Amata pienākumu izpildes termiņš, vai darba beigu datums par kuru iesniegts MP2]])=2,MIN(DATE($AD$9,12,31),$D11)-MAX(DATE($AD$9,1,1),$C11)+1,0)</f>
        <v>0</v>
      </c>
      <c r="AE11" s="106">
        <f t="shared" ref="AE11:AE74" si="10">V11/$V$7</f>
        <v>0</v>
      </c>
      <c r="AF11" s="99">
        <f t="shared" ref="AF11:AF74" si="11">W11/$W$7</f>
        <v>0</v>
      </c>
      <c r="AG11" s="99">
        <f t="shared" ref="AG11:AG74" si="12">X11/$X$7</f>
        <v>0</v>
      </c>
      <c r="AH11" s="99">
        <f t="shared" ref="AH11:AH74" si="13">Y11/$Y$7</f>
        <v>0</v>
      </c>
      <c r="AI11" s="99">
        <f t="shared" ref="AI11:AI74" si="14">Z11/$Z$7</f>
        <v>0</v>
      </c>
      <c r="AJ11" s="99">
        <f t="shared" ref="AJ11:AJ74" si="15">AA11/$AA$7</f>
        <v>0</v>
      </c>
      <c r="AK11" s="99">
        <f t="shared" ref="AK11:AK74" si="16">AB11/$AB$7</f>
        <v>0</v>
      </c>
      <c r="AL11" s="99">
        <f t="shared" ref="AL11:AL74" si="17">AC11/$AC$7</f>
        <v>0</v>
      </c>
      <c r="AM11" s="100">
        <f t="shared" ref="AM11:AM74" si="18">AD11/$AD$7</f>
        <v>0</v>
      </c>
      <c r="AN11" s="103" t="e">
        <f>Table2[[#This Row],[2021]]/Table2[[#This Row],[d.2021]]</f>
        <v>#DIV/0!</v>
      </c>
      <c r="AO11" s="104" t="e">
        <f>Table2[[#This Row],[2022]]/Table2[[#This Row],[d.2022]]</f>
        <v>#DIV/0!</v>
      </c>
      <c r="AP11" s="104" t="e">
        <f>Table2[[#This Row],[2023]]/Table2[[#This Row],[d.2023]]</f>
        <v>#DIV/0!</v>
      </c>
      <c r="AQ11" s="104" t="e">
        <f>Table2[[#This Row],[2024]]/Table2[[#This Row],[d.2024]]</f>
        <v>#DIV/0!</v>
      </c>
      <c r="AR11" s="104" t="e">
        <f>Table2[[#This Row],[2025]]/Table2[[#This Row],[d.2025]]</f>
        <v>#DIV/0!</v>
      </c>
      <c r="AS11" s="104" t="e">
        <f>Table2[[#This Row],[2026]]/Table2[[#This Row],[d.2026]]</f>
        <v>#DIV/0!</v>
      </c>
      <c r="AT11" s="104" t="e">
        <f>Table2[[#This Row],[2027]]/Table2[[#This Row],[d.2027]]</f>
        <v>#DIV/0!</v>
      </c>
      <c r="AU11" s="104" t="e">
        <f>Table2[[#This Row],[2028]]/Table2[[#This Row],[d.2028]]</f>
        <v>#DIV/0!</v>
      </c>
      <c r="AV11" s="108" t="e">
        <f>Table2[[#This Row],[2029]]/Table2[[#This Row],[d.2029]]</f>
        <v>#DIV/0!</v>
      </c>
      <c r="AW11" s="97" t="e">
        <f>Table2[[#This Row],[e.2021]]/Table2[[#This Row],[Papildatvaļinājums par 20216]]</f>
        <v>#DIV/0!</v>
      </c>
      <c r="AX11" s="97" t="e">
        <f>Table2[[#This Row],[e.2022]]/Table2[[#This Row],[Papildatvaļinājums par 20226]]</f>
        <v>#DIV/0!</v>
      </c>
      <c r="AY11" s="97" t="e">
        <f>Table2[[#This Row],[e.2023]]/Table2[[#This Row],[Papildatvaļinājums par 20236]]</f>
        <v>#DIV/0!</v>
      </c>
      <c r="AZ11" s="97" t="e">
        <f>Table2[[#This Row],[e.2024]]/Table2[[#This Row],[Papildatvaļinājums par 20246]]</f>
        <v>#DIV/0!</v>
      </c>
      <c r="BA11" s="97" t="e">
        <f>Table2[[#This Row],[e.2025]]/Table2[[#This Row],[Papildatvaļinājums par 20256]]</f>
        <v>#DIV/0!</v>
      </c>
      <c r="BB11" s="97" t="e">
        <f>Table2[[#This Row],[e.2026]]/Table2[[#This Row],[Papildatvaļinājums par 20266]]</f>
        <v>#DIV/0!</v>
      </c>
      <c r="BC11" s="97" t="e">
        <f>Table2[[#This Row],[e.2027]]/Table2[[#This Row],[Papildatvaļinājums par 20276]]</f>
        <v>#DIV/0!</v>
      </c>
      <c r="BD11" s="97" t="e">
        <f>Table2[[#This Row],[e.2028]]/Table2[[#This Row],[Papildatvaļinājums par 20286]]</f>
        <v>#DIV/0!</v>
      </c>
      <c r="BE11" s="98" t="e">
        <f>Table2[[#This Row],[e.2029]]/Table2[[#This Row],[Papildatvaļinājums par 20296]]</f>
        <v>#DIV/0!</v>
      </c>
      <c r="BF11" s="85">
        <f>YEAR(Table2[[#This Row],[Ja papildatvaļinājums - darbinieka darba uzsākšana iestādē, ja darbs projektā nav uzsākts 1.janvārī4]])</f>
        <v>1900</v>
      </c>
      <c r="BG11" s="86">
        <f>MONTH(Table2[[#This Row],[Ja papildatvaļinājums - darbinieka darba uzsākšana iestādē, ja darbs projektā nav uzsākts 1.janvārī4]])</f>
        <v>1</v>
      </c>
      <c r="BH11" s="86">
        <f>DAY(Table2[[#This Row],[Ja papildatvaļinājums - darbinieka darba uzsākšana iestādē, ja darbs projektā nav uzsākts 1.janvārī4]])</f>
        <v>0</v>
      </c>
      <c r="BI11" s="147">
        <f t="shared" si="9"/>
        <v>1</v>
      </c>
      <c r="BJ11" s="144" cm="1">
        <f t="array" ref="BJ11">_xlfn.IFS($BF11=2021,$BI11,$BS11=2021,$BV11,$BF11&lt;2021,$BJ$8,$BS11&gt;2021,$BJ$8,$BF11&gt;2021,$BJ$8,$BS11&lt;2021,$BJ$8)</f>
        <v>365</v>
      </c>
      <c r="BK11" s="116" cm="1">
        <f t="array" ref="BK11">_xlfn.IFS($BF11=2022,$BI11,$BS11=2022,$BV11,$BF11&lt;2022,$BK$8,$BS11&gt;2022,$BK$8,$BF11&gt;2022,$BK$8,$BS11&lt;2022,$BK$8)</f>
        <v>365</v>
      </c>
      <c r="BL11" s="116" cm="1">
        <f t="array" ref="BL11">_xlfn.IFS($BF11=2023,$BI11,$BS11=2023,$BV11,$BF11&lt;2023,$BL$8,$BS11&gt;2023,$BL$8,$BF11&gt;2023,$BL$8,$BS11&lt;2023,$BL$8)</f>
        <v>365</v>
      </c>
      <c r="BM11" s="116" cm="1">
        <f t="array" ref="BM11">_xlfn.IFS($BF11=2024,$BI11,$BS11=2024,$BV11,$BF11&lt;2024,$BM$8,$BS11&gt;2024,$BM$8,$BF11&gt;2024,$BM$8,$BS11&lt;2024,$BM$8)</f>
        <v>366</v>
      </c>
      <c r="BN11" s="116" cm="1">
        <f t="array" ref="BN11">_xlfn.IFS($BF11=2025,$BI11,$BS11=2025,$BV11,$BF11&lt;2025,$BN$8,$BS11&gt;2025,$BN$8,$BF11&gt;2025,$BN$8,$BS11&lt;2025,$BN$8)</f>
        <v>365</v>
      </c>
      <c r="BO11" s="116" cm="1">
        <f t="array" ref="BO11">_xlfn.IFS($BF11=2026,$BI11,$BS11=2026,$BV11,$BF11&lt;2026,$BO$8,$BS11&gt;2026,$BO$8,$BF11&gt;2026,$BO$8,$BS11&lt;2026,$BO$8)</f>
        <v>365</v>
      </c>
      <c r="BP11" s="116" cm="1">
        <f t="array" ref="BP11">_xlfn.IFS($BF11=2027,$BI11,$BS11=2027,$BV11,$BF11&lt;2027,$BP$8,$BS11&gt;2027,$BP$8,$BF11&gt;2027,$BP$8,$BS11&lt;2027,$BP$8)</f>
        <v>365</v>
      </c>
      <c r="BQ11" s="116" cm="1">
        <f t="array" ref="BQ11">_xlfn.IFS($BF11=2028,$BI11,$BS11=2028,$BV11,$BF11&lt;2028,$BQ$8,$BS11&gt;2028,$BQ$8,$BF11&gt;2028,$BQ$8,$BS11&lt;2028,$BQ$8)</f>
        <v>366</v>
      </c>
      <c r="BR11" s="119" cm="1">
        <f t="array" ref="BR11">_xlfn.IFS($BF11=2029,$BI11,$BS11=2029,$BV11,$BF11&lt;2029,$BR$8,$BS11&gt;2029,$BR$8,$BF11&gt;2029,$BR$8,$BS11&lt;2029,$BR$8)</f>
        <v>365</v>
      </c>
      <c r="BS11" s="142">
        <f>YEAR(Table2[[#This Row],[Ja papildatvaļinājums - darbinieka darba beigšanas datums iestādē, ja darbs projektā nav beigts  31.decembrī5]])</f>
        <v>1900</v>
      </c>
      <c r="BT11" s="141">
        <f>MONTH(Table2[[#This Row],[Ja papildatvaļinājums - darbinieka darba beigšanas datums iestādē, ja darbs projektā nav beigts  31.decembrī5]])</f>
        <v>1</v>
      </c>
      <c r="BU11" s="141">
        <f>DAY(Table2[[#This Row],[Ja papildatvaļinājums - darbinieka darba beigšanas datums iestādē, ja darbs projektā nav beigts  31.decembrī5]])</f>
        <v>0</v>
      </c>
      <c r="BV11" s="141">
        <f>IF(YEAR($J11)=YEAR($K11),MIN(DATE($BS11,$BT11,$BU11),$K11)-MAX(DATE($BF11,$BG11,$BH11),$J11)+1,MIN(DATE($BS11,$BT11,$BU11),$K11)-MAX(DATE(Table2[[#This Row],[Darba beigu gads iestādē]],1,1))+1)</f>
        <v>1</v>
      </c>
    </row>
    <row r="12" spans="1:74" x14ac:dyDescent="0.3">
      <c r="A12" s="26">
        <v>3</v>
      </c>
      <c r="B12" s="48"/>
      <c r="C12" s="49"/>
      <c r="D12" s="57"/>
      <c r="E12" s="63">
        <f>SUMIF(Table2[[#This Row],[b.2021]:[c.2029]],"&gt;0",Table2[[#This Row],[b.2021]:[c.2029]])</f>
        <v>0</v>
      </c>
      <c r="F12" s="58"/>
      <c r="G12" s="59"/>
      <c r="H12" s="66">
        <f>Table2[[#This Row],[Atvaļinājuma dienu skaits, kas projektā attiecināts iepriekšējos MP ]]+Table2[[#This Row],[Atvaļinājuma dienu skaits, kas pieprasīts šajā MP3]]</f>
        <v>0</v>
      </c>
      <c r="I12" s="29">
        <f>Table2[[#This Row],[Atvaļinājums proporcionāli nostrādātajam laikam projektā (Visi atvaļinājumi kopā)]]-H12</f>
        <v>0</v>
      </c>
      <c r="J12" s="135"/>
      <c r="K12" s="139"/>
      <c r="L12" s="125"/>
      <c r="M12" s="126"/>
      <c r="N12" s="126"/>
      <c r="O12" s="126"/>
      <c r="P12" s="126"/>
      <c r="Q12" s="126"/>
      <c r="R12" s="126"/>
      <c r="S12" s="126"/>
      <c r="T12" s="127"/>
      <c r="U12" s="170"/>
      <c r="V12" s="106">
        <f>IF(COUNT(Table2[[#This Row],[Darba sākuma datums projektā1]:[Amata pienākumu izpildes termiņš, vai darba beigu datums par kuru iesniegts MP2]])=2,MIN(DATE($V$9,12,31),$D12)-MAX(DATE($V$9,1,1),$C12)+1,0)</f>
        <v>0</v>
      </c>
      <c r="W12" s="104">
        <f>IF(COUNT(Table2[[#This Row],[Darba sākuma datums projektā1]:[Amata pienākumu izpildes termiņš, vai darba beigu datums par kuru iesniegts MP2]])=2,MIN(DATE($W$9,12,31),$D12)-MAX(DATE($W$9,1,1),$C12)+1,0)</f>
        <v>0</v>
      </c>
      <c r="X12" s="104">
        <f>IF(COUNT(Table2[[#This Row],[Darba sākuma datums projektā1]:[Amata pienākumu izpildes termiņš, vai darba beigu datums par kuru iesniegts MP2]])=2,MIN(DATE($X$9,12,31),$D12)-MAX(DATE($X$9,1,1),$C12)+1,0)</f>
        <v>0</v>
      </c>
      <c r="Y12" s="104">
        <f>IF(COUNT(Table2[[#This Row],[Darba sākuma datums projektā1]:[Amata pienākumu izpildes termiņš, vai darba beigu datums par kuru iesniegts MP2]])=2,MIN(DATE($Y$9,12,31),$D12)-MAX(DATE($Y$9,1,1),$C12)+1,0)</f>
        <v>0</v>
      </c>
      <c r="Z12" s="104">
        <f>IF(COUNT(Table2[[#This Row],[Darba sākuma datums projektā1]:[Amata pienākumu izpildes termiņš, vai darba beigu datums par kuru iesniegts MP2]])=2,MIN(DATE($Z$9,12,31),$D12)-MAX(DATE(Z$9,1,1),$C12)+1,0)</f>
        <v>0</v>
      </c>
      <c r="AA12" s="104">
        <f>IF(COUNT(Table2[[#This Row],[Darba sākuma datums projektā1]:[Amata pienākumu izpildes termiņš, vai darba beigu datums par kuru iesniegts MP2]])=2,MIN(DATE($AA$9,12,31),$D12)-MAX(DATE($AA$9,1,1),$C12)+1,0)</f>
        <v>0</v>
      </c>
      <c r="AB12" s="104">
        <f>IF(COUNT(Table2[[#This Row],[Darba sākuma datums projektā1]:[Amata pienākumu izpildes termiņš, vai darba beigu datums par kuru iesniegts MP2]])=2,MIN(DATE($AB$9,12,31),$D12)-MAX(DATE($AB$9,1,1),$C12)+1,0)</f>
        <v>0</v>
      </c>
      <c r="AC12" s="104">
        <f>IF(COUNT(Table2[[#This Row],[Darba sākuma datums projektā1]:[Amata pienākumu izpildes termiņš, vai darba beigu datums par kuru iesniegts MP2]])=2,MIN(DATE($AC$9,12,31),$D12)-MAX(DATE($AC$9,1,1),$C12)+1,0)</f>
        <v>0</v>
      </c>
      <c r="AD12" s="108">
        <f>IF(COUNT(Table2[[#This Row],[Darba sākuma datums projektā1]:[Amata pienākumu izpildes termiņš, vai darba beigu datums par kuru iesniegts MP2]])=2,MIN(DATE($AD$9,12,31),$D12)-MAX(DATE($AD$9,1,1),$C12)+1,0)</f>
        <v>0</v>
      </c>
      <c r="AE12" s="106">
        <f t="shared" si="10"/>
        <v>0</v>
      </c>
      <c r="AF12" s="99">
        <f t="shared" si="11"/>
        <v>0</v>
      </c>
      <c r="AG12" s="99">
        <f t="shared" si="12"/>
        <v>0</v>
      </c>
      <c r="AH12" s="99">
        <f t="shared" si="13"/>
        <v>0</v>
      </c>
      <c r="AI12" s="99">
        <f t="shared" si="14"/>
        <v>0</v>
      </c>
      <c r="AJ12" s="99">
        <f t="shared" si="15"/>
        <v>0</v>
      </c>
      <c r="AK12" s="99">
        <f t="shared" si="16"/>
        <v>0</v>
      </c>
      <c r="AL12" s="99">
        <f t="shared" si="17"/>
        <v>0</v>
      </c>
      <c r="AM12" s="100">
        <f t="shared" si="18"/>
        <v>0</v>
      </c>
      <c r="AN12" s="103" t="e">
        <f>Table2[[#This Row],[2021]]/Table2[[#This Row],[d.2021]]</f>
        <v>#DIV/0!</v>
      </c>
      <c r="AO12" s="104" t="e">
        <f>Table2[[#This Row],[2022]]/Table2[[#This Row],[d.2022]]</f>
        <v>#DIV/0!</v>
      </c>
      <c r="AP12" s="104" t="e">
        <f>Table2[[#This Row],[2023]]/Table2[[#This Row],[d.2023]]</f>
        <v>#DIV/0!</v>
      </c>
      <c r="AQ12" s="104" t="e">
        <f>Table2[[#This Row],[2024]]/Table2[[#This Row],[d.2024]]</f>
        <v>#DIV/0!</v>
      </c>
      <c r="AR12" s="104" t="e">
        <f>Table2[[#This Row],[2025]]/Table2[[#This Row],[d.2025]]</f>
        <v>#DIV/0!</v>
      </c>
      <c r="AS12" s="104" t="e">
        <f>Table2[[#This Row],[2026]]/Table2[[#This Row],[d.2026]]</f>
        <v>#DIV/0!</v>
      </c>
      <c r="AT12" s="104" t="e">
        <f>Table2[[#This Row],[2027]]/Table2[[#This Row],[d.2027]]</f>
        <v>#DIV/0!</v>
      </c>
      <c r="AU12" s="104" t="e">
        <f>Table2[[#This Row],[2028]]/Table2[[#This Row],[d.2028]]</f>
        <v>#DIV/0!</v>
      </c>
      <c r="AV12" s="108" t="e">
        <f>Table2[[#This Row],[2029]]/Table2[[#This Row],[d.2029]]</f>
        <v>#DIV/0!</v>
      </c>
      <c r="AW12" s="97" t="e">
        <f>Table2[[#This Row],[e.2021]]/Table2[[#This Row],[Papildatvaļinājums par 20216]]</f>
        <v>#DIV/0!</v>
      </c>
      <c r="AX12" s="97" t="e">
        <f>Table2[[#This Row],[e.2022]]/Table2[[#This Row],[Papildatvaļinājums par 20226]]</f>
        <v>#DIV/0!</v>
      </c>
      <c r="AY12" s="97" t="e">
        <f>Table2[[#This Row],[e.2023]]/Table2[[#This Row],[Papildatvaļinājums par 20236]]</f>
        <v>#DIV/0!</v>
      </c>
      <c r="AZ12" s="97" t="e">
        <f>Table2[[#This Row],[e.2024]]/Table2[[#This Row],[Papildatvaļinājums par 20246]]</f>
        <v>#DIV/0!</v>
      </c>
      <c r="BA12" s="97" t="e">
        <f>Table2[[#This Row],[e.2025]]/Table2[[#This Row],[Papildatvaļinājums par 20256]]</f>
        <v>#DIV/0!</v>
      </c>
      <c r="BB12" s="97" t="e">
        <f>Table2[[#This Row],[e.2026]]/Table2[[#This Row],[Papildatvaļinājums par 20266]]</f>
        <v>#DIV/0!</v>
      </c>
      <c r="BC12" s="97" t="e">
        <f>Table2[[#This Row],[e.2027]]/Table2[[#This Row],[Papildatvaļinājums par 20276]]</f>
        <v>#DIV/0!</v>
      </c>
      <c r="BD12" s="97" t="e">
        <f>Table2[[#This Row],[e.2028]]/Table2[[#This Row],[Papildatvaļinājums par 20286]]</f>
        <v>#DIV/0!</v>
      </c>
      <c r="BE12" s="98" t="e">
        <f>Table2[[#This Row],[e.2029]]/Table2[[#This Row],[Papildatvaļinājums par 20296]]</f>
        <v>#DIV/0!</v>
      </c>
      <c r="BF12" s="85">
        <f>YEAR(Table2[[#This Row],[Ja papildatvaļinājums - darbinieka darba uzsākšana iestādē, ja darbs projektā nav uzsākts 1.janvārī4]])</f>
        <v>1900</v>
      </c>
      <c r="BG12" s="86">
        <f>MONTH(Table2[[#This Row],[Ja papildatvaļinājums - darbinieka darba uzsākšana iestādē, ja darbs projektā nav uzsākts 1.janvārī4]])</f>
        <v>1</v>
      </c>
      <c r="BH12" s="86">
        <f>DAY(Table2[[#This Row],[Ja papildatvaļinājums - darbinieka darba uzsākšana iestādē, ja darbs projektā nav uzsākts 1.janvārī4]])</f>
        <v>0</v>
      </c>
      <c r="BI12" s="147">
        <f t="shared" si="9"/>
        <v>1</v>
      </c>
      <c r="BJ12" s="144" cm="1">
        <f t="array" ref="BJ12">_xlfn.IFS($BF12=2021,$BI12,$BS12=2021,$BV12,$BF12&lt;2021,$BJ$8,$BS12&gt;2021,$BJ$8,$BF12&gt;2021,$BJ$8,$BS12&lt;2021,$BJ$8)</f>
        <v>365</v>
      </c>
      <c r="BK12" s="116" cm="1">
        <f t="array" ref="BK12">_xlfn.IFS($BF12=2022,$BI12,$BS12=2022,$BV12,$BF12&lt;2022,$BK$8,$BS12&gt;2022,$BK$8,$BF12&gt;2022,$BK$8,$BS12&lt;2022,$BK$8)</f>
        <v>365</v>
      </c>
      <c r="BL12" s="116" cm="1">
        <f t="array" ref="BL12">_xlfn.IFS($BF12=2023,$BI12,$BS12=2023,$BV12,$BF12&lt;2023,$BL$8,$BS12&gt;2023,$BL$8,$BF12&gt;2023,$BL$8,$BS12&lt;2023,$BL$8)</f>
        <v>365</v>
      </c>
      <c r="BM12" s="116" cm="1">
        <f t="array" ref="BM12">_xlfn.IFS($BF12=2024,$BI12,$BS12=2024,$BV12,$BF12&lt;2024,$BM$8,$BS12&gt;2024,$BM$8,$BF12&gt;2024,$BM$8,$BS12&lt;2024,$BM$8)</f>
        <v>366</v>
      </c>
      <c r="BN12" s="116" cm="1">
        <f t="array" ref="BN12">_xlfn.IFS($BF12=2025,$BI12,$BS12=2025,$BV12,$BF12&lt;2025,$BN$8,$BS12&gt;2025,$BN$8,$BF12&gt;2025,$BN$8,$BS12&lt;2025,$BN$8)</f>
        <v>365</v>
      </c>
      <c r="BO12" s="116" cm="1">
        <f t="array" ref="BO12">_xlfn.IFS($BF12=2026,$BI12,$BS12=2026,$BV12,$BF12&lt;2026,$BO$8,$BS12&gt;2026,$BO$8,$BF12&gt;2026,$BO$8,$BS12&lt;2026,$BO$8)</f>
        <v>365</v>
      </c>
      <c r="BP12" s="116" cm="1">
        <f t="array" ref="BP12">_xlfn.IFS($BF12=2027,$BI12,$BS12=2027,$BV12,$BF12&lt;2027,$BP$8,$BS12&gt;2027,$BP$8,$BF12&gt;2027,$BP$8,$BS12&lt;2027,$BP$8)</f>
        <v>365</v>
      </c>
      <c r="BQ12" s="116" cm="1">
        <f t="array" ref="BQ12">_xlfn.IFS($BF12=2028,$BI12,$BS12=2028,$BV12,$BF12&lt;2028,$BQ$8,$BS12&gt;2028,$BQ$8,$BF12&gt;2028,$BQ$8,$BS12&lt;2028,$BQ$8)</f>
        <v>366</v>
      </c>
      <c r="BR12" s="119" cm="1">
        <f t="array" ref="BR12">_xlfn.IFS($BF12=2029,$BI12,$BS12=2029,$BV12,$BF12&lt;2029,$BR$8,$BS12&gt;2029,$BR$8,$BF12&gt;2029,$BR$8,$BS12&lt;2029,$BR$8)</f>
        <v>365</v>
      </c>
      <c r="BS12" s="142">
        <f>YEAR(Table2[[#This Row],[Ja papildatvaļinājums - darbinieka darba beigšanas datums iestādē, ja darbs projektā nav beigts  31.decembrī5]])</f>
        <v>1900</v>
      </c>
      <c r="BT12" s="141">
        <f>MONTH(Table2[[#This Row],[Ja papildatvaļinājums - darbinieka darba beigšanas datums iestādē, ja darbs projektā nav beigts  31.decembrī5]])</f>
        <v>1</v>
      </c>
      <c r="BU12" s="141">
        <f>DAY(Table2[[#This Row],[Ja papildatvaļinājums - darbinieka darba beigšanas datums iestādē, ja darbs projektā nav beigts  31.decembrī5]])</f>
        <v>0</v>
      </c>
      <c r="BV12" s="141">
        <f>IF(YEAR($J12)=YEAR($K12),MIN(DATE($BS12,$BT12,$BU12),$K12)-MAX(DATE($BF12,$BG12,$BH12),$J12)+1,MIN(DATE($BS12,$BT12,$BU12),$K12)-MAX(DATE(Table2[[#This Row],[Darba beigu gads iestādē]],1,1))+1)</f>
        <v>1</v>
      </c>
    </row>
    <row r="13" spans="1:74" x14ac:dyDescent="0.3">
      <c r="A13" s="26">
        <v>4</v>
      </c>
      <c r="B13" s="48"/>
      <c r="C13" s="49"/>
      <c r="D13" s="57"/>
      <c r="E13" s="63">
        <f>SUMIF(Table2[[#This Row],[b.2021]:[c.2029]],"&gt;0",Table2[[#This Row],[b.2021]:[c.2029]])</f>
        <v>0</v>
      </c>
      <c r="F13" s="58"/>
      <c r="G13" s="59"/>
      <c r="H13" s="66">
        <f>Table2[[#This Row],[Atvaļinājuma dienu skaits, kas projektā attiecināts iepriekšējos MP ]]+Table2[[#This Row],[Atvaļinājuma dienu skaits, kas pieprasīts šajā MP3]]</f>
        <v>0</v>
      </c>
      <c r="I13" s="29">
        <f>Table2[[#This Row],[Atvaļinājums proporcionāli nostrādātajam laikam projektā (Visi atvaļinājumi kopā)]]-H13</f>
        <v>0</v>
      </c>
      <c r="J13" s="135"/>
      <c r="K13" s="139"/>
      <c r="L13" s="125"/>
      <c r="M13" s="126"/>
      <c r="N13" s="126"/>
      <c r="O13" s="126"/>
      <c r="P13" s="126"/>
      <c r="Q13" s="126"/>
      <c r="R13" s="126"/>
      <c r="S13" s="126"/>
      <c r="T13" s="127"/>
      <c r="U13" s="170"/>
      <c r="V13" s="106">
        <f>IF(COUNT(Table2[[#This Row],[Darba sākuma datums projektā1]:[Amata pienākumu izpildes termiņš, vai darba beigu datums par kuru iesniegts MP2]])=2,MIN(DATE($V$9,12,31),$D13)-MAX(DATE($V$9,1,1),$C13)+1,0)</f>
        <v>0</v>
      </c>
      <c r="W13" s="104">
        <f>IF(COUNT(Table2[[#This Row],[Darba sākuma datums projektā1]:[Amata pienākumu izpildes termiņš, vai darba beigu datums par kuru iesniegts MP2]])=2,MIN(DATE($W$9,12,31),$D13)-MAX(DATE($W$9,1,1),$C13)+1,0)</f>
        <v>0</v>
      </c>
      <c r="X13" s="104">
        <f>IF(COUNT(Table2[[#This Row],[Darba sākuma datums projektā1]:[Amata pienākumu izpildes termiņš, vai darba beigu datums par kuru iesniegts MP2]])=2,MIN(DATE($X$9,12,31),$D13)-MAX(DATE($X$9,1,1),$C13)+1,0)</f>
        <v>0</v>
      </c>
      <c r="Y13" s="104">
        <f>IF(COUNT(Table2[[#This Row],[Darba sākuma datums projektā1]:[Amata pienākumu izpildes termiņš, vai darba beigu datums par kuru iesniegts MP2]])=2,MIN(DATE($Y$9,12,31),$D13)-MAX(DATE($Y$9,1,1),$C13)+1,0)</f>
        <v>0</v>
      </c>
      <c r="Z13" s="104">
        <f>IF(COUNT(Table2[[#This Row],[Darba sākuma datums projektā1]:[Amata pienākumu izpildes termiņš, vai darba beigu datums par kuru iesniegts MP2]])=2,MIN(DATE($Z$9,12,31),$D13)-MAX(DATE(Z$9,1,1),$C13)+1,0)</f>
        <v>0</v>
      </c>
      <c r="AA13" s="104">
        <f>IF(COUNT(Table2[[#This Row],[Darba sākuma datums projektā1]:[Amata pienākumu izpildes termiņš, vai darba beigu datums par kuru iesniegts MP2]])=2,MIN(DATE($AA$9,12,31),$D13)-MAX(DATE($AA$9,1,1),$C13)+1,0)</f>
        <v>0</v>
      </c>
      <c r="AB13" s="104">
        <f>IF(COUNT(Table2[[#This Row],[Darba sākuma datums projektā1]:[Amata pienākumu izpildes termiņš, vai darba beigu datums par kuru iesniegts MP2]])=2,MIN(DATE($AB$9,12,31),$D13)-MAX(DATE($AB$9,1,1),$C13)+1,0)</f>
        <v>0</v>
      </c>
      <c r="AC13" s="104">
        <f>IF(COUNT(Table2[[#This Row],[Darba sākuma datums projektā1]:[Amata pienākumu izpildes termiņš, vai darba beigu datums par kuru iesniegts MP2]])=2,MIN(DATE($AC$9,12,31),$D13)-MAX(DATE($AC$9,1,1),$C13)+1,0)</f>
        <v>0</v>
      </c>
      <c r="AD13" s="108">
        <f>IF(COUNT(Table2[[#This Row],[Darba sākuma datums projektā1]:[Amata pienākumu izpildes termiņš, vai darba beigu datums par kuru iesniegts MP2]])=2,MIN(DATE($AD$9,12,31),$D13)-MAX(DATE($AD$9,1,1),$C13)+1,0)</f>
        <v>0</v>
      </c>
      <c r="AE13" s="106">
        <f t="shared" si="10"/>
        <v>0</v>
      </c>
      <c r="AF13" s="99">
        <f t="shared" si="11"/>
        <v>0</v>
      </c>
      <c r="AG13" s="99">
        <f t="shared" si="12"/>
        <v>0</v>
      </c>
      <c r="AH13" s="99">
        <f t="shared" si="13"/>
        <v>0</v>
      </c>
      <c r="AI13" s="99">
        <f t="shared" si="14"/>
        <v>0</v>
      </c>
      <c r="AJ13" s="99">
        <f t="shared" si="15"/>
        <v>0</v>
      </c>
      <c r="AK13" s="99">
        <f t="shared" si="16"/>
        <v>0</v>
      </c>
      <c r="AL13" s="99">
        <f t="shared" si="17"/>
        <v>0</v>
      </c>
      <c r="AM13" s="100">
        <f t="shared" si="18"/>
        <v>0</v>
      </c>
      <c r="AN13" s="103" t="e">
        <f>Table2[[#This Row],[2021]]/Table2[[#This Row],[d.2021]]</f>
        <v>#DIV/0!</v>
      </c>
      <c r="AO13" s="104" t="e">
        <f>Table2[[#This Row],[2022]]/Table2[[#This Row],[d.2022]]</f>
        <v>#DIV/0!</v>
      </c>
      <c r="AP13" s="104" t="e">
        <f>Table2[[#This Row],[2023]]/Table2[[#This Row],[d.2023]]</f>
        <v>#DIV/0!</v>
      </c>
      <c r="AQ13" s="104" t="e">
        <f>Table2[[#This Row],[2024]]/Table2[[#This Row],[d.2024]]</f>
        <v>#DIV/0!</v>
      </c>
      <c r="AR13" s="104" t="e">
        <f>Table2[[#This Row],[2025]]/Table2[[#This Row],[d.2025]]</f>
        <v>#DIV/0!</v>
      </c>
      <c r="AS13" s="104" t="e">
        <f>Table2[[#This Row],[2026]]/Table2[[#This Row],[d.2026]]</f>
        <v>#DIV/0!</v>
      </c>
      <c r="AT13" s="104" t="e">
        <f>Table2[[#This Row],[2027]]/Table2[[#This Row],[d.2027]]</f>
        <v>#DIV/0!</v>
      </c>
      <c r="AU13" s="104" t="e">
        <f>Table2[[#This Row],[2028]]/Table2[[#This Row],[d.2028]]</f>
        <v>#DIV/0!</v>
      </c>
      <c r="AV13" s="108" t="e">
        <f>Table2[[#This Row],[2029]]/Table2[[#This Row],[d.2029]]</f>
        <v>#DIV/0!</v>
      </c>
      <c r="AW13" s="97" t="e">
        <f>Table2[[#This Row],[e.2021]]/Table2[[#This Row],[Papildatvaļinājums par 20216]]</f>
        <v>#DIV/0!</v>
      </c>
      <c r="AX13" s="97" t="e">
        <f>Table2[[#This Row],[e.2022]]/Table2[[#This Row],[Papildatvaļinājums par 20226]]</f>
        <v>#DIV/0!</v>
      </c>
      <c r="AY13" s="97" t="e">
        <f>Table2[[#This Row],[e.2023]]/Table2[[#This Row],[Papildatvaļinājums par 20236]]</f>
        <v>#DIV/0!</v>
      </c>
      <c r="AZ13" s="97" t="e">
        <f>Table2[[#This Row],[e.2024]]/Table2[[#This Row],[Papildatvaļinājums par 20246]]</f>
        <v>#DIV/0!</v>
      </c>
      <c r="BA13" s="97" t="e">
        <f>Table2[[#This Row],[e.2025]]/Table2[[#This Row],[Papildatvaļinājums par 20256]]</f>
        <v>#DIV/0!</v>
      </c>
      <c r="BB13" s="97" t="e">
        <f>Table2[[#This Row],[e.2026]]/Table2[[#This Row],[Papildatvaļinājums par 20266]]</f>
        <v>#DIV/0!</v>
      </c>
      <c r="BC13" s="97" t="e">
        <f>Table2[[#This Row],[e.2027]]/Table2[[#This Row],[Papildatvaļinājums par 20276]]</f>
        <v>#DIV/0!</v>
      </c>
      <c r="BD13" s="97" t="e">
        <f>Table2[[#This Row],[e.2028]]/Table2[[#This Row],[Papildatvaļinājums par 20286]]</f>
        <v>#DIV/0!</v>
      </c>
      <c r="BE13" s="98" t="e">
        <f>Table2[[#This Row],[e.2029]]/Table2[[#This Row],[Papildatvaļinājums par 20296]]</f>
        <v>#DIV/0!</v>
      </c>
      <c r="BF13" s="85">
        <f>YEAR(Table2[[#This Row],[Ja papildatvaļinājums - darbinieka darba uzsākšana iestādē, ja darbs projektā nav uzsākts 1.janvārī4]])</f>
        <v>1900</v>
      </c>
      <c r="BG13" s="86">
        <f>MONTH(Table2[[#This Row],[Ja papildatvaļinājums - darbinieka darba uzsākšana iestādē, ja darbs projektā nav uzsākts 1.janvārī4]])</f>
        <v>1</v>
      </c>
      <c r="BH13" s="86">
        <f>DAY(Table2[[#This Row],[Ja papildatvaļinājums - darbinieka darba uzsākšana iestādē, ja darbs projektā nav uzsākts 1.janvārī4]])</f>
        <v>0</v>
      </c>
      <c r="BI13" s="147">
        <f t="shared" si="9"/>
        <v>1</v>
      </c>
      <c r="BJ13" s="144" cm="1">
        <f t="array" ref="BJ13">_xlfn.IFS($BF13=2021,$BI13,$BS13=2021,$BV13,$BF13&lt;2021,$BJ$8,$BS13&gt;2021,$BJ$8,$BF13&gt;2021,$BJ$8,$BS13&lt;2021,$BJ$8)</f>
        <v>365</v>
      </c>
      <c r="BK13" s="116" cm="1">
        <f t="array" ref="BK13">_xlfn.IFS($BF13=2022,$BI13,$BS13=2022,$BV13,$BF13&lt;2022,$BK$8,$BS13&gt;2022,$BK$8,$BF13&gt;2022,$BK$8,$BS13&lt;2022,$BK$8)</f>
        <v>365</v>
      </c>
      <c r="BL13" s="116" cm="1">
        <f t="array" ref="BL13">_xlfn.IFS($BF13=2023,$BI13,$BS13=2023,$BV13,$BF13&lt;2023,$BL$8,$BS13&gt;2023,$BL$8,$BF13&gt;2023,$BL$8,$BS13&lt;2023,$BL$8)</f>
        <v>365</v>
      </c>
      <c r="BM13" s="116" cm="1">
        <f t="array" ref="BM13">_xlfn.IFS($BF13=2024,$BI13,$BS13=2024,$BV13,$BF13&lt;2024,$BM$8,$BS13&gt;2024,$BM$8,$BF13&gt;2024,$BM$8,$BS13&lt;2024,$BM$8)</f>
        <v>366</v>
      </c>
      <c r="BN13" s="116" cm="1">
        <f t="array" ref="BN13">_xlfn.IFS($BF13=2025,$BI13,$BS13=2025,$BV13,$BF13&lt;2025,$BN$8,$BS13&gt;2025,$BN$8,$BF13&gt;2025,$BN$8,$BS13&lt;2025,$BN$8)</f>
        <v>365</v>
      </c>
      <c r="BO13" s="116" cm="1">
        <f t="array" ref="BO13">_xlfn.IFS($BF13=2026,$BI13,$BS13=2026,$BV13,$BF13&lt;2026,$BO$8,$BS13&gt;2026,$BO$8,$BF13&gt;2026,$BO$8,$BS13&lt;2026,$BO$8)</f>
        <v>365</v>
      </c>
      <c r="BP13" s="116" cm="1">
        <f t="array" ref="BP13">_xlfn.IFS($BF13=2027,$BI13,$BS13=2027,$BV13,$BF13&lt;2027,$BP$8,$BS13&gt;2027,$BP$8,$BF13&gt;2027,$BP$8,$BS13&lt;2027,$BP$8)</f>
        <v>365</v>
      </c>
      <c r="BQ13" s="116" cm="1">
        <f t="array" ref="BQ13">_xlfn.IFS($BF13=2028,$BI13,$BS13=2028,$BV13,$BF13&lt;2028,$BQ$8,$BS13&gt;2028,$BQ$8,$BF13&gt;2028,$BQ$8,$BS13&lt;2028,$BQ$8)</f>
        <v>366</v>
      </c>
      <c r="BR13" s="119" cm="1">
        <f t="array" ref="BR13">_xlfn.IFS($BF13=2029,$BI13,$BS13=2029,$BV13,$BF13&lt;2029,$BR$8,$BS13&gt;2029,$BR$8,$BF13&gt;2029,$BR$8,$BS13&lt;2029,$BR$8)</f>
        <v>365</v>
      </c>
      <c r="BS13" s="142">
        <f>YEAR(Table2[[#This Row],[Ja papildatvaļinājums - darbinieka darba beigšanas datums iestādē, ja darbs projektā nav beigts  31.decembrī5]])</f>
        <v>1900</v>
      </c>
      <c r="BT13" s="141">
        <f>MONTH(Table2[[#This Row],[Ja papildatvaļinājums - darbinieka darba beigšanas datums iestādē, ja darbs projektā nav beigts  31.decembrī5]])</f>
        <v>1</v>
      </c>
      <c r="BU13" s="141">
        <f>DAY(Table2[[#This Row],[Ja papildatvaļinājums - darbinieka darba beigšanas datums iestādē, ja darbs projektā nav beigts  31.decembrī5]])</f>
        <v>0</v>
      </c>
      <c r="BV13" s="141">
        <f>IF(YEAR($J13)=YEAR($K13),MIN(DATE($BS13,$BT13,$BU13),$K13)-MAX(DATE($BF13,$BG13,$BH13),$J13)+1,MIN(DATE($BS13,$BT13,$BU13),$K13)-MAX(DATE(Table2[[#This Row],[Darba beigu gads iestādē]],1,1))+1)</f>
        <v>1</v>
      </c>
    </row>
    <row r="14" spans="1:74" x14ac:dyDescent="0.3">
      <c r="A14" s="26">
        <v>5</v>
      </c>
      <c r="B14" s="48"/>
      <c r="C14" s="49"/>
      <c r="D14" s="57"/>
      <c r="E14" s="63">
        <f>SUMIF(Table2[[#This Row],[b.2021]:[c.2029]],"&gt;0",Table2[[#This Row],[b.2021]:[c.2029]])</f>
        <v>0</v>
      </c>
      <c r="F14" s="58"/>
      <c r="G14" s="59"/>
      <c r="H14" s="66">
        <f>Table2[[#This Row],[Atvaļinājuma dienu skaits, kas projektā attiecināts iepriekšējos MP ]]+Table2[[#This Row],[Atvaļinājuma dienu skaits, kas pieprasīts šajā MP3]]</f>
        <v>0</v>
      </c>
      <c r="I14" s="29">
        <f>Table2[[#This Row],[Atvaļinājums proporcionāli nostrādātajam laikam projektā (Visi atvaļinājumi kopā)]]-H14</f>
        <v>0</v>
      </c>
      <c r="J14" s="135"/>
      <c r="K14" s="139"/>
      <c r="L14" s="125"/>
      <c r="M14" s="126"/>
      <c r="N14" s="126"/>
      <c r="O14" s="126"/>
      <c r="P14" s="126"/>
      <c r="Q14" s="126"/>
      <c r="R14" s="126"/>
      <c r="S14" s="126"/>
      <c r="T14" s="127"/>
      <c r="U14" s="170"/>
      <c r="V14" s="106">
        <f>IF(COUNT(Table2[[#This Row],[Darba sākuma datums projektā1]:[Amata pienākumu izpildes termiņš, vai darba beigu datums par kuru iesniegts MP2]])=2,MIN(DATE($V$9,12,31),$D14)-MAX(DATE($V$9,1,1),$C14)+1,0)</f>
        <v>0</v>
      </c>
      <c r="W14" s="99">
        <f>IF(COUNT(Table2[[#This Row],[Darba sākuma datums projektā1]:[Amata pienākumu izpildes termiņš, vai darba beigu datums par kuru iesniegts MP2]])=2,MIN(DATE($W$9,12,31),$D14)-MAX(DATE($W$9,1,1),$C14)+1,0)</f>
        <v>0</v>
      </c>
      <c r="X14" s="99">
        <f>IF(COUNT(Table2[[#This Row],[Darba sākuma datums projektā1]:[Amata pienākumu izpildes termiņš, vai darba beigu datums par kuru iesniegts MP2]])=2,MIN(DATE($X$9,12,31),$D14)-MAX(DATE($X$9,1,1),$C14)+1,0)</f>
        <v>0</v>
      </c>
      <c r="Y14" s="99">
        <f>IF(COUNT(Table2[[#This Row],[Darba sākuma datums projektā1]:[Amata pienākumu izpildes termiņš, vai darba beigu datums par kuru iesniegts MP2]])=2,MIN(DATE($Y$9,12,31),$D14)-MAX(DATE($Y$9,1,1),$C14)+1,0)</f>
        <v>0</v>
      </c>
      <c r="Z14" s="99">
        <f>IF(COUNT(Table2[[#This Row],[Darba sākuma datums projektā1]:[Amata pienākumu izpildes termiņš, vai darba beigu datums par kuru iesniegts MP2]])=2,MIN(DATE($Z$9,12,31),$D14)-MAX(DATE(Z$9,1,1),$C14)+1,0)</f>
        <v>0</v>
      </c>
      <c r="AA14" s="99">
        <f>IF(COUNT(Table2[[#This Row],[Darba sākuma datums projektā1]:[Amata pienākumu izpildes termiņš, vai darba beigu datums par kuru iesniegts MP2]])=2,MIN(DATE($AA$9,12,31),$D14)-MAX(DATE($AA$9,1,1),$C14)+1,0)</f>
        <v>0</v>
      </c>
      <c r="AB14" s="99">
        <f>IF(COUNT(Table2[[#This Row],[Darba sākuma datums projektā1]:[Amata pienākumu izpildes termiņš, vai darba beigu datums par kuru iesniegts MP2]])=2,MIN(DATE($AB$9,12,31),$D14)-MAX(DATE($AB$9,1,1),$C14)+1,0)</f>
        <v>0</v>
      </c>
      <c r="AC14" s="99">
        <f>IF(COUNT(Table2[[#This Row],[Darba sākuma datums projektā1]:[Amata pienākumu izpildes termiņš, vai darba beigu datums par kuru iesniegts MP2]])=2,MIN(DATE($AC$9,12,31),$D14)-MAX(DATE($AC$9,1,1),$C14)+1,0)</f>
        <v>0</v>
      </c>
      <c r="AD14" s="109">
        <f>IF(COUNT(Table2[[#This Row],[Darba sākuma datums projektā1]:[Amata pienākumu izpildes termiņš, vai darba beigu datums par kuru iesniegts MP2]])=2,MIN(DATE($AD$9,12,31),$D14)-MAX(DATE($AD$9,1,1),$C14)+1,0)</f>
        <v>0</v>
      </c>
      <c r="AE14" s="106">
        <f t="shared" si="10"/>
        <v>0</v>
      </c>
      <c r="AF14" s="99">
        <f t="shared" si="11"/>
        <v>0</v>
      </c>
      <c r="AG14" s="99">
        <f t="shared" si="12"/>
        <v>0</v>
      </c>
      <c r="AH14" s="99">
        <f t="shared" si="13"/>
        <v>0</v>
      </c>
      <c r="AI14" s="99">
        <f t="shared" si="14"/>
        <v>0</v>
      </c>
      <c r="AJ14" s="99">
        <f t="shared" si="15"/>
        <v>0</v>
      </c>
      <c r="AK14" s="99">
        <f t="shared" si="16"/>
        <v>0</v>
      </c>
      <c r="AL14" s="99">
        <f t="shared" si="17"/>
        <v>0</v>
      </c>
      <c r="AM14" s="100">
        <f t="shared" si="18"/>
        <v>0</v>
      </c>
      <c r="AN14" s="103" t="e">
        <f>Table2[[#This Row],[2021]]/Table2[[#This Row],[d.2021]]</f>
        <v>#DIV/0!</v>
      </c>
      <c r="AO14" s="104" t="e">
        <f>Table2[[#This Row],[2022]]/Table2[[#This Row],[d.2022]]</f>
        <v>#DIV/0!</v>
      </c>
      <c r="AP14" s="104" t="e">
        <f>Table2[[#This Row],[2023]]/Table2[[#This Row],[d.2023]]</f>
        <v>#DIV/0!</v>
      </c>
      <c r="AQ14" s="104" t="e">
        <f>Table2[[#This Row],[2024]]/Table2[[#This Row],[d.2024]]</f>
        <v>#DIV/0!</v>
      </c>
      <c r="AR14" s="104" t="e">
        <f>Table2[[#This Row],[2025]]/Table2[[#This Row],[d.2025]]</f>
        <v>#DIV/0!</v>
      </c>
      <c r="AS14" s="104" t="e">
        <f>Table2[[#This Row],[2026]]/Table2[[#This Row],[d.2026]]</f>
        <v>#DIV/0!</v>
      </c>
      <c r="AT14" s="104" t="e">
        <f>Table2[[#This Row],[2027]]/Table2[[#This Row],[d.2027]]</f>
        <v>#DIV/0!</v>
      </c>
      <c r="AU14" s="104" t="e">
        <f>Table2[[#This Row],[2028]]/Table2[[#This Row],[d.2028]]</f>
        <v>#DIV/0!</v>
      </c>
      <c r="AV14" s="108" t="e">
        <f>Table2[[#This Row],[2029]]/Table2[[#This Row],[d.2029]]</f>
        <v>#DIV/0!</v>
      </c>
      <c r="AW14" s="97" t="e">
        <f>Table2[[#This Row],[e.2021]]/Table2[[#This Row],[Papildatvaļinājums par 20216]]</f>
        <v>#DIV/0!</v>
      </c>
      <c r="AX14" s="97" t="e">
        <f>Table2[[#This Row],[e.2022]]/Table2[[#This Row],[Papildatvaļinājums par 20226]]</f>
        <v>#DIV/0!</v>
      </c>
      <c r="AY14" s="97" t="e">
        <f>Table2[[#This Row],[e.2023]]/Table2[[#This Row],[Papildatvaļinājums par 20236]]</f>
        <v>#DIV/0!</v>
      </c>
      <c r="AZ14" s="97" t="e">
        <f>Table2[[#This Row],[e.2024]]/Table2[[#This Row],[Papildatvaļinājums par 20246]]</f>
        <v>#DIV/0!</v>
      </c>
      <c r="BA14" s="97" t="e">
        <f>Table2[[#This Row],[e.2025]]/Table2[[#This Row],[Papildatvaļinājums par 20256]]</f>
        <v>#DIV/0!</v>
      </c>
      <c r="BB14" s="97" t="e">
        <f>Table2[[#This Row],[e.2026]]/Table2[[#This Row],[Papildatvaļinājums par 20266]]</f>
        <v>#DIV/0!</v>
      </c>
      <c r="BC14" s="97" t="e">
        <f>Table2[[#This Row],[e.2027]]/Table2[[#This Row],[Papildatvaļinājums par 20276]]</f>
        <v>#DIV/0!</v>
      </c>
      <c r="BD14" s="97" t="e">
        <f>Table2[[#This Row],[e.2028]]/Table2[[#This Row],[Papildatvaļinājums par 20286]]</f>
        <v>#DIV/0!</v>
      </c>
      <c r="BE14" s="98" t="e">
        <f>Table2[[#This Row],[e.2029]]/Table2[[#This Row],[Papildatvaļinājums par 20296]]</f>
        <v>#DIV/0!</v>
      </c>
      <c r="BF14" s="85">
        <f>YEAR(Table2[[#This Row],[Ja papildatvaļinājums - darbinieka darba uzsākšana iestādē, ja darbs projektā nav uzsākts 1.janvārī4]])</f>
        <v>1900</v>
      </c>
      <c r="BG14" s="86">
        <f>MONTH(Table2[[#This Row],[Ja papildatvaļinājums - darbinieka darba uzsākšana iestādē, ja darbs projektā nav uzsākts 1.janvārī4]])</f>
        <v>1</v>
      </c>
      <c r="BH14" s="86">
        <f>DAY(Table2[[#This Row],[Ja papildatvaļinājums - darbinieka darba uzsākšana iestādē, ja darbs projektā nav uzsākts 1.janvārī4]])</f>
        <v>0</v>
      </c>
      <c r="BI14" s="147">
        <f t="shared" si="9"/>
        <v>1</v>
      </c>
      <c r="BJ14" s="144" cm="1">
        <f t="array" ref="BJ14">_xlfn.IFS($BF14=2021,$BI14,$BS14=2021,$BV14,$BF14&lt;2021,$BJ$8,$BS14&gt;2021,$BJ$8,$BF14&gt;2021,$BJ$8,$BS14&lt;2021,$BJ$8)</f>
        <v>365</v>
      </c>
      <c r="BK14" s="116" cm="1">
        <f t="array" ref="BK14">_xlfn.IFS($BF14=2022,$BI14,$BS14=2022,$BV14,$BF14&lt;2022,$BK$8,$BS14&gt;2022,$BK$8,$BF14&gt;2022,$BK$8,$BS14&lt;2022,$BK$8)</f>
        <v>365</v>
      </c>
      <c r="BL14" s="116" cm="1">
        <f t="array" ref="BL14">_xlfn.IFS($BF14=2023,$BI14,$BS14=2023,$BV14,$BF14&lt;2023,$BL$8,$BS14&gt;2023,$BL$8,$BF14&gt;2023,$BL$8,$BS14&lt;2023,$BL$8)</f>
        <v>365</v>
      </c>
      <c r="BM14" s="116" cm="1">
        <f t="array" ref="BM14">_xlfn.IFS($BF14=2024,$BI14,$BS14=2024,$BV14,$BF14&lt;2024,$BM$8,$BS14&gt;2024,$BM$8,$BF14&gt;2024,$BM$8,$BS14&lt;2024,$BM$8)</f>
        <v>366</v>
      </c>
      <c r="BN14" s="116" cm="1">
        <f t="array" ref="BN14">_xlfn.IFS($BF14=2025,$BI14,$BS14=2025,$BV14,$BF14&lt;2025,$BN$8,$BS14&gt;2025,$BN$8,$BF14&gt;2025,$BN$8,$BS14&lt;2025,$BN$8)</f>
        <v>365</v>
      </c>
      <c r="BO14" s="116" cm="1">
        <f t="array" ref="BO14">_xlfn.IFS($BF14=2026,$BI14,$BS14=2026,$BV14,$BF14&lt;2026,$BO$8,$BS14&gt;2026,$BO$8,$BF14&gt;2026,$BO$8,$BS14&lt;2026,$BO$8)</f>
        <v>365</v>
      </c>
      <c r="BP14" s="116" cm="1">
        <f t="array" ref="BP14">_xlfn.IFS($BF14=2027,$BI14,$BS14=2027,$BV14,$BF14&lt;2027,$BP$8,$BS14&gt;2027,$BP$8,$BF14&gt;2027,$BP$8,$BS14&lt;2027,$BP$8)</f>
        <v>365</v>
      </c>
      <c r="BQ14" s="116" cm="1">
        <f t="array" ref="BQ14">_xlfn.IFS($BF14=2028,$BI14,$BS14=2028,$BV14,$BF14&lt;2028,$BQ$8,$BS14&gt;2028,$BQ$8,$BF14&gt;2028,$BQ$8,$BS14&lt;2028,$BQ$8)</f>
        <v>366</v>
      </c>
      <c r="BR14" s="119" cm="1">
        <f t="array" ref="BR14">_xlfn.IFS($BF14=2029,$BI14,$BS14=2029,$BV14,$BF14&lt;2029,$BR$8,$BS14&gt;2029,$BR$8,$BF14&gt;2029,$BR$8,$BS14&lt;2029,$BR$8)</f>
        <v>365</v>
      </c>
      <c r="BS14" s="142">
        <f>YEAR(Table2[[#This Row],[Ja papildatvaļinājums - darbinieka darba beigšanas datums iestādē, ja darbs projektā nav beigts  31.decembrī5]])</f>
        <v>1900</v>
      </c>
      <c r="BT14" s="141">
        <f>MONTH(Table2[[#This Row],[Ja papildatvaļinājums - darbinieka darba beigšanas datums iestādē, ja darbs projektā nav beigts  31.decembrī5]])</f>
        <v>1</v>
      </c>
      <c r="BU14" s="141">
        <f>DAY(Table2[[#This Row],[Ja papildatvaļinājums - darbinieka darba beigšanas datums iestādē, ja darbs projektā nav beigts  31.decembrī5]])</f>
        <v>0</v>
      </c>
      <c r="BV14" s="141">
        <f>IF(YEAR($J14)=YEAR($K14),MIN(DATE($BS14,$BT14,$BU14),$K14)-MAX(DATE($BF14,$BG14,$BH14),$J14)+1,MIN(DATE($BS14,$BT14,$BU14),$K14)-MAX(DATE(Table2[[#This Row],[Darba beigu gads iestādē]],1,1))+1)</f>
        <v>1</v>
      </c>
    </row>
    <row r="15" spans="1:74" x14ac:dyDescent="0.3">
      <c r="A15" s="26">
        <v>6</v>
      </c>
      <c r="B15" s="48"/>
      <c r="C15" s="49"/>
      <c r="D15" s="57"/>
      <c r="E15" s="63">
        <f>SUMIF(Table2[[#This Row],[b.2021]:[c.2029]],"&gt;0",Table2[[#This Row],[b.2021]:[c.2029]])</f>
        <v>0</v>
      </c>
      <c r="F15" s="58"/>
      <c r="G15" s="59"/>
      <c r="H15" s="66">
        <f>Table2[[#This Row],[Atvaļinājuma dienu skaits, kas projektā attiecināts iepriekšējos MP ]]+Table2[[#This Row],[Atvaļinājuma dienu skaits, kas pieprasīts šajā MP3]]</f>
        <v>0</v>
      </c>
      <c r="I15" s="29">
        <f>Table2[[#This Row],[Atvaļinājums proporcionāli nostrādātajam laikam projektā (Visi atvaļinājumi kopā)]]-H15</f>
        <v>0</v>
      </c>
      <c r="J15" s="135"/>
      <c r="K15" s="139"/>
      <c r="L15" s="125"/>
      <c r="M15" s="126"/>
      <c r="N15" s="126"/>
      <c r="O15" s="126"/>
      <c r="P15" s="126"/>
      <c r="Q15" s="126"/>
      <c r="R15" s="126"/>
      <c r="S15" s="126"/>
      <c r="T15" s="127"/>
      <c r="U15" s="170"/>
      <c r="V15" s="106">
        <f>IF(COUNT(Table2[[#This Row],[Darba sākuma datums projektā1]:[Amata pienākumu izpildes termiņš, vai darba beigu datums par kuru iesniegts MP2]])=2,MIN(DATE($V$9,12,31),$D15)-MAX(DATE($V$9,1,1),$C15)+1,0)</f>
        <v>0</v>
      </c>
      <c r="W15" s="99">
        <f>IF(COUNT(Table2[[#This Row],[Darba sākuma datums projektā1]:[Amata pienākumu izpildes termiņš, vai darba beigu datums par kuru iesniegts MP2]])=2,MIN(DATE($W$9,12,31),$D15)-MAX(DATE($W$9,1,1),$C15)+1,0)</f>
        <v>0</v>
      </c>
      <c r="X15" s="99">
        <f>IF(COUNT(Table2[[#This Row],[Darba sākuma datums projektā1]:[Amata pienākumu izpildes termiņš, vai darba beigu datums par kuru iesniegts MP2]])=2,MIN(DATE($X$9,12,31),$D15)-MAX(DATE($X$9,1,1),$C15)+1,0)</f>
        <v>0</v>
      </c>
      <c r="Y15" s="99">
        <f>IF(COUNT(Table2[[#This Row],[Darba sākuma datums projektā1]:[Amata pienākumu izpildes termiņš, vai darba beigu datums par kuru iesniegts MP2]])=2,MIN(DATE($Y$9,12,31),$D15)-MAX(DATE($Y$9,1,1),$C15)+1,0)</f>
        <v>0</v>
      </c>
      <c r="Z15" s="99">
        <f>IF(COUNT(Table2[[#This Row],[Darba sākuma datums projektā1]:[Amata pienākumu izpildes termiņš, vai darba beigu datums par kuru iesniegts MP2]])=2,MIN(DATE($Z$9,12,31),$D15)-MAX(DATE(Z$9,1,1),$C15)+1,0)</f>
        <v>0</v>
      </c>
      <c r="AA15" s="99">
        <f>IF(COUNT(Table2[[#This Row],[Darba sākuma datums projektā1]:[Amata pienākumu izpildes termiņš, vai darba beigu datums par kuru iesniegts MP2]])=2,MIN(DATE($AA$9,12,31),$D15)-MAX(DATE($AA$9,1,1),$C15)+1,0)</f>
        <v>0</v>
      </c>
      <c r="AB15" s="99">
        <f>IF(COUNT(Table2[[#This Row],[Darba sākuma datums projektā1]:[Amata pienākumu izpildes termiņš, vai darba beigu datums par kuru iesniegts MP2]])=2,MIN(DATE($AB$9,12,31),$D15)-MAX(DATE($AB$9,1,1),$C15)+1,0)</f>
        <v>0</v>
      </c>
      <c r="AC15" s="99">
        <f>IF(COUNT(Table2[[#This Row],[Darba sākuma datums projektā1]:[Amata pienākumu izpildes termiņš, vai darba beigu datums par kuru iesniegts MP2]])=2,MIN(DATE($AC$9,12,31),$D15)-MAX(DATE($AC$9,1,1),$C15)+1,0)</f>
        <v>0</v>
      </c>
      <c r="AD15" s="109">
        <f>IF(COUNT(Table2[[#This Row],[Darba sākuma datums projektā1]:[Amata pienākumu izpildes termiņš, vai darba beigu datums par kuru iesniegts MP2]])=2,MIN(DATE($AD$9,12,31),$D15)-MAX(DATE($AD$9,1,1),$C15)+1,0)</f>
        <v>0</v>
      </c>
      <c r="AE15" s="106">
        <f t="shared" si="10"/>
        <v>0</v>
      </c>
      <c r="AF15" s="99">
        <f t="shared" si="11"/>
        <v>0</v>
      </c>
      <c r="AG15" s="99">
        <f t="shared" si="12"/>
        <v>0</v>
      </c>
      <c r="AH15" s="99">
        <f t="shared" si="13"/>
        <v>0</v>
      </c>
      <c r="AI15" s="99">
        <f t="shared" si="14"/>
        <v>0</v>
      </c>
      <c r="AJ15" s="99">
        <f t="shared" si="15"/>
        <v>0</v>
      </c>
      <c r="AK15" s="99">
        <f t="shared" si="16"/>
        <v>0</v>
      </c>
      <c r="AL15" s="99">
        <f t="shared" si="17"/>
        <v>0</v>
      </c>
      <c r="AM15" s="100">
        <f t="shared" si="18"/>
        <v>0</v>
      </c>
      <c r="AN15" s="103" t="e">
        <f>Table2[[#This Row],[2021]]/Table2[[#This Row],[d.2021]]</f>
        <v>#DIV/0!</v>
      </c>
      <c r="AO15" s="104" t="e">
        <f>Table2[[#This Row],[2022]]/Table2[[#This Row],[d.2022]]</f>
        <v>#DIV/0!</v>
      </c>
      <c r="AP15" s="104" t="e">
        <f>Table2[[#This Row],[2023]]/Table2[[#This Row],[d.2023]]</f>
        <v>#DIV/0!</v>
      </c>
      <c r="AQ15" s="104" t="e">
        <f>Table2[[#This Row],[2024]]/Table2[[#This Row],[d.2024]]</f>
        <v>#DIV/0!</v>
      </c>
      <c r="AR15" s="104" t="e">
        <f>Table2[[#This Row],[2025]]/Table2[[#This Row],[d.2025]]</f>
        <v>#DIV/0!</v>
      </c>
      <c r="AS15" s="104" t="e">
        <f>Table2[[#This Row],[2026]]/Table2[[#This Row],[d.2026]]</f>
        <v>#DIV/0!</v>
      </c>
      <c r="AT15" s="104" t="e">
        <f>Table2[[#This Row],[2027]]/Table2[[#This Row],[d.2027]]</f>
        <v>#DIV/0!</v>
      </c>
      <c r="AU15" s="104" t="e">
        <f>Table2[[#This Row],[2028]]/Table2[[#This Row],[d.2028]]</f>
        <v>#DIV/0!</v>
      </c>
      <c r="AV15" s="108" t="e">
        <f>Table2[[#This Row],[2029]]/Table2[[#This Row],[d.2029]]</f>
        <v>#DIV/0!</v>
      </c>
      <c r="AW15" s="97" t="e">
        <f>Table2[[#This Row],[e.2021]]/Table2[[#This Row],[Papildatvaļinājums par 20216]]</f>
        <v>#DIV/0!</v>
      </c>
      <c r="AX15" s="97" t="e">
        <f>Table2[[#This Row],[e.2022]]/Table2[[#This Row],[Papildatvaļinājums par 20226]]</f>
        <v>#DIV/0!</v>
      </c>
      <c r="AY15" s="97" t="e">
        <f>Table2[[#This Row],[e.2023]]/Table2[[#This Row],[Papildatvaļinājums par 20236]]</f>
        <v>#DIV/0!</v>
      </c>
      <c r="AZ15" s="97" t="e">
        <f>Table2[[#This Row],[e.2024]]/Table2[[#This Row],[Papildatvaļinājums par 20246]]</f>
        <v>#DIV/0!</v>
      </c>
      <c r="BA15" s="97" t="e">
        <f>Table2[[#This Row],[e.2025]]/Table2[[#This Row],[Papildatvaļinājums par 20256]]</f>
        <v>#DIV/0!</v>
      </c>
      <c r="BB15" s="97" t="e">
        <f>Table2[[#This Row],[e.2026]]/Table2[[#This Row],[Papildatvaļinājums par 20266]]</f>
        <v>#DIV/0!</v>
      </c>
      <c r="BC15" s="97" t="e">
        <f>Table2[[#This Row],[e.2027]]/Table2[[#This Row],[Papildatvaļinājums par 20276]]</f>
        <v>#DIV/0!</v>
      </c>
      <c r="BD15" s="97" t="e">
        <f>Table2[[#This Row],[e.2028]]/Table2[[#This Row],[Papildatvaļinājums par 20286]]</f>
        <v>#DIV/0!</v>
      </c>
      <c r="BE15" s="98" t="e">
        <f>Table2[[#This Row],[e.2029]]/Table2[[#This Row],[Papildatvaļinājums par 20296]]</f>
        <v>#DIV/0!</v>
      </c>
      <c r="BF15" s="85">
        <f>YEAR(Table2[[#This Row],[Ja papildatvaļinājums - darbinieka darba uzsākšana iestādē, ja darbs projektā nav uzsākts 1.janvārī4]])</f>
        <v>1900</v>
      </c>
      <c r="BG15" s="86">
        <f>MONTH(Table2[[#This Row],[Ja papildatvaļinājums - darbinieka darba uzsākšana iestādē, ja darbs projektā nav uzsākts 1.janvārī4]])</f>
        <v>1</v>
      </c>
      <c r="BH15" s="86">
        <f>DAY(Table2[[#This Row],[Ja papildatvaļinājums - darbinieka darba uzsākšana iestādē, ja darbs projektā nav uzsākts 1.janvārī4]])</f>
        <v>0</v>
      </c>
      <c r="BI15" s="147">
        <f t="shared" si="9"/>
        <v>1</v>
      </c>
      <c r="BJ15" s="144" cm="1">
        <f t="array" ref="BJ15">_xlfn.IFS($BF15=2021,$BI15,$BS15=2021,$BV15,$BF15&lt;2021,$BJ$8,$BS15&gt;2021,$BJ$8,$BF15&gt;2021,$BJ$8,$BS15&lt;2021,$BJ$8)</f>
        <v>365</v>
      </c>
      <c r="BK15" s="116" cm="1">
        <f t="array" ref="BK15">_xlfn.IFS($BF15=2022,$BI15,$BS15=2022,$BV15,$BF15&lt;2022,$BK$8,$BS15&gt;2022,$BK$8,$BF15&gt;2022,$BK$8,$BS15&lt;2022,$BK$8)</f>
        <v>365</v>
      </c>
      <c r="BL15" s="116" cm="1">
        <f t="array" ref="BL15">_xlfn.IFS($BF15=2023,$BI15,$BS15=2023,$BV15,$BF15&lt;2023,$BL$8,$BS15&gt;2023,$BL$8,$BF15&gt;2023,$BL$8,$BS15&lt;2023,$BL$8)</f>
        <v>365</v>
      </c>
      <c r="BM15" s="116" cm="1">
        <f t="array" ref="BM15">_xlfn.IFS($BF15=2024,$BI15,$BS15=2024,$BV15,$BF15&lt;2024,$BM$8,$BS15&gt;2024,$BM$8,$BF15&gt;2024,$BM$8,$BS15&lt;2024,$BM$8)</f>
        <v>366</v>
      </c>
      <c r="BN15" s="116" cm="1">
        <f t="array" ref="BN15">_xlfn.IFS($BF15=2025,$BI15,$BS15=2025,$BV15,$BF15&lt;2025,$BN$8,$BS15&gt;2025,$BN$8,$BF15&gt;2025,$BN$8,$BS15&lt;2025,$BN$8)</f>
        <v>365</v>
      </c>
      <c r="BO15" s="116" cm="1">
        <f t="array" ref="BO15">_xlfn.IFS($BF15=2026,$BI15,$BS15=2026,$BV15,$BF15&lt;2026,$BO$8,$BS15&gt;2026,$BO$8,$BF15&gt;2026,$BO$8,$BS15&lt;2026,$BO$8)</f>
        <v>365</v>
      </c>
      <c r="BP15" s="116" cm="1">
        <f t="array" ref="BP15">_xlfn.IFS($BF15=2027,$BI15,$BS15=2027,$BV15,$BF15&lt;2027,$BP$8,$BS15&gt;2027,$BP$8,$BF15&gt;2027,$BP$8,$BS15&lt;2027,$BP$8)</f>
        <v>365</v>
      </c>
      <c r="BQ15" s="116" cm="1">
        <f t="array" ref="BQ15">_xlfn.IFS($BF15=2028,$BI15,$BS15=2028,$BV15,$BF15&lt;2028,$BQ$8,$BS15&gt;2028,$BQ$8,$BF15&gt;2028,$BQ$8,$BS15&lt;2028,$BQ$8)</f>
        <v>366</v>
      </c>
      <c r="BR15" s="119" cm="1">
        <f t="array" ref="BR15">_xlfn.IFS($BF15=2029,$BI15,$BS15=2029,$BV15,$BF15&lt;2029,$BR$8,$BS15&gt;2029,$BR$8,$BF15&gt;2029,$BR$8,$BS15&lt;2029,$BR$8)</f>
        <v>365</v>
      </c>
      <c r="BS15" s="142">
        <f>YEAR(Table2[[#This Row],[Ja papildatvaļinājums - darbinieka darba beigšanas datums iestādē, ja darbs projektā nav beigts  31.decembrī5]])</f>
        <v>1900</v>
      </c>
      <c r="BT15" s="141">
        <f>MONTH(Table2[[#This Row],[Ja papildatvaļinājums - darbinieka darba beigšanas datums iestādē, ja darbs projektā nav beigts  31.decembrī5]])</f>
        <v>1</v>
      </c>
      <c r="BU15" s="141">
        <f>DAY(Table2[[#This Row],[Ja papildatvaļinājums - darbinieka darba beigšanas datums iestādē, ja darbs projektā nav beigts  31.decembrī5]])</f>
        <v>0</v>
      </c>
      <c r="BV15" s="141">
        <f>IF(YEAR($J15)=YEAR($K15),MIN(DATE($BS15,$BT15,$BU15),$K15)-MAX(DATE($BF15,$BG15,$BH15),$J15)+1,MIN(DATE($BS15,$BT15,$BU15),$K15)-MAX(DATE(Table2[[#This Row],[Darba beigu gads iestādē]],1,1))+1)</f>
        <v>1</v>
      </c>
    </row>
    <row r="16" spans="1:74" x14ac:dyDescent="0.3">
      <c r="A16" s="26">
        <v>7</v>
      </c>
      <c r="B16" s="48"/>
      <c r="C16" s="49"/>
      <c r="D16" s="57"/>
      <c r="E16" s="63">
        <f>SUMIF(Table2[[#This Row],[b.2021]:[c.2029]],"&gt;0",Table2[[#This Row],[b.2021]:[c.2029]])</f>
        <v>0</v>
      </c>
      <c r="F16" s="58"/>
      <c r="G16" s="59"/>
      <c r="H16" s="66">
        <f>Table2[[#This Row],[Atvaļinājuma dienu skaits, kas projektā attiecināts iepriekšējos MP ]]+Table2[[#This Row],[Atvaļinājuma dienu skaits, kas pieprasīts šajā MP3]]</f>
        <v>0</v>
      </c>
      <c r="I16" s="29">
        <f>Table2[[#This Row],[Atvaļinājums proporcionāli nostrādātajam laikam projektā (Visi atvaļinājumi kopā)]]-H16</f>
        <v>0</v>
      </c>
      <c r="J16" s="135"/>
      <c r="K16" s="139"/>
      <c r="L16" s="125"/>
      <c r="M16" s="126"/>
      <c r="N16" s="126"/>
      <c r="O16" s="126"/>
      <c r="P16" s="126"/>
      <c r="Q16" s="126"/>
      <c r="R16" s="126"/>
      <c r="S16" s="126"/>
      <c r="T16" s="127"/>
      <c r="U16" s="170"/>
      <c r="V16" s="106">
        <f>IF(COUNT(Table2[[#This Row],[Darba sākuma datums projektā1]:[Amata pienākumu izpildes termiņš, vai darba beigu datums par kuru iesniegts MP2]])=2,MIN(DATE($V$9,12,31),$D16)-MAX(DATE($V$9,1,1),$C16)+1,0)</f>
        <v>0</v>
      </c>
      <c r="W16" s="99">
        <f>IF(COUNT(Table2[[#This Row],[Darba sākuma datums projektā1]:[Amata pienākumu izpildes termiņš, vai darba beigu datums par kuru iesniegts MP2]])=2,MIN(DATE($W$9,12,31),$D16)-MAX(DATE($W$9,1,1),$C16)+1,0)</f>
        <v>0</v>
      </c>
      <c r="X16" s="99">
        <f>IF(COUNT(Table2[[#This Row],[Darba sākuma datums projektā1]:[Amata pienākumu izpildes termiņš, vai darba beigu datums par kuru iesniegts MP2]])=2,MIN(DATE($X$9,12,31),$D16)-MAX(DATE($X$9,1,1),$C16)+1,0)</f>
        <v>0</v>
      </c>
      <c r="Y16" s="99">
        <f>IF(COUNT(Table2[[#This Row],[Darba sākuma datums projektā1]:[Amata pienākumu izpildes termiņš, vai darba beigu datums par kuru iesniegts MP2]])=2,MIN(DATE($Y$9,12,31),$D16)-MAX(DATE($Y$9,1,1),$C16)+1,0)</f>
        <v>0</v>
      </c>
      <c r="Z16" s="99">
        <f>IF(COUNT(Table2[[#This Row],[Darba sākuma datums projektā1]:[Amata pienākumu izpildes termiņš, vai darba beigu datums par kuru iesniegts MP2]])=2,MIN(DATE($Z$9,12,31),$D16)-MAX(DATE(Z$9,1,1),$C16)+1,0)</f>
        <v>0</v>
      </c>
      <c r="AA16" s="99">
        <f>IF(COUNT(Table2[[#This Row],[Darba sākuma datums projektā1]:[Amata pienākumu izpildes termiņš, vai darba beigu datums par kuru iesniegts MP2]])=2,MIN(DATE($AA$9,12,31),$D16)-MAX(DATE($AA$9,1,1),$C16)+1,0)</f>
        <v>0</v>
      </c>
      <c r="AB16" s="99">
        <f>IF(COUNT(Table2[[#This Row],[Darba sākuma datums projektā1]:[Amata pienākumu izpildes termiņš, vai darba beigu datums par kuru iesniegts MP2]])=2,MIN(DATE($AB$9,12,31),$D16)-MAX(DATE($AB$9,1,1),$C16)+1,0)</f>
        <v>0</v>
      </c>
      <c r="AC16" s="99">
        <f>IF(COUNT(Table2[[#This Row],[Darba sākuma datums projektā1]:[Amata pienākumu izpildes termiņš, vai darba beigu datums par kuru iesniegts MP2]])=2,MIN(DATE($AC$9,12,31),$D16)-MAX(DATE($AC$9,1,1),$C16)+1,0)</f>
        <v>0</v>
      </c>
      <c r="AD16" s="109">
        <f>IF(COUNT(Table2[[#This Row],[Darba sākuma datums projektā1]:[Amata pienākumu izpildes termiņš, vai darba beigu datums par kuru iesniegts MP2]])=2,MIN(DATE($AD$9,12,31),$D16)-MAX(DATE($AD$9,1,1),$C16)+1,0)</f>
        <v>0</v>
      </c>
      <c r="AE16" s="106">
        <f t="shared" si="10"/>
        <v>0</v>
      </c>
      <c r="AF16" s="99">
        <f t="shared" si="11"/>
        <v>0</v>
      </c>
      <c r="AG16" s="99">
        <f t="shared" si="12"/>
        <v>0</v>
      </c>
      <c r="AH16" s="99">
        <f t="shared" si="13"/>
        <v>0</v>
      </c>
      <c r="AI16" s="99">
        <f t="shared" si="14"/>
        <v>0</v>
      </c>
      <c r="AJ16" s="99">
        <f t="shared" si="15"/>
        <v>0</v>
      </c>
      <c r="AK16" s="99">
        <f t="shared" si="16"/>
        <v>0</v>
      </c>
      <c r="AL16" s="99">
        <f t="shared" si="17"/>
        <v>0</v>
      </c>
      <c r="AM16" s="100">
        <f t="shared" si="18"/>
        <v>0</v>
      </c>
      <c r="AN16" s="103" t="e">
        <f>Table2[[#This Row],[2021]]/Table2[[#This Row],[d.2021]]</f>
        <v>#DIV/0!</v>
      </c>
      <c r="AO16" s="104" t="e">
        <f>Table2[[#This Row],[2022]]/Table2[[#This Row],[d.2022]]</f>
        <v>#DIV/0!</v>
      </c>
      <c r="AP16" s="104" t="e">
        <f>Table2[[#This Row],[2023]]/Table2[[#This Row],[d.2023]]</f>
        <v>#DIV/0!</v>
      </c>
      <c r="AQ16" s="104" t="e">
        <f>Table2[[#This Row],[2024]]/Table2[[#This Row],[d.2024]]</f>
        <v>#DIV/0!</v>
      </c>
      <c r="AR16" s="104" t="e">
        <f>Table2[[#This Row],[2025]]/Table2[[#This Row],[d.2025]]</f>
        <v>#DIV/0!</v>
      </c>
      <c r="AS16" s="104" t="e">
        <f>Table2[[#This Row],[2026]]/Table2[[#This Row],[d.2026]]</f>
        <v>#DIV/0!</v>
      </c>
      <c r="AT16" s="104" t="e">
        <f>Table2[[#This Row],[2027]]/Table2[[#This Row],[d.2027]]</f>
        <v>#DIV/0!</v>
      </c>
      <c r="AU16" s="104" t="e">
        <f>Table2[[#This Row],[2028]]/Table2[[#This Row],[d.2028]]</f>
        <v>#DIV/0!</v>
      </c>
      <c r="AV16" s="108" t="e">
        <f>Table2[[#This Row],[2029]]/Table2[[#This Row],[d.2029]]</f>
        <v>#DIV/0!</v>
      </c>
      <c r="AW16" s="97" t="e">
        <f>Table2[[#This Row],[e.2021]]/Table2[[#This Row],[Papildatvaļinājums par 20216]]</f>
        <v>#DIV/0!</v>
      </c>
      <c r="AX16" s="97" t="e">
        <f>Table2[[#This Row],[e.2022]]/Table2[[#This Row],[Papildatvaļinājums par 20226]]</f>
        <v>#DIV/0!</v>
      </c>
      <c r="AY16" s="97" t="e">
        <f>Table2[[#This Row],[e.2023]]/Table2[[#This Row],[Papildatvaļinājums par 20236]]</f>
        <v>#DIV/0!</v>
      </c>
      <c r="AZ16" s="97" t="e">
        <f>Table2[[#This Row],[e.2024]]/Table2[[#This Row],[Papildatvaļinājums par 20246]]</f>
        <v>#DIV/0!</v>
      </c>
      <c r="BA16" s="97" t="e">
        <f>Table2[[#This Row],[e.2025]]/Table2[[#This Row],[Papildatvaļinājums par 20256]]</f>
        <v>#DIV/0!</v>
      </c>
      <c r="BB16" s="97" t="e">
        <f>Table2[[#This Row],[e.2026]]/Table2[[#This Row],[Papildatvaļinājums par 20266]]</f>
        <v>#DIV/0!</v>
      </c>
      <c r="BC16" s="97" t="e">
        <f>Table2[[#This Row],[e.2027]]/Table2[[#This Row],[Papildatvaļinājums par 20276]]</f>
        <v>#DIV/0!</v>
      </c>
      <c r="BD16" s="97" t="e">
        <f>Table2[[#This Row],[e.2028]]/Table2[[#This Row],[Papildatvaļinājums par 20286]]</f>
        <v>#DIV/0!</v>
      </c>
      <c r="BE16" s="98" t="e">
        <f>Table2[[#This Row],[e.2029]]/Table2[[#This Row],[Papildatvaļinājums par 20296]]</f>
        <v>#DIV/0!</v>
      </c>
      <c r="BF16" s="85">
        <f>YEAR(Table2[[#This Row],[Ja papildatvaļinājums - darbinieka darba uzsākšana iestādē, ja darbs projektā nav uzsākts 1.janvārī4]])</f>
        <v>1900</v>
      </c>
      <c r="BG16" s="86">
        <f>MONTH(Table2[[#This Row],[Ja papildatvaļinājums - darbinieka darba uzsākšana iestādē, ja darbs projektā nav uzsākts 1.janvārī4]])</f>
        <v>1</v>
      </c>
      <c r="BH16" s="86">
        <f>DAY(Table2[[#This Row],[Ja papildatvaļinājums - darbinieka darba uzsākšana iestādē, ja darbs projektā nav uzsākts 1.janvārī4]])</f>
        <v>0</v>
      </c>
      <c r="BI16" s="147">
        <f t="shared" si="9"/>
        <v>1</v>
      </c>
      <c r="BJ16" s="144" cm="1">
        <f t="array" ref="BJ16">_xlfn.IFS($BF16=2021,$BI16,$BS16=2021,$BV16,$BF16&lt;2021,$BJ$8,$BS16&gt;2021,$BJ$8,$BF16&gt;2021,$BJ$8,$BS16&lt;2021,$BJ$8)</f>
        <v>365</v>
      </c>
      <c r="BK16" s="116" cm="1">
        <f t="array" ref="BK16">_xlfn.IFS($BF16=2022,$BI16,$BS16=2022,$BV16,$BF16&lt;2022,$BK$8,$BS16&gt;2022,$BK$8,$BF16&gt;2022,$BK$8,$BS16&lt;2022,$BK$8)</f>
        <v>365</v>
      </c>
      <c r="BL16" s="116" cm="1">
        <f t="array" ref="BL16">_xlfn.IFS($BF16=2023,$BI16,$BS16=2023,$BV16,$BF16&lt;2023,$BL$8,$BS16&gt;2023,$BL$8,$BF16&gt;2023,$BL$8,$BS16&lt;2023,$BL$8)</f>
        <v>365</v>
      </c>
      <c r="BM16" s="116" cm="1">
        <f t="array" ref="BM16">_xlfn.IFS($BF16=2024,$BI16,$BS16=2024,$BV16,$BF16&lt;2024,$BM$8,$BS16&gt;2024,$BM$8,$BF16&gt;2024,$BM$8,$BS16&lt;2024,$BM$8)</f>
        <v>366</v>
      </c>
      <c r="BN16" s="116" cm="1">
        <f t="array" ref="BN16">_xlfn.IFS($BF16=2025,$BI16,$BS16=2025,$BV16,$BF16&lt;2025,$BN$8,$BS16&gt;2025,$BN$8,$BF16&gt;2025,$BN$8,$BS16&lt;2025,$BN$8)</f>
        <v>365</v>
      </c>
      <c r="BO16" s="116" cm="1">
        <f t="array" ref="BO16">_xlfn.IFS($BF16=2026,$BI16,$BS16=2026,$BV16,$BF16&lt;2026,$BO$8,$BS16&gt;2026,$BO$8,$BF16&gt;2026,$BO$8,$BS16&lt;2026,$BO$8)</f>
        <v>365</v>
      </c>
      <c r="BP16" s="116" cm="1">
        <f t="array" ref="BP16">_xlfn.IFS($BF16=2027,$BI16,$BS16=2027,$BV16,$BF16&lt;2027,$BP$8,$BS16&gt;2027,$BP$8,$BF16&gt;2027,$BP$8,$BS16&lt;2027,$BP$8)</f>
        <v>365</v>
      </c>
      <c r="BQ16" s="116" cm="1">
        <f t="array" ref="BQ16">_xlfn.IFS($BF16=2028,$BI16,$BS16=2028,$BV16,$BF16&lt;2028,$BQ$8,$BS16&gt;2028,$BQ$8,$BF16&gt;2028,$BQ$8,$BS16&lt;2028,$BQ$8)</f>
        <v>366</v>
      </c>
      <c r="BR16" s="119" cm="1">
        <f t="array" ref="BR16">_xlfn.IFS($BF16=2029,$BI16,$BS16=2029,$BV16,$BF16&lt;2029,$BR$8,$BS16&gt;2029,$BR$8,$BF16&gt;2029,$BR$8,$BS16&lt;2029,$BR$8)</f>
        <v>365</v>
      </c>
      <c r="BS16" s="142">
        <f>YEAR(Table2[[#This Row],[Ja papildatvaļinājums - darbinieka darba beigšanas datums iestādē, ja darbs projektā nav beigts  31.decembrī5]])</f>
        <v>1900</v>
      </c>
      <c r="BT16" s="141">
        <f>MONTH(Table2[[#This Row],[Ja papildatvaļinājums - darbinieka darba beigšanas datums iestādē, ja darbs projektā nav beigts  31.decembrī5]])</f>
        <v>1</v>
      </c>
      <c r="BU16" s="141">
        <f>DAY(Table2[[#This Row],[Ja papildatvaļinājums - darbinieka darba beigšanas datums iestādē, ja darbs projektā nav beigts  31.decembrī5]])</f>
        <v>0</v>
      </c>
      <c r="BV16" s="141">
        <f>IF(YEAR($J16)=YEAR($K16),MIN(DATE($BS16,$BT16,$BU16),$K16)-MAX(DATE($BF16,$BG16,$BH16),$J16)+1,MIN(DATE($BS16,$BT16,$BU16),$K16)-MAX(DATE(Table2[[#This Row],[Darba beigu gads iestādē]],1,1))+1)</f>
        <v>1</v>
      </c>
    </row>
    <row r="17" spans="1:74" x14ac:dyDescent="0.3">
      <c r="A17" s="26">
        <v>8</v>
      </c>
      <c r="B17" s="48"/>
      <c r="C17" s="49"/>
      <c r="D17" s="57"/>
      <c r="E17" s="63">
        <f>SUMIF(Table2[[#This Row],[b.2021]:[c.2029]],"&gt;0",Table2[[#This Row],[b.2021]:[c.2029]])</f>
        <v>0</v>
      </c>
      <c r="F17" s="58"/>
      <c r="G17" s="59"/>
      <c r="H17" s="66">
        <f>Table2[[#This Row],[Atvaļinājuma dienu skaits, kas projektā attiecināts iepriekšējos MP ]]+Table2[[#This Row],[Atvaļinājuma dienu skaits, kas pieprasīts šajā MP3]]</f>
        <v>0</v>
      </c>
      <c r="I17" s="29">
        <f>Table2[[#This Row],[Atvaļinājums proporcionāli nostrādātajam laikam projektā (Visi atvaļinājumi kopā)]]-H17</f>
        <v>0</v>
      </c>
      <c r="J17" s="135"/>
      <c r="K17" s="139"/>
      <c r="L17" s="125"/>
      <c r="M17" s="126"/>
      <c r="N17" s="126"/>
      <c r="O17" s="126"/>
      <c r="P17" s="126"/>
      <c r="Q17" s="126"/>
      <c r="R17" s="126"/>
      <c r="S17" s="126"/>
      <c r="T17" s="127"/>
      <c r="U17" s="170"/>
      <c r="V17" s="106">
        <f>IF(COUNT(Table2[[#This Row],[Darba sākuma datums projektā1]:[Amata pienākumu izpildes termiņš, vai darba beigu datums par kuru iesniegts MP2]])=2,MIN(DATE($V$9,12,31),$D17)-MAX(DATE($V$9,1,1),$C17)+1,0)</f>
        <v>0</v>
      </c>
      <c r="W17" s="99">
        <f>IF(COUNT(Table2[[#This Row],[Darba sākuma datums projektā1]:[Amata pienākumu izpildes termiņš, vai darba beigu datums par kuru iesniegts MP2]])=2,MIN(DATE($W$9,12,31),$D17)-MAX(DATE($W$9,1,1),$C17)+1,0)</f>
        <v>0</v>
      </c>
      <c r="X17" s="99">
        <f>IF(COUNT(Table2[[#This Row],[Darba sākuma datums projektā1]:[Amata pienākumu izpildes termiņš, vai darba beigu datums par kuru iesniegts MP2]])=2,MIN(DATE($X$9,12,31),$D17)-MAX(DATE($X$9,1,1),$C17)+1,0)</f>
        <v>0</v>
      </c>
      <c r="Y17" s="99">
        <f>IF(COUNT(Table2[[#This Row],[Darba sākuma datums projektā1]:[Amata pienākumu izpildes termiņš, vai darba beigu datums par kuru iesniegts MP2]])=2,MIN(DATE($Y$9,12,31),$D17)-MAX(DATE($Y$9,1,1),$C17)+1,0)</f>
        <v>0</v>
      </c>
      <c r="Z17" s="99">
        <f>IF(COUNT(Table2[[#This Row],[Darba sākuma datums projektā1]:[Amata pienākumu izpildes termiņš, vai darba beigu datums par kuru iesniegts MP2]])=2,MIN(DATE($Z$9,12,31),$D17)-MAX(DATE(Z$9,1,1),$C17)+1,0)</f>
        <v>0</v>
      </c>
      <c r="AA17" s="99">
        <f>IF(COUNT(Table2[[#This Row],[Darba sākuma datums projektā1]:[Amata pienākumu izpildes termiņš, vai darba beigu datums par kuru iesniegts MP2]])=2,MIN(DATE($AA$9,12,31),$D17)-MAX(DATE($AA$9,1,1),$C17)+1,0)</f>
        <v>0</v>
      </c>
      <c r="AB17" s="99">
        <f>IF(COUNT(Table2[[#This Row],[Darba sākuma datums projektā1]:[Amata pienākumu izpildes termiņš, vai darba beigu datums par kuru iesniegts MP2]])=2,MIN(DATE($AB$9,12,31),$D17)-MAX(DATE($AB$9,1,1),$C17)+1,0)</f>
        <v>0</v>
      </c>
      <c r="AC17" s="99">
        <f>IF(COUNT(Table2[[#This Row],[Darba sākuma datums projektā1]:[Amata pienākumu izpildes termiņš, vai darba beigu datums par kuru iesniegts MP2]])=2,MIN(DATE($AC$9,12,31),$D17)-MAX(DATE($AC$9,1,1),$C17)+1,0)</f>
        <v>0</v>
      </c>
      <c r="AD17" s="109">
        <f>IF(COUNT(Table2[[#This Row],[Darba sākuma datums projektā1]:[Amata pienākumu izpildes termiņš, vai darba beigu datums par kuru iesniegts MP2]])=2,MIN(DATE($AD$9,12,31),$D17)-MAX(DATE($AD$9,1,1),$C17)+1,0)</f>
        <v>0</v>
      </c>
      <c r="AE17" s="106">
        <f t="shared" si="10"/>
        <v>0</v>
      </c>
      <c r="AF17" s="99">
        <f t="shared" si="11"/>
        <v>0</v>
      </c>
      <c r="AG17" s="99">
        <f t="shared" si="12"/>
        <v>0</v>
      </c>
      <c r="AH17" s="99">
        <f t="shared" si="13"/>
        <v>0</v>
      </c>
      <c r="AI17" s="99">
        <f t="shared" si="14"/>
        <v>0</v>
      </c>
      <c r="AJ17" s="99">
        <f t="shared" si="15"/>
        <v>0</v>
      </c>
      <c r="AK17" s="99">
        <f t="shared" si="16"/>
        <v>0</v>
      </c>
      <c r="AL17" s="99">
        <f t="shared" si="17"/>
        <v>0</v>
      </c>
      <c r="AM17" s="100">
        <f t="shared" si="18"/>
        <v>0</v>
      </c>
      <c r="AN17" s="103" t="e">
        <f>Table2[[#This Row],[2021]]/Table2[[#This Row],[d.2021]]</f>
        <v>#DIV/0!</v>
      </c>
      <c r="AO17" s="104" t="e">
        <f>Table2[[#This Row],[2022]]/Table2[[#This Row],[d.2022]]</f>
        <v>#DIV/0!</v>
      </c>
      <c r="AP17" s="104" t="e">
        <f>Table2[[#This Row],[2023]]/Table2[[#This Row],[d.2023]]</f>
        <v>#DIV/0!</v>
      </c>
      <c r="AQ17" s="104" t="e">
        <f>Table2[[#This Row],[2024]]/Table2[[#This Row],[d.2024]]</f>
        <v>#DIV/0!</v>
      </c>
      <c r="AR17" s="104" t="e">
        <f>Table2[[#This Row],[2025]]/Table2[[#This Row],[d.2025]]</f>
        <v>#DIV/0!</v>
      </c>
      <c r="AS17" s="104" t="e">
        <f>Table2[[#This Row],[2026]]/Table2[[#This Row],[d.2026]]</f>
        <v>#DIV/0!</v>
      </c>
      <c r="AT17" s="104" t="e">
        <f>Table2[[#This Row],[2027]]/Table2[[#This Row],[d.2027]]</f>
        <v>#DIV/0!</v>
      </c>
      <c r="AU17" s="104" t="e">
        <f>Table2[[#This Row],[2028]]/Table2[[#This Row],[d.2028]]</f>
        <v>#DIV/0!</v>
      </c>
      <c r="AV17" s="108" t="e">
        <f>Table2[[#This Row],[2029]]/Table2[[#This Row],[d.2029]]</f>
        <v>#DIV/0!</v>
      </c>
      <c r="AW17" s="97" t="e">
        <f>Table2[[#This Row],[e.2021]]/Table2[[#This Row],[Papildatvaļinājums par 20216]]</f>
        <v>#DIV/0!</v>
      </c>
      <c r="AX17" s="97" t="e">
        <f>Table2[[#This Row],[e.2022]]/Table2[[#This Row],[Papildatvaļinājums par 20226]]</f>
        <v>#DIV/0!</v>
      </c>
      <c r="AY17" s="97" t="e">
        <f>Table2[[#This Row],[e.2023]]/Table2[[#This Row],[Papildatvaļinājums par 20236]]</f>
        <v>#DIV/0!</v>
      </c>
      <c r="AZ17" s="97" t="e">
        <f>Table2[[#This Row],[e.2024]]/Table2[[#This Row],[Papildatvaļinājums par 20246]]</f>
        <v>#DIV/0!</v>
      </c>
      <c r="BA17" s="97" t="e">
        <f>Table2[[#This Row],[e.2025]]/Table2[[#This Row],[Papildatvaļinājums par 20256]]</f>
        <v>#DIV/0!</v>
      </c>
      <c r="BB17" s="97" t="e">
        <f>Table2[[#This Row],[e.2026]]/Table2[[#This Row],[Papildatvaļinājums par 20266]]</f>
        <v>#DIV/0!</v>
      </c>
      <c r="BC17" s="97" t="e">
        <f>Table2[[#This Row],[e.2027]]/Table2[[#This Row],[Papildatvaļinājums par 20276]]</f>
        <v>#DIV/0!</v>
      </c>
      <c r="BD17" s="97" t="e">
        <f>Table2[[#This Row],[e.2028]]/Table2[[#This Row],[Papildatvaļinājums par 20286]]</f>
        <v>#DIV/0!</v>
      </c>
      <c r="BE17" s="98" t="e">
        <f>Table2[[#This Row],[e.2029]]/Table2[[#This Row],[Papildatvaļinājums par 20296]]</f>
        <v>#DIV/0!</v>
      </c>
      <c r="BF17" s="85">
        <f>YEAR(Table2[[#This Row],[Ja papildatvaļinājums - darbinieka darba uzsākšana iestādē, ja darbs projektā nav uzsākts 1.janvārī4]])</f>
        <v>1900</v>
      </c>
      <c r="BG17" s="86">
        <f>MONTH(Table2[[#This Row],[Ja papildatvaļinājums - darbinieka darba uzsākšana iestādē, ja darbs projektā nav uzsākts 1.janvārī4]])</f>
        <v>1</v>
      </c>
      <c r="BH17" s="86">
        <f>DAY(Table2[[#This Row],[Ja papildatvaļinājums - darbinieka darba uzsākšana iestādē, ja darbs projektā nav uzsākts 1.janvārī4]])</f>
        <v>0</v>
      </c>
      <c r="BI17" s="147">
        <f t="shared" si="9"/>
        <v>1</v>
      </c>
      <c r="BJ17" s="144" cm="1">
        <f t="array" ref="BJ17">_xlfn.IFS($BF17=2021,$BI17,$BS17=2021,$BV17,$BF17&lt;2021,$BJ$8,$BS17&gt;2021,$BJ$8,$BF17&gt;2021,$BJ$8,$BS17&lt;2021,$BJ$8)</f>
        <v>365</v>
      </c>
      <c r="BK17" s="116" cm="1">
        <f t="array" ref="BK17">_xlfn.IFS($BF17=2022,$BI17,$BS17=2022,$BV17,$BF17&lt;2022,$BK$8,$BS17&gt;2022,$BK$8,$BF17&gt;2022,$BK$8,$BS17&lt;2022,$BK$8)</f>
        <v>365</v>
      </c>
      <c r="BL17" s="116" cm="1">
        <f t="array" ref="BL17">_xlfn.IFS($BF17=2023,$BI17,$BS17=2023,$BV17,$BF17&lt;2023,$BL$8,$BS17&gt;2023,$BL$8,$BF17&gt;2023,$BL$8,$BS17&lt;2023,$BL$8)</f>
        <v>365</v>
      </c>
      <c r="BM17" s="116" cm="1">
        <f t="array" ref="BM17">_xlfn.IFS($BF17=2024,$BI17,$BS17=2024,$BV17,$BF17&lt;2024,$BM$8,$BS17&gt;2024,$BM$8,$BF17&gt;2024,$BM$8,$BS17&lt;2024,$BM$8)</f>
        <v>366</v>
      </c>
      <c r="BN17" s="116" cm="1">
        <f t="array" ref="BN17">_xlfn.IFS($BF17=2025,$BI17,$BS17=2025,$BV17,$BF17&lt;2025,$BN$8,$BS17&gt;2025,$BN$8,$BF17&gt;2025,$BN$8,$BS17&lt;2025,$BN$8)</f>
        <v>365</v>
      </c>
      <c r="BO17" s="116" cm="1">
        <f t="array" ref="BO17">_xlfn.IFS($BF17=2026,$BI17,$BS17=2026,$BV17,$BF17&lt;2026,$BO$8,$BS17&gt;2026,$BO$8,$BF17&gt;2026,$BO$8,$BS17&lt;2026,$BO$8)</f>
        <v>365</v>
      </c>
      <c r="BP17" s="116" cm="1">
        <f t="array" ref="BP17">_xlfn.IFS($BF17=2027,$BI17,$BS17=2027,$BV17,$BF17&lt;2027,$BP$8,$BS17&gt;2027,$BP$8,$BF17&gt;2027,$BP$8,$BS17&lt;2027,$BP$8)</f>
        <v>365</v>
      </c>
      <c r="BQ17" s="116" cm="1">
        <f t="array" ref="BQ17">_xlfn.IFS($BF17=2028,$BI17,$BS17=2028,$BV17,$BF17&lt;2028,$BQ$8,$BS17&gt;2028,$BQ$8,$BF17&gt;2028,$BQ$8,$BS17&lt;2028,$BQ$8)</f>
        <v>366</v>
      </c>
      <c r="BR17" s="119" cm="1">
        <f t="array" ref="BR17">_xlfn.IFS($BF17=2029,$BI17,$BS17=2029,$BV17,$BF17&lt;2029,$BR$8,$BS17&gt;2029,$BR$8,$BF17&gt;2029,$BR$8,$BS17&lt;2029,$BR$8)</f>
        <v>365</v>
      </c>
      <c r="BS17" s="142">
        <f>YEAR(Table2[[#This Row],[Ja papildatvaļinājums - darbinieka darba beigšanas datums iestādē, ja darbs projektā nav beigts  31.decembrī5]])</f>
        <v>1900</v>
      </c>
      <c r="BT17" s="141">
        <f>MONTH(Table2[[#This Row],[Ja papildatvaļinājums - darbinieka darba beigšanas datums iestādē, ja darbs projektā nav beigts  31.decembrī5]])</f>
        <v>1</v>
      </c>
      <c r="BU17" s="141">
        <f>DAY(Table2[[#This Row],[Ja papildatvaļinājums - darbinieka darba beigšanas datums iestādē, ja darbs projektā nav beigts  31.decembrī5]])</f>
        <v>0</v>
      </c>
      <c r="BV17" s="141">
        <f>IF(YEAR($J17)=YEAR($K17),MIN(DATE($BS17,$BT17,$BU17),$K17)-MAX(DATE($BF17,$BG17,$BH17),$J17)+1,MIN(DATE($BS17,$BT17,$BU17),$K17)-MAX(DATE(Table2[[#This Row],[Darba beigu gads iestādē]],1,1))+1)</f>
        <v>1</v>
      </c>
    </row>
    <row r="18" spans="1:74" x14ac:dyDescent="0.3">
      <c r="A18" s="26">
        <v>9</v>
      </c>
      <c r="B18" s="48"/>
      <c r="C18" s="49"/>
      <c r="D18" s="57"/>
      <c r="E18" s="63">
        <f>SUMIF(Table2[[#This Row],[b.2021]:[c.2029]],"&gt;0",Table2[[#This Row],[b.2021]:[c.2029]])</f>
        <v>0</v>
      </c>
      <c r="F18" s="58"/>
      <c r="G18" s="59"/>
      <c r="H18" s="66">
        <f>Table2[[#This Row],[Atvaļinājuma dienu skaits, kas projektā attiecināts iepriekšējos MP ]]+Table2[[#This Row],[Atvaļinājuma dienu skaits, kas pieprasīts šajā MP3]]</f>
        <v>0</v>
      </c>
      <c r="I18" s="29">
        <f>Table2[[#This Row],[Atvaļinājums proporcionāli nostrādātajam laikam projektā (Visi atvaļinājumi kopā)]]-H18</f>
        <v>0</v>
      </c>
      <c r="J18" s="135"/>
      <c r="K18" s="139"/>
      <c r="L18" s="125"/>
      <c r="M18" s="126"/>
      <c r="N18" s="126"/>
      <c r="O18" s="126"/>
      <c r="P18" s="126"/>
      <c r="Q18" s="126"/>
      <c r="R18" s="126"/>
      <c r="S18" s="126"/>
      <c r="T18" s="127"/>
      <c r="U18" s="170"/>
      <c r="V18" s="106">
        <f>IF(COUNT(Table2[[#This Row],[Darba sākuma datums projektā1]:[Amata pienākumu izpildes termiņš, vai darba beigu datums par kuru iesniegts MP2]])=2,MIN(DATE($V$9,12,31),$D18)-MAX(DATE($V$9,1,1),$C18)+1,0)</f>
        <v>0</v>
      </c>
      <c r="W18" s="99">
        <f>IF(COUNT(Table2[[#This Row],[Darba sākuma datums projektā1]:[Amata pienākumu izpildes termiņš, vai darba beigu datums par kuru iesniegts MP2]])=2,MIN(DATE($W$9,12,31),$D18)-MAX(DATE($W$9,1,1),$C18)+1,0)</f>
        <v>0</v>
      </c>
      <c r="X18" s="99">
        <f>IF(COUNT(Table2[[#This Row],[Darba sākuma datums projektā1]:[Amata pienākumu izpildes termiņš, vai darba beigu datums par kuru iesniegts MP2]])=2,MIN(DATE($X$9,12,31),$D18)-MAX(DATE($X$9,1,1),$C18)+1,0)</f>
        <v>0</v>
      </c>
      <c r="Y18" s="99">
        <f>IF(COUNT(Table2[[#This Row],[Darba sākuma datums projektā1]:[Amata pienākumu izpildes termiņš, vai darba beigu datums par kuru iesniegts MP2]])=2,MIN(DATE($Y$9,12,31),$D18)-MAX(DATE($Y$9,1,1),$C18)+1,0)</f>
        <v>0</v>
      </c>
      <c r="Z18" s="99">
        <f>IF(COUNT(Table2[[#This Row],[Darba sākuma datums projektā1]:[Amata pienākumu izpildes termiņš, vai darba beigu datums par kuru iesniegts MP2]])=2,MIN(DATE($Z$9,12,31),$D18)-MAX(DATE(Z$9,1,1),$C18)+1,0)</f>
        <v>0</v>
      </c>
      <c r="AA18" s="99">
        <f>IF(COUNT(Table2[[#This Row],[Darba sākuma datums projektā1]:[Amata pienākumu izpildes termiņš, vai darba beigu datums par kuru iesniegts MP2]])=2,MIN(DATE($AA$9,12,31),$D18)-MAX(DATE($AA$9,1,1),$C18)+1,0)</f>
        <v>0</v>
      </c>
      <c r="AB18" s="99">
        <f>IF(COUNT(Table2[[#This Row],[Darba sākuma datums projektā1]:[Amata pienākumu izpildes termiņš, vai darba beigu datums par kuru iesniegts MP2]])=2,MIN(DATE($AB$9,12,31),$D18)-MAX(DATE($AB$9,1,1),$C18)+1,0)</f>
        <v>0</v>
      </c>
      <c r="AC18" s="99">
        <f>IF(COUNT(Table2[[#This Row],[Darba sākuma datums projektā1]:[Amata pienākumu izpildes termiņš, vai darba beigu datums par kuru iesniegts MP2]])=2,MIN(DATE($AC$9,12,31),$D18)-MAX(DATE($AC$9,1,1),$C18)+1,0)</f>
        <v>0</v>
      </c>
      <c r="AD18" s="109">
        <f>IF(COUNT(Table2[[#This Row],[Darba sākuma datums projektā1]:[Amata pienākumu izpildes termiņš, vai darba beigu datums par kuru iesniegts MP2]])=2,MIN(DATE($AD$9,12,31),$D18)-MAX(DATE($AD$9,1,1),$C18)+1,0)</f>
        <v>0</v>
      </c>
      <c r="AE18" s="106">
        <f t="shared" si="10"/>
        <v>0</v>
      </c>
      <c r="AF18" s="99">
        <f t="shared" si="11"/>
        <v>0</v>
      </c>
      <c r="AG18" s="99">
        <f t="shared" si="12"/>
        <v>0</v>
      </c>
      <c r="AH18" s="99">
        <f t="shared" si="13"/>
        <v>0</v>
      </c>
      <c r="AI18" s="99">
        <f t="shared" si="14"/>
        <v>0</v>
      </c>
      <c r="AJ18" s="99">
        <f t="shared" si="15"/>
        <v>0</v>
      </c>
      <c r="AK18" s="99">
        <f t="shared" si="16"/>
        <v>0</v>
      </c>
      <c r="AL18" s="99">
        <f t="shared" si="17"/>
        <v>0</v>
      </c>
      <c r="AM18" s="100">
        <f t="shared" si="18"/>
        <v>0</v>
      </c>
      <c r="AN18" s="103" t="e">
        <f>Table2[[#This Row],[2021]]/Table2[[#This Row],[d.2021]]</f>
        <v>#DIV/0!</v>
      </c>
      <c r="AO18" s="104" t="e">
        <f>Table2[[#This Row],[2022]]/Table2[[#This Row],[d.2022]]</f>
        <v>#DIV/0!</v>
      </c>
      <c r="AP18" s="104" t="e">
        <f>Table2[[#This Row],[2023]]/Table2[[#This Row],[d.2023]]</f>
        <v>#DIV/0!</v>
      </c>
      <c r="AQ18" s="104" t="e">
        <f>Table2[[#This Row],[2024]]/Table2[[#This Row],[d.2024]]</f>
        <v>#DIV/0!</v>
      </c>
      <c r="AR18" s="104" t="e">
        <f>Table2[[#This Row],[2025]]/Table2[[#This Row],[d.2025]]</f>
        <v>#DIV/0!</v>
      </c>
      <c r="AS18" s="104" t="e">
        <f>Table2[[#This Row],[2026]]/Table2[[#This Row],[d.2026]]</f>
        <v>#DIV/0!</v>
      </c>
      <c r="AT18" s="104" t="e">
        <f>Table2[[#This Row],[2027]]/Table2[[#This Row],[d.2027]]</f>
        <v>#DIV/0!</v>
      </c>
      <c r="AU18" s="104" t="e">
        <f>Table2[[#This Row],[2028]]/Table2[[#This Row],[d.2028]]</f>
        <v>#DIV/0!</v>
      </c>
      <c r="AV18" s="108" t="e">
        <f>Table2[[#This Row],[2029]]/Table2[[#This Row],[d.2029]]</f>
        <v>#DIV/0!</v>
      </c>
      <c r="AW18" s="97" t="e">
        <f>Table2[[#This Row],[e.2021]]/Table2[[#This Row],[Papildatvaļinājums par 20216]]</f>
        <v>#DIV/0!</v>
      </c>
      <c r="AX18" s="97" t="e">
        <f>Table2[[#This Row],[e.2022]]/Table2[[#This Row],[Papildatvaļinājums par 20226]]</f>
        <v>#DIV/0!</v>
      </c>
      <c r="AY18" s="97" t="e">
        <f>Table2[[#This Row],[e.2023]]/Table2[[#This Row],[Papildatvaļinājums par 20236]]</f>
        <v>#DIV/0!</v>
      </c>
      <c r="AZ18" s="97" t="e">
        <f>Table2[[#This Row],[e.2024]]/Table2[[#This Row],[Papildatvaļinājums par 20246]]</f>
        <v>#DIV/0!</v>
      </c>
      <c r="BA18" s="97" t="e">
        <f>Table2[[#This Row],[e.2025]]/Table2[[#This Row],[Papildatvaļinājums par 20256]]</f>
        <v>#DIV/0!</v>
      </c>
      <c r="BB18" s="97" t="e">
        <f>Table2[[#This Row],[e.2026]]/Table2[[#This Row],[Papildatvaļinājums par 20266]]</f>
        <v>#DIV/0!</v>
      </c>
      <c r="BC18" s="97" t="e">
        <f>Table2[[#This Row],[e.2027]]/Table2[[#This Row],[Papildatvaļinājums par 20276]]</f>
        <v>#DIV/0!</v>
      </c>
      <c r="BD18" s="97" t="e">
        <f>Table2[[#This Row],[e.2028]]/Table2[[#This Row],[Papildatvaļinājums par 20286]]</f>
        <v>#DIV/0!</v>
      </c>
      <c r="BE18" s="98" t="e">
        <f>Table2[[#This Row],[e.2029]]/Table2[[#This Row],[Papildatvaļinājums par 20296]]</f>
        <v>#DIV/0!</v>
      </c>
      <c r="BF18" s="85">
        <f>YEAR(Table2[[#This Row],[Ja papildatvaļinājums - darbinieka darba uzsākšana iestādē, ja darbs projektā nav uzsākts 1.janvārī4]])</f>
        <v>1900</v>
      </c>
      <c r="BG18" s="86">
        <f>MONTH(Table2[[#This Row],[Ja papildatvaļinājums - darbinieka darba uzsākšana iestādē, ja darbs projektā nav uzsākts 1.janvārī4]])</f>
        <v>1</v>
      </c>
      <c r="BH18" s="86">
        <f>DAY(Table2[[#This Row],[Ja papildatvaļinājums - darbinieka darba uzsākšana iestādē, ja darbs projektā nav uzsākts 1.janvārī4]])</f>
        <v>0</v>
      </c>
      <c r="BI18" s="147">
        <f t="shared" si="9"/>
        <v>1</v>
      </c>
      <c r="BJ18" s="144" cm="1">
        <f t="array" ref="BJ18">_xlfn.IFS($BF18=2021,$BI18,$BS18=2021,$BV18,$BF18&lt;2021,$BJ$8,$BS18&gt;2021,$BJ$8,$BF18&gt;2021,$BJ$8,$BS18&lt;2021,$BJ$8)</f>
        <v>365</v>
      </c>
      <c r="BK18" s="116" cm="1">
        <f t="array" ref="BK18">_xlfn.IFS($BF18=2022,$BI18,$BS18=2022,$BV18,$BF18&lt;2022,$BK$8,$BS18&gt;2022,$BK$8,$BF18&gt;2022,$BK$8,$BS18&lt;2022,$BK$8)</f>
        <v>365</v>
      </c>
      <c r="BL18" s="116" cm="1">
        <f t="array" ref="BL18">_xlfn.IFS($BF18=2023,$BI18,$BS18=2023,$BV18,$BF18&lt;2023,$BL$8,$BS18&gt;2023,$BL$8,$BF18&gt;2023,$BL$8,$BS18&lt;2023,$BL$8)</f>
        <v>365</v>
      </c>
      <c r="BM18" s="116" cm="1">
        <f t="array" ref="BM18">_xlfn.IFS($BF18=2024,$BI18,$BS18=2024,$BV18,$BF18&lt;2024,$BM$8,$BS18&gt;2024,$BM$8,$BF18&gt;2024,$BM$8,$BS18&lt;2024,$BM$8)</f>
        <v>366</v>
      </c>
      <c r="BN18" s="116" cm="1">
        <f t="array" ref="BN18">_xlfn.IFS($BF18=2025,$BI18,$BS18=2025,$BV18,$BF18&lt;2025,$BN$8,$BS18&gt;2025,$BN$8,$BF18&gt;2025,$BN$8,$BS18&lt;2025,$BN$8)</f>
        <v>365</v>
      </c>
      <c r="BO18" s="116" cm="1">
        <f t="array" ref="BO18">_xlfn.IFS($BF18=2026,$BI18,$BS18=2026,$BV18,$BF18&lt;2026,$BO$8,$BS18&gt;2026,$BO$8,$BF18&gt;2026,$BO$8,$BS18&lt;2026,$BO$8)</f>
        <v>365</v>
      </c>
      <c r="BP18" s="116" cm="1">
        <f t="array" ref="BP18">_xlfn.IFS($BF18=2027,$BI18,$BS18=2027,$BV18,$BF18&lt;2027,$BP$8,$BS18&gt;2027,$BP$8,$BF18&gt;2027,$BP$8,$BS18&lt;2027,$BP$8)</f>
        <v>365</v>
      </c>
      <c r="BQ18" s="116" cm="1">
        <f t="array" ref="BQ18">_xlfn.IFS($BF18=2028,$BI18,$BS18=2028,$BV18,$BF18&lt;2028,$BQ$8,$BS18&gt;2028,$BQ$8,$BF18&gt;2028,$BQ$8,$BS18&lt;2028,$BQ$8)</f>
        <v>366</v>
      </c>
      <c r="BR18" s="119" cm="1">
        <f t="array" ref="BR18">_xlfn.IFS($BF18=2029,$BI18,$BS18=2029,$BV18,$BF18&lt;2029,$BR$8,$BS18&gt;2029,$BR$8,$BF18&gt;2029,$BR$8,$BS18&lt;2029,$BR$8)</f>
        <v>365</v>
      </c>
      <c r="BS18" s="142">
        <f>YEAR(Table2[[#This Row],[Ja papildatvaļinājums - darbinieka darba beigšanas datums iestādē, ja darbs projektā nav beigts  31.decembrī5]])</f>
        <v>1900</v>
      </c>
      <c r="BT18" s="141">
        <f>MONTH(Table2[[#This Row],[Ja papildatvaļinājums - darbinieka darba beigšanas datums iestādē, ja darbs projektā nav beigts  31.decembrī5]])</f>
        <v>1</v>
      </c>
      <c r="BU18" s="141">
        <f>DAY(Table2[[#This Row],[Ja papildatvaļinājums - darbinieka darba beigšanas datums iestādē, ja darbs projektā nav beigts  31.decembrī5]])</f>
        <v>0</v>
      </c>
      <c r="BV18" s="141">
        <f>IF(YEAR($J18)=YEAR($K18),MIN(DATE($BS18,$BT18,$BU18),$K18)-MAX(DATE($BF18,$BG18,$BH18),$J18)+1,MIN(DATE($BS18,$BT18,$BU18),$K18)-MAX(DATE(Table2[[#This Row],[Darba beigu gads iestādē]],1,1))+1)</f>
        <v>1</v>
      </c>
    </row>
    <row r="19" spans="1:74" x14ac:dyDescent="0.3">
      <c r="A19" s="26">
        <v>10</v>
      </c>
      <c r="B19" s="48"/>
      <c r="C19" s="49"/>
      <c r="D19" s="57"/>
      <c r="E19" s="63">
        <f>SUMIF(Table2[[#This Row],[b.2021]:[c.2029]],"&gt;0",Table2[[#This Row],[b.2021]:[c.2029]])</f>
        <v>0</v>
      </c>
      <c r="F19" s="58"/>
      <c r="G19" s="59"/>
      <c r="H19" s="66">
        <f>Table2[[#This Row],[Atvaļinājuma dienu skaits, kas projektā attiecināts iepriekšējos MP ]]+Table2[[#This Row],[Atvaļinājuma dienu skaits, kas pieprasīts šajā MP3]]</f>
        <v>0</v>
      </c>
      <c r="I19" s="29">
        <f>Table2[[#This Row],[Atvaļinājums proporcionāli nostrādātajam laikam projektā (Visi atvaļinājumi kopā)]]-H19</f>
        <v>0</v>
      </c>
      <c r="J19" s="135"/>
      <c r="K19" s="139"/>
      <c r="L19" s="125"/>
      <c r="M19" s="126"/>
      <c r="N19" s="126"/>
      <c r="O19" s="126"/>
      <c r="P19" s="126"/>
      <c r="Q19" s="126"/>
      <c r="R19" s="126"/>
      <c r="S19" s="126"/>
      <c r="T19" s="127"/>
      <c r="U19" s="170"/>
      <c r="V19" s="106">
        <f>IF(COUNT(Table2[[#This Row],[Darba sākuma datums projektā1]:[Amata pienākumu izpildes termiņš, vai darba beigu datums par kuru iesniegts MP2]])=2,MIN(DATE($V$9,12,31),$D19)-MAX(DATE($V$9,1,1),$C19)+1,0)</f>
        <v>0</v>
      </c>
      <c r="W19" s="99">
        <f>IF(COUNT(Table2[[#This Row],[Darba sākuma datums projektā1]:[Amata pienākumu izpildes termiņš, vai darba beigu datums par kuru iesniegts MP2]])=2,MIN(DATE($W$9,12,31),$D19)-MAX(DATE($W$9,1,1),$C19)+1,0)</f>
        <v>0</v>
      </c>
      <c r="X19" s="99">
        <f>IF(COUNT(Table2[[#This Row],[Darba sākuma datums projektā1]:[Amata pienākumu izpildes termiņš, vai darba beigu datums par kuru iesniegts MP2]])=2,MIN(DATE($X$9,12,31),$D19)-MAX(DATE($X$9,1,1),$C19)+1,0)</f>
        <v>0</v>
      </c>
      <c r="Y19" s="99">
        <f>IF(COUNT(Table2[[#This Row],[Darba sākuma datums projektā1]:[Amata pienākumu izpildes termiņš, vai darba beigu datums par kuru iesniegts MP2]])=2,MIN(DATE($Y$9,12,31),$D19)-MAX(DATE($Y$9,1,1),$C19)+1,0)</f>
        <v>0</v>
      </c>
      <c r="Z19" s="99">
        <f>IF(COUNT(Table2[[#This Row],[Darba sākuma datums projektā1]:[Amata pienākumu izpildes termiņš, vai darba beigu datums par kuru iesniegts MP2]])=2,MIN(DATE($Z$9,12,31),$D19)-MAX(DATE(Z$9,1,1),$C19)+1,0)</f>
        <v>0</v>
      </c>
      <c r="AA19" s="99">
        <f>IF(COUNT(Table2[[#This Row],[Darba sākuma datums projektā1]:[Amata pienākumu izpildes termiņš, vai darba beigu datums par kuru iesniegts MP2]])=2,MIN(DATE($AA$9,12,31),$D19)-MAX(DATE($AA$9,1,1),$C19)+1,0)</f>
        <v>0</v>
      </c>
      <c r="AB19" s="99">
        <f>IF(COUNT(Table2[[#This Row],[Darba sākuma datums projektā1]:[Amata pienākumu izpildes termiņš, vai darba beigu datums par kuru iesniegts MP2]])=2,MIN(DATE($AB$9,12,31),$D19)-MAX(DATE($AB$9,1,1),$C19)+1,0)</f>
        <v>0</v>
      </c>
      <c r="AC19" s="99">
        <f>IF(COUNT(Table2[[#This Row],[Darba sākuma datums projektā1]:[Amata pienākumu izpildes termiņš, vai darba beigu datums par kuru iesniegts MP2]])=2,MIN(DATE($AC$9,12,31),$D19)-MAX(DATE($AC$9,1,1),$C19)+1,0)</f>
        <v>0</v>
      </c>
      <c r="AD19" s="109">
        <f>IF(COUNT(Table2[[#This Row],[Darba sākuma datums projektā1]:[Amata pienākumu izpildes termiņš, vai darba beigu datums par kuru iesniegts MP2]])=2,MIN(DATE($AD$9,12,31),$D19)-MAX(DATE($AD$9,1,1),$C19)+1,0)</f>
        <v>0</v>
      </c>
      <c r="AE19" s="106">
        <f t="shared" si="10"/>
        <v>0</v>
      </c>
      <c r="AF19" s="99">
        <f t="shared" si="11"/>
        <v>0</v>
      </c>
      <c r="AG19" s="99">
        <f t="shared" si="12"/>
        <v>0</v>
      </c>
      <c r="AH19" s="99">
        <f t="shared" si="13"/>
        <v>0</v>
      </c>
      <c r="AI19" s="99">
        <f t="shared" si="14"/>
        <v>0</v>
      </c>
      <c r="AJ19" s="99">
        <f t="shared" si="15"/>
        <v>0</v>
      </c>
      <c r="AK19" s="99">
        <f t="shared" si="16"/>
        <v>0</v>
      </c>
      <c r="AL19" s="99">
        <f t="shared" si="17"/>
        <v>0</v>
      </c>
      <c r="AM19" s="100">
        <f t="shared" si="18"/>
        <v>0</v>
      </c>
      <c r="AN19" s="103" t="e">
        <f>Table2[[#This Row],[2021]]/Table2[[#This Row],[d.2021]]</f>
        <v>#DIV/0!</v>
      </c>
      <c r="AO19" s="104" t="e">
        <f>Table2[[#This Row],[2022]]/Table2[[#This Row],[d.2022]]</f>
        <v>#DIV/0!</v>
      </c>
      <c r="AP19" s="104" t="e">
        <f>Table2[[#This Row],[2023]]/Table2[[#This Row],[d.2023]]</f>
        <v>#DIV/0!</v>
      </c>
      <c r="AQ19" s="104" t="e">
        <f>Table2[[#This Row],[2024]]/Table2[[#This Row],[d.2024]]</f>
        <v>#DIV/0!</v>
      </c>
      <c r="AR19" s="104" t="e">
        <f>Table2[[#This Row],[2025]]/Table2[[#This Row],[d.2025]]</f>
        <v>#DIV/0!</v>
      </c>
      <c r="AS19" s="104" t="e">
        <f>Table2[[#This Row],[2026]]/Table2[[#This Row],[d.2026]]</f>
        <v>#DIV/0!</v>
      </c>
      <c r="AT19" s="104" t="e">
        <f>Table2[[#This Row],[2027]]/Table2[[#This Row],[d.2027]]</f>
        <v>#DIV/0!</v>
      </c>
      <c r="AU19" s="104" t="e">
        <f>Table2[[#This Row],[2028]]/Table2[[#This Row],[d.2028]]</f>
        <v>#DIV/0!</v>
      </c>
      <c r="AV19" s="108" t="e">
        <f>Table2[[#This Row],[2029]]/Table2[[#This Row],[d.2029]]</f>
        <v>#DIV/0!</v>
      </c>
      <c r="AW19" s="97" t="e">
        <f>Table2[[#This Row],[e.2021]]/Table2[[#This Row],[Papildatvaļinājums par 20216]]</f>
        <v>#DIV/0!</v>
      </c>
      <c r="AX19" s="97" t="e">
        <f>Table2[[#This Row],[e.2022]]/Table2[[#This Row],[Papildatvaļinājums par 20226]]</f>
        <v>#DIV/0!</v>
      </c>
      <c r="AY19" s="97" t="e">
        <f>Table2[[#This Row],[e.2023]]/Table2[[#This Row],[Papildatvaļinājums par 20236]]</f>
        <v>#DIV/0!</v>
      </c>
      <c r="AZ19" s="97" t="e">
        <f>Table2[[#This Row],[e.2024]]/Table2[[#This Row],[Papildatvaļinājums par 20246]]</f>
        <v>#DIV/0!</v>
      </c>
      <c r="BA19" s="97" t="e">
        <f>Table2[[#This Row],[e.2025]]/Table2[[#This Row],[Papildatvaļinājums par 20256]]</f>
        <v>#DIV/0!</v>
      </c>
      <c r="BB19" s="97" t="e">
        <f>Table2[[#This Row],[e.2026]]/Table2[[#This Row],[Papildatvaļinājums par 20266]]</f>
        <v>#DIV/0!</v>
      </c>
      <c r="BC19" s="97" t="e">
        <f>Table2[[#This Row],[e.2027]]/Table2[[#This Row],[Papildatvaļinājums par 20276]]</f>
        <v>#DIV/0!</v>
      </c>
      <c r="BD19" s="97" t="e">
        <f>Table2[[#This Row],[e.2028]]/Table2[[#This Row],[Papildatvaļinājums par 20286]]</f>
        <v>#DIV/0!</v>
      </c>
      <c r="BE19" s="98" t="e">
        <f>Table2[[#This Row],[e.2029]]/Table2[[#This Row],[Papildatvaļinājums par 20296]]</f>
        <v>#DIV/0!</v>
      </c>
      <c r="BF19" s="85">
        <f>YEAR(Table2[[#This Row],[Ja papildatvaļinājums - darbinieka darba uzsākšana iestādē, ja darbs projektā nav uzsākts 1.janvārī4]])</f>
        <v>1900</v>
      </c>
      <c r="BG19" s="86">
        <f>MONTH(Table2[[#This Row],[Ja papildatvaļinājums - darbinieka darba uzsākšana iestādē, ja darbs projektā nav uzsākts 1.janvārī4]])</f>
        <v>1</v>
      </c>
      <c r="BH19" s="86">
        <f>DAY(Table2[[#This Row],[Ja papildatvaļinājums - darbinieka darba uzsākšana iestādē, ja darbs projektā nav uzsākts 1.janvārī4]])</f>
        <v>0</v>
      </c>
      <c r="BI19" s="147">
        <f t="shared" si="9"/>
        <v>1</v>
      </c>
      <c r="BJ19" s="144" cm="1">
        <f t="array" ref="BJ19">_xlfn.IFS($BF19=2021,$BI19,$BS19=2021,$BV19,$BF19&lt;2021,$BJ$8,$BS19&gt;2021,$BJ$8,$BF19&gt;2021,$BJ$8,$BS19&lt;2021,$BJ$8)</f>
        <v>365</v>
      </c>
      <c r="BK19" s="116" cm="1">
        <f t="array" ref="BK19">_xlfn.IFS($BF19=2022,$BI19,$BS19=2022,$BV19,$BF19&lt;2022,$BK$8,$BS19&gt;2022,$BK$8,$BF19&gt;2022,$BK$8,$BS19&lt;2022,$BK$8)</f>
        <v>365</v>
      </c>
      <c r="BL19" s="116" cm="1">
        <f t="array" ref="BL19">_xlfn.IFS($BF19=2023,$BI19,$BS19=2023,$BV19,$BF19&lt;2023,$BL$8,$BS19&gt;2023,$BL$8,$BF19&gt;2023,$BL$8,$BS19&lt;2023,$BL$8)</f>
        <v>365</v>
      </c>
      <c r="BM19" s="116" cm="1">
        <f t="array" ref="BM19">_xlfn.IFS($BF19=2024,$BI19,$BS19=2024,$BV19,$BF19&lt;2024,$BM$8,$BS19&gt;2024,$BM$8,$BF19&gt;2024,$BM$8,$BS19&lt;2024,$BM$8)</f>
        <v>366</v>
      </c>
      <c r="BN19" s="116" cm="1">
        <f t="array" ref="BN19">_xlfn.IFS($BF19=2025,$BI19,$BS19=2025,$BV19,$BF19&lt;2025,$BN$8,$BS19&gt;2025,$BN$8,$BF19&gt;2025,$BN$8,$BS19&lt;2025,$BN$8)</f>
        <v>365</v>
      </c>
      <c r="BO19" s="116" cm="1">
        <f t="array" ref="BO19">_xlfn.IFS($BF19=2026,$BI19,$BS19=2026,$BV19,$BF19&lt;2026,$BO$8,$BS19&gt;2026,$BO$8,$BF19&gt;2026,$BO$8,$BS19&lt;2026,$BO$8)</f>
        <v>365</v>
      </c>
      <c r="BP19" s="116" cm="1">
        <f t="array" ref="BP19">_xlfn.IFS($BF19=2027,$BI19,$BS19=2027,$BV19,$BF19&lt;2027,$BP$8,$BS19&gt;2027,$BP$8,$BF19&gt;2027,$BP$8,$BS19&lt;2027,$BP$8)</f>
        <v>365</v>
      </c>
      <c r="BQ19" s="116" cm="1">
        <f t="array" ref="BQ19">_xlfn.IFS($BF19=2028,$BI19,$BS19=2028,$BV19,$BF19&lt;2028,$BQ$8,$BS19&gt;2028,$BQ$8,$BF19&gt;2028,$BQ$8,$BS19&lt;2028,$BQ$8)</f>
        <v>366</v>
      </c>
      <c r="BR19" s="119" cm="1">
        <f t="array" ref="BR19">_xlfn.IFS($BF19=2029,$BI19,$BS19=2029,$BV19,$BF19&lt;2029,$BR$8,$BS19&gt;2029,$BR$8,$BF19&gt;2029,$BR$8,$BS19&lt;2029,$BR$8)</f>
        <v>365</v>
      </c>
      <c r="BS19" s="142">
        <f>YEAR(Table2[[#This Row],[Ja papildatvaļinājums - darbinieka darba beigšanas datums iestādē, ja darbs projektā nav beigts  31.decembrī5]])</f>
        <v>1900</v>
      </c>
      <c r="BT19" s="141">
        <f>MONTH(Table2[[#This Row],[Ja papildatvaļinājums - darbinieka darba beigšanas datums iestādē, ja darbs projektā nav beigts  31.decembrī5]])</f>
        <v>1</v>
      </c>
      <c r="BU19" s="141">
        <f>DAY(Table2[[#This Row],[Ja papildatvaļinājums - darbinieka darba beigšanas datums iestādē, ja darbs projektā nav beigts  31.decembrī5]])</f>
        <v>0</v>
      </c>
      <c r="BV19" s="141">
        <f>IF(YEAR($J19)=YEAR($K19),MIN(DATE($BS19,$BT19,$BU19),$K19)-MAX(DATE($BF19,$BG19,$BH19),$J19)+1,MIN(DATE($BS19,$BT19,$BU19),$K19)-MAX(DATE(Table2[[#This Row],[Darba beigu gads iestādē]],1,1))+1)</f>
        <v>1</v>
      </c>
    </row>
    <row r="20" spans="1:74" x14ac:dyDescent="0.3">
      <c r="A20" s="26">
        <v>11</v>
      </c>
      <c r="B20" s="48"/>
      <c r="C20" s="49"/>
      <c r="D20" s="57"/>
      <c r="E20" s="63">
        <f>SUMIF(Table2[[#This Row],[b.2021]:[c.2029]],"&gt;0",Table2[[#This Row],[b.2021]:[c.2029]])</f>
        <v>0</v>
      </c>
      <c r="F20" s="58"/>
      <c r="G20" s="59"/>
      <c r="H20" s="66">
        <f>Table2[[#This Row],[Atvaļinājuma dienu skaits, kas projektā attiecināts iepriekšējos MP ]]+Table2[[#This Row],[Atvaļinājuma dienu skaits, kas pieprasīts šajā MP3]]</f>
        <v>0</v>
      </c>
      <c r="I20" s="29">
        <f>Table2[[#This Row],[Atvaļinājums proporcionāli nostrādātajam laikam projektā (Visi atvaļinājumi kopā)]]-H20</f>
        <v>0</v>
      </c>
      <c r="J20" s="135"/>
      <c r="K20" s="139"/>
      <c r="L20" s="125"/>
      <c r="M20" s="126"/>
      <c r="N20" s="126"/>
      <c r="O20" s="126"/>
      <c r="P20" s="126"/>
      <c r="Q20" s="126"/>
      <c r="R20" s="126"/>
      <c r="S20" s="126"/>
      <c r="T20" s="127"/>
      <c r="U20" s="170"/>
      <c r="V20" s="106">
        <f>IF(COUNT(Table2[[#This Row],[Darba sākuma datums projektā1]:[Amata pienākumu izpildes termiņš, vai darba beigu datums par kuru iesniegts MP2]])=2,MIN(DATE($V$9,12,31),$D20)-MAX(DATE($V$9,1,1),$C20)+1,0)</f>
        <v>0</v>
      </c>
      <c r="W20" s="99">
        <f>IF(COUNT(Table2[[#This Row],[Darba sākuma datums projektā1]:[Amata pienākumu izpildes termiņš, vai darba beigu datums par kuru iesniegts MP2]])=2,MIN(DATE($W$9,12,31),$D20)-MAX(DATE($W$9,1,1),$C20)+1,0)</f>
        <v>0</v>
      </c>
      <c r="X20" s="99">
        <f>IF(COUNT(Table2[[#This Row],[Darba sākuma datums projektā1]:[Amata pienākumu izpildes termiņš, vai darba beigu datums par kuru iesniegts MP2]])=2,MIN(DATE($X$9,12,31),$D20)-MAX(DATE($X$9,1,1),$C20)+1,0)</f>
        <v>0</v>
      </c>
      <c r="Y20" s="99">
        <f>IF(COUNT(Table2[[#This Row],[Darba sākuma datums projektā1]:[Amata pienākumu izpildes termiņš, vai darba beigu datums par kuru iesniegts MP2]])=2,MIN(DATE($Y$9,12,31),$D20)-MAX(DATE($Y$9,1,1),$C20)+1,0)</f>
        <v>0</v>
      </c>
      <c r="Z20" s="99">
        <f>IF(COUNT(Table2[[#This Row],[Darba sākuma datums projektā1]:[Amata pienākumu izpildes termiņš, vai darba beigu datums par kuru iesniegts MP2]])=2,MIN(DATE($Z$9,12,31),$D20)-MAX(DATE(Z$9,1,1),$C20)+1,0)</f>
        <v>0</v>
      </c>
      <c r="AA20" s="99">
        <f>IF(COUNT(Table2[[#This Row],[Darba sākuma datums projektā1]:[Amata pienākumu izpildes termiņš, vai darba beigu datums par kuru iesniegts MP2]])=2,MIN(DATE($AA$9,12,31),$D20)-MAX(DATE($AA$9,1,1),$C20)+1,0)</f>
        <v>0</v>
      </c>
      <c r="AB20" s="99">
        <f>IF(COUNT(Table2[[#This Row],[Darba sākuma datums projektā1]:[Amata pienākumu izpildes termiņš, vai darba beigu datums par kuru iesniegts MP2]])=2,MIN(DATE($AB$9,12,31),$D20)-MAX(DATE($AB$9,1,1),$C20)+1,0)</f>
        <v>0</v>
      </c>
      <c r="AC20" s="99">
        <f>IF(COUNT(Table2[[#This Row],[Darba sākuma datums projektā1]:[Amata pienākumu izpildes termiņš, vai darba beigu datums par kuru iesniegts MP2]])=2,MIN(DATE($AC$9,12,31),$D20)-MAX(DATE($AC$9,1,1),$C20)+1,0)</f>
        <v>0</v>
      </c>
      <c r="AD20" s="109">
        <f>IF(COUNT(Table2[[#This Row],[Darba sākuma datums projektā1]:[Amata pienākumu izpildes termiņš, vai darba beigu datums par kuru iesniegts MP2]])=2,MIN(DATE($AD$9,12,31),$D20)-MAX(DATE($AD$9,1,1),$C20)+1,0)</f>
        <v>0</v>
      </c>
      <c r="AE20" s="106">
        <f t="shared" si="10"/>
        <v>0</v>
      </c>
      <c r="AF20" s="99">
        <f t="shared" si="11"/>
        <v>0</v>
      </c>
      <c r="AG20" s="99">
        <f t="shared" si="12"/>
        <v>0</v>
      </c>
      <c r="AH20" s="99">
        <f t="shared" si="13"/>
        <v>0</v>
      </c>
      <c r="AI20" s="99">
        <f t="shared" si="14"/>
        <v>0</v>
      </c>
      <c r="AJ20" s="99">
        <f t="shared" si="15"/>
        <v>0</v>
      </c>
      <c r="AK20" s="99">
        <f t="shared" si="16"/>
        <v>0</v>
      </c>
      <c r="AL20" s="99">
        <f t="shared" si="17"/>
        <v>0</v>
      </c>
      <c r="AM20" s="100">
        <f t="shared" si="18"/>
        <v>0</v>
      </c>
      <c r="AN20" s="103" t="e">
        <f>Table2[[#This Row],[2021]]/Table2[[#This Row],[d.2021]]</f>
        <v>#DIV/0!</v>
      </c>
      <c r="AO20" s="104" t="e">
        <f>Table2[[#This Row],[2022]]/Table2[[#This Row],[d.2022]]</f>
        <v>#DIV/0!</v>
      </c>
      <c r="AP20" s="104" t="e">
        <f>Table2[[#This Row],[2023]]/Table2[[#This Row],[d.2023]]</f>
        <v>#DIV/0!</v>
      </c>
      <c r="AQ20" s="104" t="e">
        <f>Table2[[#This Row],[2024]]/Table2[[#This Row],[d.2024]]</f>
        <v>#DIV/0!</v>
      </c>
      <c r="AR20" s="104" t="e">
        <f>Table2[[#This Row],[2025]]/Table2[[#This Row],[d.2025]]</f>
        <v>#DIV/0!</v>
      </c>
      <c r="AS20" s="104" t="e">
        <f>Table2[[#This Row],[2026]]/Table2[[#This Row],[d.2026]]</f>
        <v>#DIV/0!</v>
      </c>
      <c r="AT20" s="104" t="e">
        <f>Table2[[#This Row],[2027]]/Table2[[#This Row],[d.2027]]</f>
        <v>#DIV/0!</v>
      </c>
      <c r="AU20" s="104" t="e">
        <f>Table2[[#This Row],[2028]]/Table2[[#This Row],[d.2028]]</f>
        <v>#DIV/0!</v>
      </c>
      <c r="AV20" s="108" t="e">
        <f>Table2[[#This Row],[2029]]/Table2[[#This Row],[d.2029]]</f>
        <v>#DIV/0!</v>
      </c>
      <c r="AW20" s="97" t="e">
        <f>Table2[[#This Row],[e.2021]]/Table2[[#This Row],[Papildatvaļinājums par 20216]]</f>
        <v>#DIV/0!</v>
      </c>
      <c r="AX20" s="97" t="e">
        <f>Table2[[#This Row],[e.2022]]/Table2[[#This Row],[Papildatvaļinājums par 20226]]</f>
        <v>#DIV/0!</v>
      </c>
      <c r="AY20" s="97" t="e">
        <f>Table2[[#This Row],[e.2023]]/Table2[[#This Row],[Papildatvaļinājums par 20236]]</f>
        <v>#DIV/0!</v>
      </c>
      <c r="AZ20" s="97" t="e">
        <f>Table2[[#This Row],[e.2024]]/Table2[[#This Row],[Papildatvaļinājums par 20246]]</f>
        <v>#DIV/0!</v>
      </c>
      <c r="BA20" s="97" t="e">
        <f>Table2[[#This Row],[e.2025]]/Table2[[#This Row],[Papildatvaļinājums par 20256]]</f>
        <v>#DIV/0!</v>
      </c>
      <c r="BB20" s="97" t="e">
        <f>Table2[[#This Row],[e.2026]]/Table2[[#This Row],[Papildatvaļinājums par 20266]]</f>
        <v>#DIV/0!</v>
      </c>
      <c r="BC20" s="97" t="e">
        <f>Table2[[#This Row],[e.2027]]/Table2[[#This Row],[Papildatvaļinājums par 20276]]</f>
        <v>#DIV/0!</v>
      </c>
      <c r="BD20" s="97" t="e">
        <f>Table2[[#This Row],[e.2028]]/Table2[[#This Row],[Papildatvaļinājums par 20286]]</f>
        <v>#DIV/0!</v>
      </c>
      <c r="BE20" s="98" t="e">
        <f>Table2[[#This Row],[e.2029]]/Table2[[#This Row],[Papildatvaļinājums par 20296]]</f>
        <v>#DIV/0!</v>
      </c>
      <c r="BF20" s="85">
        <f>YEAR(Table2[[#This Row],[Ja papildatvaļinājums - darbinieka darba uzsākšana iestādē, ja darbs projektā nav uzsākts 1.janvārī4]])</f>
        <v>1900</v>
      </c>
      <c r="BG20" s="86">
        <f>MONTH(Table2[[#This Row],[Ja papildatvaļinājums - darbinieka darba uzsākšana iestādē, ja darbs projektā nav uzsākts 1.janvārī4]])</f>
        <v>1</v>
      </c>
      <c r="BH20" s="86">
        <f>DAY(Table2[[#This Row],[Ja papildatvaļinājums - darbinieka darba uzsākšana iestādē, ja darbs projektā nav uzsākts 1.janvārī4]])</f>
        <v>0</v>
      </c>
      <c r="BI20" s="147">
        <f t="shared" si="9"/>
        <v>1</v>
      </c>
      <c r="BJ20" s="144" cm="1">
        <f t="array" ref="BJ20">_xlfn.IFS($BF20=2021,$BI20,$BS20=2021,$BV20,$BF20&lt;2021,$BJ$8,$BS20&gt;2021,$BJ$8,$BF20&gt;2021,$BJ$8,$BS20&lt;2021,$BJ$8)</f>
        <v>365</v>
      </c>
      <c r="BK20" s="116" cm="1">
        <f t="array" ref="BK20">_xlfn.IFS($BF20=2022,$BI20,$BS20=2022,$BV20,$BF20&lt;2022,$BK$8,$BS20&gt;2022,$BK$8,$BF20&gt;2022,$BK$8,$BS20&lt;2022,$BK$8)</f>
        <v>365</v>
      </c>
      <c r="BL20" s="116" cm="1">
        <f t="array" ref="BL20">_xlfn.IFS($BF20=2023,$BI20,$BS20=2023,$BV20,$BF20&lt;2023,$BL$8,$BS20&gt;2023,$BL$8,$BF20&gt;2023,$BL$8,$BS20&lt;2023,$BL$8)</f>
        <v>365</v>
      </c>
      <c r="BM20" s="116" cm="1">
        <f t="array" ref="BM20">_xlfn.IFS($BF20=2024,$BI20,$BS20=2024,$BV20,$BF20&lt;2024,$BM$8,$BS20&gt;2024,$BM$8,$BF20&gt;2024,$BM$8,$BS20&lt;2024,$BM$8)</f>
        <v>366</v>
      </c>
      <c r="BN20" s="116" cm="1">
        <f t="array" ref="BN20">_xlfn.IFS($BF20=2025,$BI20,$BS20=2025,$BV20,$BF20&lt;2025,$BN$8,$BS20&gt;2025,$BN$8,$BF20&gt;2025,$BN$8,$BS20&lt;2025,$BN$8)</f>
        <v>365</v>
      </c>
      <c r="BO20" s="116" cm="1">
        <f t="array" ref="BO20">_xlfn.IFS($BF20=2026,$BI20,$BS20=2026,$BV20,$BF20&lt;2026,$BO$8,$BS20&gt;2026,$BO$8,$BF20&gt;2026,$BO$8,$BS20&lt;2026,$BO$8)</f>
        <v>365</v>
      </c>
      <c r="BP20" s="116" cm="1">
        <f t="array" ref="BP20">_xlfn.IFS($BF20=2027,$BI20,$BS20=2027,$BV20,$BF20&lt;2027,$BP$8,$BS20&gt;2027,$BP$8,$BF20&gt;2027,$BP$8,$BS20&lt;2027,$BP$8)</f>
        <v>365</v>
      </c>
      <c r="BQ20" s="116" cm="1">
        <f t="array" ref="BQ20">_xlfn.IFS($BF20=2028,$BI20,$BS20=2028,$BV20,$BF20&lt;2028,$BQ$8,$BS20&gt;2028,$BQ$8,$BF20&gt;2028,$BQ$8,$BS20&lt;2028,$BQ$8)</f>
        <v>366</v>
      </c>
      <c r="BR20" s="119" cm="1">
        <f t="array" ref="BR20">_xlfn.IFS($BF20=2029,$BI20,$BS20=2029,$BV20,$BF20&lt;2029,$BR$8,$BS20&gt;2029,$BR$8,$BF20&gt;2029,$BR$8,$BS20&lt;2029,$BR$8)</f>
        <v>365</v>
      </c>
      <c r="BS20" s="142">
        <f>YEAR(Table2[[#This Row],[Ja papildatvaļinājums - darbinieka darba beigšanas datums iestādē, ja darbs projektā nav beigts  31.decembrī5]])</f>
        <v>1900</v>
      </c>
      <c r="BT20" s="141">
        <f>MONTH(Table2[[#This Row],[Ja papildatvaļinājums - darbinieka darba beigšanas datums iestādē, ja darbs projektā nav beigts  31.decembrī5]])</f>
        <v>1</v>
      </c>
      <c r="BU20" s="141">
        <f>DAY(Table2[[#This Row],[Ja papildatvaļinājums - darbinieka darba beigšanas datums iestādē, ja darbs projektā nav beigts  31.decembrī5]])</f>
        <v>0</v>
      </c>
      <c r="BV20" s="141">
        <f>IF(YEAR($J20)=YEAR($K20),MIN(DATE($BS20,$BT20,$BU20),$K20)-MAX(DATE($BF20,$BG20,$BH20),$J20)+1,MIN(DATE($BS20,$BT20,$BU20),$K20)-MAX(DATE(Table2[[#This Row],[Darba beigu gads iestādē]],1,1))+1)</f>
        <v>1</v>
      </c>
    </row>
    <row r="21" spans="1:74" x14ac:dyDescent="0.3">
      <c r="A21" s="26">
        <v>12</v>
      </c>
      <c r="B21" s="48"/>
      <c r="C21" s="49"/>
      <c r="D21" s="57"/>
      <c r="E21" s="63">
        <f>SUMIF(Table2[[#This Row],[b.2021]:[c.2029]],"&gt;0",Table2[[#This Row],[b.2021]:[c.2029]])</f>
        <v>0</v>
      </c>
      <c r="F21" s="58"/>
      <c r="G21" s="59"/>
      <c r="H21" s="66">
        <f>Table2[[#This Row],[Atvaļinājuma dienu skaits, kas projektā attiecināts iepriekšējos MP ]]+Table2[[#This Row],[Atvaļinājuma dienu skaits, kas pieprasīts šajā MP3]]</f>
        <v>0</v>
      </c>
      <c r="I21" s="29">
        <f>Table2[[#This Row],[Atvaļinājums proporcionāli nostrādātajam laikam projektā (Visi atvaļinājumi kopā)]]-H21</f>
        <v>0</v>
      </c>
      <c r="J21" s="135"/>
      <c r="K21" s="139"/>
      <c r="L21" s="125"/>
      <c r="M21" s="126"/>
      <c r="N21" s="126"/>
      <c r="O21" s="126"/>
      <c r="P21" s="126"/>
      <c r="Q21" s="126"/>
      <c r="R21" s="126"/>
      <c r="S21" s="126"/>
      <c r="T21" s="127"/>
      <c r="U21" s="170"/>
      <c r="V21" s="106">
        <f>IF(COUNT(Table2[[#This Row],[Darba sākuma datums projektā1]:[Amata pienākumu izpildes termiņš, vai darba beigu datums par kuru iesniegts MP2]])=2,MIN(DATE($V$9,12,31),$D21)-MAX(DATE($V$9,1,1),$C21)+1,0)</f>
        <v>0</v>
      </c>
      <c r="W21" s="99">
        <f>IF(COUNT(Table2[[#This Row],[Darba sākuma datums projektā1]:[Amata pienākumu izpildes termiņš, vai darba beigu datums par kuru iesniegts MP2]])=2,MIN(DATE($W$9,12,31),$D21)-MAX(DATE($W$9,1,1),$C21)+1,0)</f>
        <v>0</v>
      </c>
      <c r="X21" s="99">
        <f>IF(COUNT(Table2[[#This Row],[Darba sākuma datums projektā1]:[Amata pienākumu izpildes termiņš, vai darba beigu datums par kuru iesniegts MP2]])=2,MIN(DATE($X$9,12,31),$D21)-MAX(DATE($X$9,1,1),$C21)+1,0)</f>
        <v>0</v>
      </c>
      <c r="Y21" s="99">
        <f>IF(COUNT(Table2[[#This Row],[Darba sākuma datums projektā1]:[Amata pienākumu izpildes termiņš, vai darba beigu datums par kuru iesniegts MP2]])=2,MIN(DATE($Y$9,12,31),$D21)-MAX(DATE($Y$9,1,1),$C21)+1,0)</f>
        <v>0</v>
      </c>
      <c r="Z21" s="99">
        <f>IF(COUNT(Table2[[#This Row],[Darba sākuma datums projektā1]:[Amata pienākumu izpildes termiņš, vai darba beigu datums par kuru iesniegts MP2]])=2,MIN(DATE($Z$9,12,31),$D21)-MAX(DATE(Z$9,1,1),$C21)+1,0)</f>
        <v>0</v>
      </c>
      <c r="AA21" s="99">
        <f>IF(COUNT(Table2[[#This Row],[Darba sākuma datums projektā1]:[Amata pienākumu izpildes termiņš, vai darba beigu datums par kuru iesniegts MP2]])=2,MIN(DATE($AA$9,12,31),$D21)-MAX(DATE($AA$9,1,1),$C21)+1,0)</f>
        <v>0</v>
      </c>
      <c r="AB21" s="99">
        <f>IF(COUNT(Table2[[#This Row],[Darba sākuma datums projektā1]:[Amata pienākumu izpildes termiņš, vai darba beigu datums par kuru iesniegts MP2]])=2,MIN(DATE($AB$9,12,31),$D21)-MAX(DATE($AB$9,1,1),$C21)+1,0)</f>
        <v>0</v>
      </c>
      <c r="AC21" s="99">
        <f>IF(COUNT(Table2[[#This Row],[Darba sākuma datums projektā1]:[Amata pienākumu izpildes termiņš, vai darba beigu datums par kuru iesniegts MP2]])=2,MIN(DATE($AC$9,12,31),$D21)-MAX(DATE($AC$9,1,1),$C21)+1,0)</f>
        <v>0</v>
      </c>
      <c r="AD21" s="109">
        <f>IF(COUNT(Table2[[#This Row],[Darba sākuma datums projektā1]:[Amata pienākumu izpildes termiņš, vai darba beigu datums par kuru iesniegts MP2]])=2,MIN(DATE($AD$9,12,31),$D21)-MAX(DATE($AD$9,1,1),$C21)+1,0)</f>
        <v>0</v>
      </c>
      <c r="AE21" s="106">
        <f t="shared" si="10"/>
        <v>0</v>
      </c>
      <c r="AF21" s="99">
        <f t="shared" si="11"/>
        <v>0</v>
      </c>
      <c r="AG21" s="99">
        <f t="shared" si="12"/>
        <v>0</v>
      </c>
      <c r="AH21" s="99">
        <f t="shared" si="13"/>
        <v>0</v>
      </c>
      <c r="AI21" s="99">
        <f t="shared" si="14"/>
        <v>0</v>
      </c>
      <c r="AJ21" s="99">
        <f t="shared" si="15"/>
        <v>0</v>
      </c>
      <c r="AK21" s="99">
        <f t="shared" si="16"/>
        <v>0</v>
      </c>
      <c r="AL21" s="99">
        <f t="shared" si="17"/>
        <v>0</v>
      </c>
      <c r="AM21" s="100">
        <f t="shared" si="18"/>
        <v>0</v>
      </c>
      <c r="AN21" s="103" t="e">
        <f>Table2[[#This Row],[2021]]/Table2[[#This Row],[d.2021]]</f>
        <v>#DIV/0!</v>
      </c>
      <c r="AO21" s="104" t="e">
        <f>Table2[[#This Row],[2022]]/Table2[[#This Row],[d.2022]]</f>
        <v>#DIV/0!</v>
      </c>
      <c r="AP21" s="104" t="e">
        <f>Table2[[#This Row],[2023]]/Table2[[#This Row],[d.2023]]</f>
        <v>#DIV/0!</v>
      </c>
      <c r="AQ21" s="104" t="e">
        <f>Table2[[#This Row],[2024]]/Table2[[#This Row],[d.2024]]</f>
        <v>#DIV/0!</v>
      </c>
      <c r="AR21" s="104" t="e">
        <f>Table2[[#This Row],[2025]]/Table2[[#This Row],[d.2025]]</f>
        <v>#DIV/0!</v>
      </c>
      <c r="AS21" s="104" t="e">
        <f>Table2[[#This Row],[2026]]/Table2[[#This Row],[d.2026]]</f>
        <v>#DIV/0!</v>
      </c>
      <c r="AT21" s="104" t="e">
        <f>Table2[[#This Row],[2027]]/Table2[[#This Row],[d.2027]]</f>
        <v>#DIV/0!</v>
      </c>
      <c r="AU21" s="104" t="e">
        <f>Table2[[#This Row],[2028]]/Table2[[#This Row],[d.2028]]</f>
        <v>#DIV/0!</v>
      </c>
      <c r="AV21" s="108" t="e">
        <f>Table2[[#This Row],[2029]]/Table2[[#This Row],[d.2029]]</f>
        <v>#DIV/0!</v>
      </c>
      <c r="AW21" s="97" t="e">
        <f>Table2[[#This Row],[e.2021]]/Table2[[#This Row],[Papildatvaļinājums par 20216]]</f>
        <v>#DIV/0!</v>
      </c>
      <c r="AX21" s="97" t="e">
        <f>Table2[[#This Row],[e.2022]]/Table2[[#This Row],[Papildatvaļinājums par 20226]]</f>
        <v>#DIV/0!</v>
      </c>
      <c r="AY21" s="97" t="e">
        <f>Table2[[#This Row],[e.2023]]/Table2[[#This Row],[Papildatvaļinājums par 20236]]</f>
        <v>#DIV/0!</v>
      </c>
      <c r="AZ21" s="97" t="e">
        <f>Table2[[#This Row],[e.2024]]/Table2[[#This Row],[Papildatvaļinājums par 20246]]</f>
        <v>#DIV/0!</v>
      </c>
      <c r="BA21" s="97" t="e">
        <f>Table2[[#This Row],[e.2025]]/Table2[[#This Row],[Papildatvaļinājums par 20256]]</f>
        <v>#DIV/0!</v>
      </c>
      <c r="BB21" s="97" t="e">
        <f>Table2[[#This Row],[e.2026]]/Table2[[#This Row],[Papildatvaļinājums par 20266]]</f>
        <v>#DIV/0!</v>
      </c>
      <c r="BC21" s="97" t="e">
        <f>Table2[[#This Row],[e.2027]]/Table2[[#This Row],[Papildatvaļinājums par 20276]]</f>
        <v>#DIV/0!</v>
      </c>
      <c r="BD21" s="97" t="e">
        <f>Table2[[#This Row],[e.2028]]/Table2[[#This Row],[Papildatvaļinājums par 20286]]</f>
        <v>#DIV/0!</v>
      </c>
      <c r="BE21" s="98" t="e">
        <f>Table2[[#This Row],[e.2029]]/Table2[[#This Row],[Papildatvaļinājums par 20296]]</f>
        <v>#DIV/0!</v>
      </c>
      <c r="BF21" s="85">
        <f>YEAR(Table2[[#This Row],[Ja papildatvaļinājums - darbinieka darba uzsākšana iestādē, ja darbs projektā nav uzsākts 1.janvārī4]])</f>
        <v>1900</v>
      </c>
      <c r="BG21" s="86">
        <f>MONTH(Table2[[#This Row],[Ja papildatvaļinājums - darbinieka darba uzsākšana iestādē, ja darbs projektā nav uzsākts 1.janvārī4]])</f>
        <v>1</v>
      </c>
      <c r="BH21" s="86">
        <f>DAY(Table2[[#This Row],[Ja papildatvaļinājums - darbinieka darba uzsākšana iestādē, ja darbs projektā nav uzsākts 1.janvārī4]])</f>
        <v>0</v>
      </c>
      <c r="BI21" s="147">
        <f t="shared" si="9"/>
        <v>1</v>
      </c>
      <c r="BJ21" s="144" cm="1">
        <f t="array" ref="BJ21">_xlfn.IFS($BF21=2021,$BI21,$BS21=2021,$BV21,$BF21&lt;2021,$BJ$8,$BS21&gt;2021,$BJ$8,$BF21&gt;2021,$BJ$8,$BS21&lt;2021,$BJ$8)</f>
        <v>365</v>
      </c>
      <c r="BK21" s="116" cm="1">
        <f t="array" ref="BK21">_xlfn.IFS($BF21=2022,$BI21,$BS21=2022,$BV21,$BF21&lt;2022,$BK$8,$BS21&gt;2022,$BK$8,$BF21&gt;2022,$BK$8,$BS21&lt;2022,$BK$8)</f>
        <v>365</v>
      </c>
      <c r="BL21" s="116" cm="1">
        <f t="array" ref="BL21">_xlfn.IFS($BF21=2023,$BI21,$BS21=2023,$BV21,$BF21&lt;2023,$BL$8,$BS21&gt;2023,$BL$8,$BF21&gt;2023,$BL$8,$BS21&lt;2023,$BL$8)</f>
        <v>365</v>
      </c>
      <c r="BM21" s="116" cm="1">
        <f t="array" ref="BM21">_xlfn.IFS($BF21=2024,$BI21,$BS21=2024,$BV21,$BF21&lt;2024,$BM$8,$BS21&gt;2024,$BM$8,$BF21&gt;2024,$BM$8,$BS21&lt;2024,$BM$8)</f>
        <v>366</v>
      </c>
      <c r="BN21" s="116" cm="1">
        <f t="array" ref="BN21">_xlfn.IFS($BF21=2025,$BI21,$BS21=2025,$BV21,$BF21&lt;2025,$BN$8,$BS21&gt;2025,$BN$8,$BF21&gt;2025,$BN$8,$BS21&lt;2025,$BN$8)</f>
        <v>365</v>
      </c>
      <c r="BO21" s="116" cm="1">
        <f t="array" ref="BO21">_xlfn.IFS($BF21=2026,$BI21,$BS21=2026,$BV21,$BF21&lt;2026,$BO$8,$BS21&gt;2026,$BO$8,$BF21&gt;2026,$BO$8,$BS21&lt;2026,$BO$8)</f>
        <v>365</v>
      </c>
      <c r="BP21" s="116" cm="1">
        <f t="array" ref="BP21">_xlfn.IFS($BF21=2027,$BI21,$BS21=2027,$BV21,$BF21&lt;2027,$BP$8,$BS21&gt;2027,$BP$8,$BF21&gt;2027,$BP$8,$BS21&lt;2027,$BP$8)</f>
        <v>365</v>
      </c>
      <c r="BQ21" s="116" cm="1">
        <f t="array" ref="BQ21">_xlfn.IFS($BF21=2028,$BI21,$BS21=2028,$BV21,$BF21&lt;2028,$BQ$8,$BS21&gt;2028,$BQ$8,$BF21&gt;2028,$BQ$8,$BS21&lt;2028,$BQ$8)</f>
        <v>366</v>
      </c>
      <c r="BR21" s="119" cm="1">
        <f t="array" ref="BR21">_xlfn.IFS($BF21=2029,$BI21,$BS21=2029,$BV21,$BF21&lt;2029,$BR$8,$BS21&gt;2029,$BR$8,$BF21&gt;2029,$BR$8,$BS21&lt;2029,$BR$8)</f>
        <v>365</v>
      </c>
      <c r="BS21" s="142">
        <f>YEAR(Table2[[#This Row],[Ja papildatvaļinājums - darbinieka darba beigšanas datums iestādē, ja darbs projektā nav beigts  31.decembrī5]])</f>
        <v>1900</v>
      </c>
      <c r="BT21" s="141">
        <f>MONTH(Table2[[#This Row],[Ja papildatvaļinājums - darbinieka darba beigšanas datums iestādē, ja darbs projektā nav beigts  31.decembrī5]])</f>
        <v>1</v>
      </c>
      <c r="BU21" s="141">
        <f>DAY(Table2[[#This Row],[Ja papildatvaļinājums - darbinieka darba beigšanas datums iestādē, ja darbs projektā nav beigts  31.decembrī5]])</f>
        <v>0</v>
      </c>
      <c r="BV21" s="141">
        <f>IF(YEAR($J21)=YEAR($K21),MIN(DATE($BS21,$BT21,$BU21),$K21)-MAX(DATE($BF21,$BG21,$BH21),$J21)+1,MIN(DATE($BS21,$BT21,$BU21),$K21)-MAX(DATE(Table2[[#This Row],[Darba beigu gads iestādē]],1,1))+1)</f>
        <v>1</v>
      </c>
    </row>
    <row r="22" spans="1:74" x14ac:dyDescent="0.3">
      <c r="A22" s="26">
        <v>13</v>
      </c>
      <c r="B22" s="48"/>
      <c r="C22" s="49"/>
      <c r="D22" s="57"/>
      <c r="E22" s="63">
        <f>SUMIF(Table2[[#This Row],[b.2021]:[c.2029]],"&gt;0",Table2[[#This Row],[b.2021]:[c.2029]])</f>
        <v>0</v>
      </c>
      <c r="F22" s="58"/>
      <c r="G22" s="59"/>
      <c r="H22" s="66">
        <f>Table2[[#This Row],[Atvaļinājuma dienu skaits, kas projektā attiecināts iepriekšējos MP ]]+Table2[[#This Row],[Atvaļinājuma dienu skaits, kas pieprasīts šajā MP3]]</f>
        <v>0</v>
      </c>
      <c r="I22" s="29">
        <f>Table2[[#This Row],[Atvaļinājums proporcionāli nostrādātajam laikam projektā (Visi atvaļinājumi kopā)]]-H22</f>
        <v>0</v>
      </c>
      <c r="J22" s="135"/>
      <c r="K22" s="139"/>
      <c r="L22" s="125"/>
      <c r="M22" s="126"/>
      <c r="N22" s="126"/>
      <c r="O22" s="126"/>
      <c r="P22" s="126"/>
      <c r="Q22" s="126"/>
      <c r="R22" s="126"/>
      <c r="S22" s="126"/>
      <c r="T22" s="127"/>
      <c r="U22" s="170"/>
      <c r="V22" s="106">
        <f>IF(COUNT(Table2[[#This Row],[Darba sākuma datums projektā1]:[Amata pienākumu izpildes termiņš, vai darba beigu datums par kuru iesniegts MP2]])=2,MIN(DATE($V$9,12,31),$D22)-MAX(DATE($V$9,1,1),$C22)+1,0)</f>
        <v>0</v>
      </c>
      <c r="W22" s="99">
        <f>IF(COUNT(Table2[[#This Row],[Darba sākuma datums projektā1]:[Amata pienākumu izpildes termiņš, vai darba beigu datums par kuru iesniegts MP2]])=2,MIN(DATE($W$9,12,31),$D22)-MAX(DATE($W$9,1,1),$C22)+1,0)</f>
        <v>0</v>
      </c>
      <c r="X22" s="99">
        <f>IF(COUNT(Table2[[#This Row],[Darba sākuma datums projektā1]:[Amata pienākumu izpildes termiņš, vai darba beigu datums par kuru iesniegts MP2]])=2,MIN(DATE($X$9,12,31),$D22)-MAX(DATE($X$9,1,1),$C22)+1,0)</f>
        <v>0</v>
      </c>
      <c r="Y22" s="99">
        <f>IF(COUNT(Table2[[#This Row],[Darba sākuma datums projektā1]:[Amata pienākumu izpildes termiņš, vai darba beigu datums par kuru iesniegts MP2]])=2,MIN(DATE($Y$9,12,31),$D22)-MAX(DATE($Y$9,1,1),$C22)+1,0)</f>
        <v>0</v>
      </c>
      <c r="Z22" s="99">
        <f>IF(COUNT(Table2[[#This Row],[Darba sākuma datums projektā1]:[Amata pienākumu izpildes termiņš, vai darba beigu datums par kuru iesniegts MP2]])=2,MIN(DATE($Z$9,12,31),$D22)-MAX(DATE(Z$9,1,1),$C22)+1,0)</f>
        <v>0</v>
      </c>
      <c r="AA22" s="99">
        <f>IF(COUNT(Table2[[#This Row],[Darba sākuma datums projektā1]:[Amata pienākumu izpildes termiņš, vai darba beigu datums par kuru iesniegts MP2]])=2,MIN(DATE($AA$9,12,31),$D22)-MAX(DATE($AA$9,1,1),$C22)+1,0)</f>
        <v>0</v>
      </c>
      <c r="AB22" s="99">
        <f>IF(COUNT(Table2[[#This Row],[Darba sākuma datums projektā1]:[Amata pienākumu izpildes termiņš, vai darba beigu datums par kuru iesniegts MP2]])=2,MIN(DATE($AB$9,12,31),$D22)-MAX(DATE($AB$9,1,1),$C22)+1,0)</f>
        <v>0</v>
      </c>
      <c r="AC22" s="99">
        <f>IF(COUNT(Table2[[#This Row],[Darba sākuma datums projektā1]:[Amata pienākumu izpildes termiņš, vai darba beigu datums par kuru iesniegts MP2]])=2,MIN(DATE($AC$9,12,31),$D22)-MAX(DATE($AC$9,1,1),$C22)+1,0)</f>
        <v>0</v>
      </c>
      <c r="AD22" s="109">
        <f>IF(COUNT(Table2[[#This Row],[Darba sākuma datums projektā1]:[Amata pienākumu izpildes termiņš, vai darba beigu datums par kuru iesniegts MP2]])=2,MIN(DATE($AD$9,12,31),$D22)-MAX(DATE($AD$9,1,1),$C22)+1,0)</f>
        <v>0</v>
      </c>
      <c r="AE22" s="106">
        <f t="shared" si="10"/>
        <v>0</v>
      </c>
      <c r="AF22" s="99">
        <f t="shared" si="11"/>
        <v>0</v>
      </c>
      <c r="AG22" s="99">
        <f t="shared" si="12"/>
        <v>0</v>
      </c>
      <c r="AH22" s="99">
        <f t="shared" si="13"/>
        <v>0</v>
      </c>
      <c r="AI22" s="99">
        <f t="shared" si="14"/>
        <v>0</v>
      </c>
      <c r="AJ22" s="99">
        <f t="shared" si="15"/>
        <v>0</v>
      </c>
      <c r="AK22" s="99">
        <f t="shared" si="16"/>
        <v>0</v>
      </c>
      <c r="AL22" s="99">
        <f t="shared" si="17"/>
        <v>0</v>
      </c>
      <c r="AM22" s="100">
        <f t="shared" si="18"/>
        <v>0</v>
      </c>
      <c r="AN22" s="103" t="e">
        <f>Table2[[#This Row],[2021]]/Table2[[#This Row],[d.2021]]</f>
        <v>#DIV/0!</v>
      </c>
      <c r="AO22" s="104" t="e">
        <f>Table2[[#This Row],[2022]]/Table2[[#This Row],[d.2022]]</f>
        <v>#DIV/0!</v>
      </c>
      <c r="AP22" s="104" t="e">
        <f>Table2[[#This Row],[2023]]/Table2[[#This Row],[d.2023]]</f>
        <v>#DIV/0!</v>
      </c>
      <c r="AQ22" s="104" t="e">
        <f>Table2[[#This Row],[2024]]/Table2[[#This Row],[d.2024]]</f>
        <v>#DIV/0!</v>
      </c>
      <c r="AR22" s="104" t="e">
        <f>Table2[[#This Row],[2025]]/Table2[[#This Row],[d.2025]]</f>
        <v>#DIV/0!</v>
      </c>
      <c r="AS22" s="104" t="e">
        <f>Table2[[#This Row],[2026]]/Table2[[#This Row],[d.2026]]</f>
        <v>#DIV/0!</v>
      </c>
      <c r="AT22" s="104" t="e">
        <f>Table2[[#This Row],[2027]]/Table2[[#This Row],[d.2027]]</f>
        <v>#DIV/0!</v>
      </c>
      <c r="AU22" s="104" t="e">
        <f>Table2[[#This Row],[2028]]/Table2[[#This Row],[d.2028]]</f>
        <v>#DIV/0!</v>
      </c>
      <c r="AV22" s="108" t="e">
        <f>Table2[[#This Row],[2029]]/Table2[[#This Row],[d.2029]]</f>
        <v>#DIV/0!</v>
      </c>
      <c r="AW22" s="97" t="e">
        <f>Table2[[#This Row],[e.2021]]/Table2[[#This Row],[Papildatvaļinājums par 20216]]</f>
        <v>#DIV/0!</v>
      </c>
      <c r="AX22" s="97" t="e">
        <f>Table2[[#This Row],[e.2022]]/Table2[[#This Row],[Papildatvaļinājums par 20226]]</f>
        <v>#DIV/0!</v>
      </c>
      <c r="AY22" s="97" t="e">
        <f>Table2[[#This Row],[e.2023]]/Table2[[#This Row],[Papildatvaļinājums par 20236]]</f>
        <v>#DIV/0!</v>
      </c>
      <c r="AZ22" s="97" t="e">
        <f>Table2[[#This Row],[e.2024]]/Table2[[#This Row],[Papildatvaļinājums par 20246]]</f>
        <v>#DIV/0!</v>
      </c>
      <c r="BA22" s="97" t="e">
        <f>Table2[[#This Row],[e.2025]]/Table2[[#This Row],[Papildatvaļinājums par 20256]]</f>
        <v>#DIV/0!</v>
      </c>
      <c r="BB22" s="97" t="e">
        <f>Table2[[#This Row],[e.2026]]/Table2[[#This Row],[Papildatvaļinājums par 20266]]</f>
        <v>#DIV/0!</v>
      </c>
      <c r="BC22" s="97" t="e">
        <f>Table2[[#This Row],[e.2027]]/Table2[[#This Row],[Papildatvaļinājums par 20276]]</f>
        <v>#DIV/0!</v>
      </c>
      <c r="BD22" s="97" t="e">
        <f>Table2[[#This Row],[e.2028]]/Table2[[#This Row],[Papildatvaļinājums par 20286]]</f>
        <v>#DIV/0!</v>
      </c>
      <c r="BE22" s="98" t="e">
        <f>Table2[[#This Row],[e.2029]]/Table2[[#This Row],[Papildatvaļinājums par 20296]]</f>
        <v>#DIV/0!</v>
      </c>
      <c r="BF22" s="85">
        <f>YEAR(Table2[[#This Row],[Ja papildatvaļinājums - darbinieka darba uzsākšana iestādē, ja darbs projektā nav uzsākts 1.janvārī4]])</f>
        <v>1900</v>
      </c>
      <c r="BG22" s="86">
        <f>MONTH(Table2[[#This Row],[Ja papildatvaļinājums - darbinieka darba uzsākšana iestādē, ja darbs projektā nav uzsākts 1.janvārī4]])</f>
        <v>1</v>
      </c>
      <c r="BH22" s="86">
        <f>DAY(Table2[[#This Row],[Ja papildatvaļinājums - darbinieka darba uzsākšana iestādē, ja darbs projektā nav uzsākts 1.janvārī4]])</f>
        <v>0</v>
      </c>
      <c r="BI22" s="147">
        <f t="shared" si="9"/>
        <v>1</v>
      </c>
      <c r="BJ22" s="144" cm="1">
        <f t="array" ref="BJ22">_xlfn.IFS($BF22=2021,$BI22,$BS22=2021,$BV22,$BF22&lt;2021,$BJ$8,$BS22&gt;2021,$BJ$8,$BF22&gt;2021,$BJ$8,$BS22&lt;2021,$BJ$8)</f>
        <v>365</v>
      </c>
      <c r="BK22" s="116" cm="1">
        <f t="array" ref="BK22">_xlfn.IFS($BF22=2022,$BI22,$BS22=2022,$BV22,$BF22&lt;2022,$BK$8,$BS22&gt;2022,$BK$8,$BF22&gt;2022,$BK$8,$BS22&lt;2022,$BK$8)</f>
        <v>365</v>
      </c>
      <c r="BL22" s="116" cm="1">
        <f t="array" ref="BL22">_xlfn.IFS($BF22=2023,$BI22,$BS22=2023,$BV22,$BF22&lt;2023,$BL$8,$BS22&gt;2023,$BL$8,$BF22&gt;2023,$BL$8,$BS22&lt;2023,$BL$8)</f>
        <v>365</v>
      </c>
      <c r="BM22" s="116" cm="1">
        <f t="array" ref="BM22">_xlfn.IFS($BF22=2024,$BI22,$BS22=2024,$BV22,$BF22&lt;2024,$BM$8,$BS22&gt;2024,$BM$8,$BF22&gt;2024,$BM$8,$BS22&lt;2024,$BM$8)</f>
        <v>366</v>
      </c>
      <c r="BN22" s="116" cm="1">
        <f t="array" ref="BN22">_xlfn.IFS($BF22=2025,$BI22,$BS22=2025,$BV22,$BF22&lt;2025,$BN$8,$BS22&gt;2025,$BN$8,$BF22&gt;2025,$BN$8,$BS22&lt;2025,$BN$8)</f>
        <v>365</v>
      </c>
      <c r="BO22" s="116" cm="1">
        <f t="array" ref="BO22">_xlfn.IFS($BF22=2026,$BI22,$BS22=2026,$BV22,$BF22&lt;2026,$BO$8,$BS22&gt;2026,$BO$8,$BF22&gt;2026,$BO$8,$BS22&lt;2026,$BO$8)</f>
        <v>365</v>
      </c>
      <c r="BP22" s="116" cm="1">
        <f t="array" ref="BP22">_xlfn.IFS($BF22=2027,$BI22,$BS22=2027,$BV22,$BF22&lt;2027,$BP$8,$BS22&gt;2027,$BP$8,$BF22&gt;2027,$BP$8,$BS22&lt;2027,$BP$8)</f>
        <v>365</v>
      </c>
      <c r="BQ22" s="116" cm="1">
        <f t="array" ref="BQ22">_xlfn.IFS($BF22=2028,$BI22,$BS22=2028,$BV22,$BF22&lt;2028,$BQ$8,$BS22&gt;2028,$BQ$8,$BF22&gt;2028,$BQ$8,$BS22&lt;2028,$BQ$8)</f>
        <v>366</v>
      </c>
      <c r="BR22" s="119" cm="1">
        <f t="array" ref="BR22">_xlfn.IFS($BF22=2029,$BI22,$BS22=2029,$BV22,$BF22&lt;2029,$BR$8,$BS22&gt;2029,$BR$8,$BF22&gt;2029,$BR$8,$BS22&lt;2029,$BR$8)</f>
        <v>365</v>
      </c>
      <c r="BS22" s="142">
        <f>YEAR(Table2[[#This Row],[Ja papildatvaļinājums - darbinieka darba beigšanas datums iestādē, ja darbs projektā nav beigts  31.decembrī5]])</f>
        <v>1900</v>
      </c>
      <c r="BT22" s="141">
        <f>MONTH(Table2[[#This Row],[Ja papildatvaļinājums - darbinieka darba beigšanas datums iestādē, ja darbs projektā nav beigts  31.decembrī5]])</f>
        <v>1</v>
      </c>
      <c r="BU22" s="141">
        <f>DAY(Table2[[#This Row],[Ja papildatvaļinājums - darbinieka darba beigšanas datums iestādē, ja darbs projektā nav beigts  31.decembrī5]])</f>
        <v>0</v>
      </c>
      <c r="BV22" s="141">
        <f>IF(YEAR($J22)=YEAR($K22),MIN(DATE($BS22,$BT22,$BU22),$K22)-MAX(DATE($BF22,$BG22,$BH22),$J22)+1,MIN(DATE($BS22,$BT22,$BU22),$K22)-MAX(DATE(Table2[[#This Row],[Darba beigu gads iestādē]],1,1))+1)</f>
        <v>1</v>
      </c>
    </row>
    <row r="23" spans="1:74" x14ac:dyDescent="0.3">
      <c r="A23" s="26">
        <v>14</v>
      </c>
      <c r="B23" s="48"/>
      <c r="C23" s="49"/>
      <c r="D23" s="57"/>
      <c r="E23" s="63">
        <f>SUMIF(Table2[[#This Row],[b.2021]:[c.2029]],"&gt;0",Table2[[#This Row],[b.2021]:[c.2029]])</f>
        <v>0</v>
      </c>
      <c r="F23" s="58"/>
      <c r="G23" s="59"/>
      <c r="H23" s="66">
        <f>Table2[[#This Row],[Atvaļinājuma dienu skaits, kas projektā attiecināts iepriekšējos MP ]]+Table2[[#This Row],[Atvaļinājuma dienu skaits, kas pieprasīts šajā MP3]]</f>
        <v>0</v>
      </c>
      <c r="I23" s="29">
        <f>Table2[[#This Row],[Atvaļinājums proporcionāli nostrādātajam laikam projektā (Visi atvaļinājumi kopā)]]-H23</f>
        <v>0</v>
      </c>
      <c r="J23" s="135"/>
      <c r="K23" s="139"/>
      <c r="L23" s="125"/>
      <c r="M23" s="126"/>
      <c r="N23" s="126"/>
      <c r="O23" s="126"/>
      <c r="P23" s="126"/>
      <c r="Q23" s="126"/>
      <c r="R23" s="126"/>
      <c r="S23" s="126"/>
      <c r="T23" s="127"/>
      <c r="U23" s="170"/>
      <c r="V23" s="106">
        <f>IF(COUNT(Table2[[#This Row],[Darba sākuma datums projektā1]:[Amata pienākumu izpildes termiņš, vai darba beigu datums par kuru iesniegts MP2]])=2,MIN(DATE($V$9,12,31),$D23)-MAX(DATE($V$9,1,1),$C23)+1,0)</f>
        <v>0</v>
      </c>
      <c r="W23" s="99">
        <f>IF(COUNT(Table2[[#This Row],[Darba sākuma datums projektā1]:[Amata pienākumu izpildes termiņš, vai darba beigu datums par kuru iesniegts MP2]])=2,MIN(DATE($W$9,12,31),$D23)-MAX(DATE($W$9,1,1),$C23)+1,0)</f>
        <v>0</v>
      </c>
      <c r="X23" s="99">
        <f>IF(COUNT(Table2[[#This Row],[Darba sākuma datums projektā1]:[Amata pienākumu izpildes termiņš, vai darba beigu datums par kuru iesniegts MP2]])=2,MIN(DATE($X$9,12,31),$D23)-MAX(DATE($X$9,1,1),$C23)+1,0)</f>
        <v>0</v>
      </c>
      <c r="Y23" s="99">
        <f>IF(COUNT(Table2[[#This Row],[Darba sākuma datums projektā1]:[Amata pienākumu izpildes termiņš, vai darba beigu datums par kuru iesniegts MP2]])=2,MIN(DATE($Y$9,12,31),$D23)-MAX(DATE($Y$9,1,1),$C23)+1,0)</f>
        <v>0</v>
      </c>
      <c r="Z23" s="99">
        <f>IF(COUNT(Table2[[#This Row],[Darba sākuma datums projektā1]:[Amata pienākumu izpildes termiņš, vai darba beigu datums par kuru iesniegts MP2]])=2,MIN(DATE($Z$9,12,31),$D23)-MAX(DATE(Z$9,1,1),$C23)+1,0)</f>
        <v>0</v>
      </c>
      <c r="AA23" s="99">
        <f>IF(COUNT(Table2[[#This Row],[Darba sākuma datums projektā1]:[Amata pienākumu izpildes termiņš, vai darba beigu datums par kuru iesniegts MP2]])=2,MIN(DATE($AA$9,12,31),$D23)-MAX(DATE($AA$9,1,1),$C23)+1,0)</f>
        <v>0</v>
      </c>
      <c r="AB23" s="99">
        <f>IF(COUNT(Table2[[#This Row],[Darba sākuma datums projektā1]:[Amata pienākumu izpildes termiņš, vai darba beigu datums par kuru iesniegts MP2]])=2,MIN(DATE($AB$9,12,31),$D23)-MAX(DATE($AB$9,1,1),$C23)+1,0)</f>
        <v>0</v>
      </c>
      <c r="AC23" s="99">
        <f>IF(COUNT(Table2[[#This Row],[Darba sākuma datums projektā1]:[Amata pienākumu izpildes termiņš, vai darba beigu datums par kuru iesniegts MP2]])=2,MIN(DATE($AC$9,12,31),$D23)-MAX(DATE($AC$9,1,1),$C23)+1,0)</f>
        <v>0</v>
      </c>
      <c r="AD23" s="109">
        <f>IF(COUNT(Table2[[#This Row],[Darba sākuma datums projektā1]:[Amata pienākumu izpildes termiņš, vai darba beigu datums par kuru iesniegts MP2]])=2,MIN(DATE($AD$9,12,31),$D23)-MAX(DATE($AD$9,1,1),$C23)+1,0)</f>
        <v>0</v>
      </c>
      <c r="AE23" s="106">
        <f t="shared" si="10"/>
        <v>0</v>
      </c>
      <c r="AF23" s="99">
        <f t="shared" si="11"/>
        <v>0</v>
      </c>
      <c r="AG23" s="99">
        <f t="shared" si="12"/>
        <v>0</v>
      </c>
      <c r="AH23" s="99">
        <f t="shared" si="13"/>
        <v>0</v>
      </c>
      <c r="AI23" s="99">
        <f t="shared" si="14"/>
        <v>0</v>
      </c>
      <c r="AJ23" s="99">
        <f t="shared" si="15"/>
        <v>0</v>
      </c>
      <c r="AK23" s="99">
        <f t="shared" si="16"/>
        <v>0</v>
      </c>
      <c r="AL23" s="99">
        <f t="shared" si="17"/>
        <v>0</v>
      </c>
      <c r="AM23" s="100">
        <f t="shared" si="18"/>
        <v>0</v>
      </c>
      <c r="AN23" s="103" t="e">
        <f>Table2[[#This Row],[2021]]/Table2[[#This Row],[d.2021]]</f>
        <v>#DIV/0!</v>
      </c>
      <c r="AO23" s="104" t="e">
        <f>Table2[[#This Row],[2022]]/Table2[[#This Row],[d.2022]]</f>
        <v>#DIV/0!</v>
      </c>
      <c r="AP23" s="104" t="e">
        <f>Table2[[#This Row],[2023]]/Table2[[#This Row],[d.2023]]</f>
        <v>#DIV/0!</v>
      </c>
      <c r="AQ23" s="104" t="e">
        <f>Table2[[#This Row],[2024]]/Table2[[#This Row],[d.2024]]</f>
        <v>#DIV/0!</v>
      </c>
      <c r="AR23" s="104" t="e">
        <f>Table2[[#This Row],[2025]]/Table2[[#This Row],[d.2025]]</f>
        <v>#DIV/0!</v>
      </c>
      <c r="AS23" s="104" t="e">
        <f>Table2[[#This Row],[2026]]/Table2[[#This Row],[d.2026]]</f>
        <v>#DIV/0!</v>
      </c>
      <c r="AT23" s="104" t="e">
        <f>Table2[[#This Row],[2027]]/Table2[[#This Row],[d.2027]]</f>
        <v>#DIV/0!</v>
      </c>
      <c r="AU23" s="104" t="e">
        <f>Table2[[#This Row],[2028]]/Table2[[#This Row],[d.2028]]</f>
        <v>#DIV/0!</v>
      </c>
      <c r="AV23" s="108" t="e">
        <f>Table2[[#This Row],[2029]]/Table2[[#This Row],[d.2029]]</f>
        <v>#DIV/0!</v>
      </c>
      <c r="AW23" s="97" t="e">
        <f>Table2[[#This Row],[e.2021]]/Table2[[#This Row],[Papildatvaļinājums par 20216]]</f>
        <v>#DIV/0!</v>
      </c>
      <c r="AX23" s="97" t="e">
        <f>Table2[[#This Row],[e.2022]]/Table2[[#This Row],[Papildatvaļinājums par 20226]]</f>
        <v>#DIV/0!</v>
      </c>
      <c r="AY23" s="97" t="e">
        <f>Table2[[#This Row],[e.2023]]/Table2[[#This Row],[Papildatvaļinājums par 20236]]</f>
        <v>#DIV/0!</v>
      </c>
      <c r="AZ23" s="97" t="e">
        <f>Table2[[#This Row],[e.2024]]/Table2[[#This Row],[Papildatvaļinājums par 20246]]</f>
        <v>#DIV/0!</v>
      </c>
      <c r="BA23" s="97" t="e">
        <f>Table2[[#This Row],[e.2025]]/Table2[[#This Row],[Papildatvaļinājums par 20256]]</f>
        <v>#DIV/0!</v>
      </c>
      <c r="BB23" s="97" t="e">
        <f>Table2[[#This Row],[e.2026]]/Table2[[#This Row],[Papildatvaļinājums par 20266]]</f>
        <v>#DIV/0!</v>
      </c>
      <c r="BC23" s="97" t="e">
        <f>Table2[[#This Row],[e.2027]]/Table2[[#This Row],[Papildatvaļinājums par 20276]]</f>
        <v>#DIV/0!</v>
      </c>
      <c r="BD23" s="97" t="e">
        <f>Table2[[#This Row],[e.2028]]/Table2[[#This Row],[Papildatvaļinājums par 20286]]</f>
        <v>#DIV/0!</v>
      </c>
      <c r="BE23" s="98" t="e">
        <f>Table2[[#This Row],[e.2029]]/Table2[[#This Row],[Papildatvaļinājums par 20296]]</f>
        <v>#DIV/0!</v>
      </c>
      <c r="BF23" s="85">
        <f>YEAR(Table2[[#This Row],[Ja papildatvaļinājums - darbinieka darba uzsākšana iestādē, ja darbs projektā nav uzsākts 1.janvārī4]])</f>
        <v>1900</v>
      </c>
      <c r="BG23" s="86">
        <f>MONTH(Table2[[#This Row],[Ja papildatvaļinājums - darbinieka darba uzsākšana iestādē, ja darbs projektā nav uzsākts 1.janvārī4]])</f>
        <v>1</v>
      </c>
      <c r="BH23" s="86">
        <f>DAY(Table2[[#This Row],[Ja papildatvaļinājums - darbinieka darba uzsākšana iestādē, ja darbs projektā nav uzsākts 1.janvārī4]])</f>
        <v>0</v>
      </c>
      <c r="BI23" s="147">
        <f t="shared" si="9"/>
        <v>1</v>
      </c>
      <c r="BJ23" s="144" cm="1">
        <f t="array" ref="BJ23">_xlfn.IFS($BF23=2021,$BI23,$BS23=2021,$BV23,$BF23&lt;2021,$BJ$8,$BS23&gt;2021,$BJ$8,$BF23&gt;2021,$BJ$8,$BS23&lt;2021,$BJ$8)</f>
        <v>365</v>
      </c>
      <c r="BK23" s="116" cm="1">
        <f t="array" ref="BK23">_xlfn.IFS($BF23=2022,$BI23,$BS23=2022,$BV23,$BF23&lt;2022,$BK$8,$BS23&gt;2022,$BK$8,$BF23&gt;2022,$BK$8,$BS23&lt;2022,$BK$8)</f>
        <v>365</v>
      </c>
      <c r="BL23" s="116" cm="1">
        <f t="array" ref="BL23">_xlfn.IFS($BF23=2023,$BI23,$BS23=2023,$BV23,$BF23&lt;2023,$BL$8,$BS23&gt;2023,$BL$8,$BF23&gt;2023,$BL$8,$BS23&lt;2023,$BL$8)</f>
        <v>365</v>
      </c>
      <c r="BM23" s="116" cm="1">
        <f t="array" ref="BM23">_xlfn.IFS($BF23=2024,$BI23,$BS23=2024,$BV23,$BF23&lt;2024,$BM$8,$BS23&gt;2024,$BM$8,$BF23&gt;2024,$BM$8,$BS23&lt;2024,$BM$8)</f>
        <v>366</v>
      </c>
      <c r="BN23" s="116" cm="1">
        <f t="array" ref="BN23">_xlfn.IFS($BF23=2025,$BI23,$BS23=2025,$BV23,$BF23&lt;2025,$BN$8,$BS23&gt;2025,$BN$8,$BF23&gt;2025,$BN$8,$BS23&lt;2025,$BN$8)</f>
        <v>365</v>
      </c>
      <c r="BO23" s="116" cm="1">
        <f t="array" ref="BO23">_xlfn.IFS($BF23=2026,$BI23,$BS23=2026,$BV23,$BF23&lt;2026,$BO$8,$BS23&gt;2026,$BO$8,$BF23&gt;2026,$BO$8,$BS23&lt;2026,$BO$8)</f>
        <v>365</v>
      </c>
      <c r="BP23" s="116" cm="1">
        <f t="array" ref="BP23">_xlfn.IFS($BF23=2027,$BI23,$BS23=2027,$BV23,$BF23&lt;2027,$BP$8,$BS23&gt;2027,$BP$8,$BF23&gt;2027,$BP$8,$BS23&lt;2027,$BP$8)</f>
        <v>365</v>
      </c>
      <c r="BQ23" s="116" cm="1">
        <f t="array" ref="BQ23">_xlfn.IFS($BF23=2028,$BI23,$BS23=2028,$BV23,$BF23&lt;2028,$BQ$8,$BS23&gt;2028,$BQ$8,$BF23&gt;2028,$BQ$8,$BS23&lt;2028,$BQ$8)</f>
        <v>366</v>
      </c>
      <c r="BR23" s="119" cm="1">
        <f t="array" ref="BR23">_xlfn.IFS($BF23=2029,$BI23,$BS23=2029,$BV23,$BF23&lt;2029,$BR$8,$BS23&gt;2029,$BR$8,$BF23&gt;2029,$BR$8,$BS23&lt;2029,$BR$8)</f>
        <v>365</v>
      </c>
      <c r="BS23" s="142">
        <f>YEAR(Table2[[#This Row],[Ja papildatvaļinājums - darbinieka darba beigšanas datums iestādē, ja darbs projektā nav beigts  31.decembrī5]])</f>
        <v>1900</v>
      </c>
      <c r="BT23" s="141">
        <f>MONTH(Table2[[#This Row],[Ja papildatvaļinājums - darbinieka darba beigšanas datums iestādē, ja darbs projektā nav beigts  31.decembrī5]])</f>
        <v>1</v>
      </c>
      <c r="BU23" s="141">
        <f>DAY(Table2[[#This Row],[Ja papildatvaļinājums - darbinieka darba beigšanas datums iestādē, ja darbs projektā nav beigts  31.decembrī5]])</f>
        <v>0</v>
      </c>
      <c r="BV23" s="141">
        <f>IF(YEAR($J23)=YEAR($K23),MIN(DATE($BS23,$BT23,$BU23),$K23)-MAX(DATE($BF23,$BG23,$BH23),$J23)+1,MIN(DATE($BS23,$BT23,$BU23),$K23)-MAX(DATE(Table2[[#This Row],[Darba beigu gads iestādē]],1,1))+1)</f>
        <v>1</v>
      </c>
    </row>
    <row r="24" spans="1:74" x14ac:dyDescent="0.3">
      <c r="A24" s="26">
        <v>15</v>
      </c>
      <c r="B24" s="48"/>
      <c r="C24" s="49"/>
      <c r="D24" s="57"/>
      <c r="E24" s="63">
        <f>SUMIF(Table2[[#This Row],[b.2021]:[c.2029]],"&gt;0",Table2[[#This Row],[b.2021]:[c.2029]])</f>
        <v>0</v>
      </c>
      <c r="F24" s="58"/>
      <c r="G24" s="59"/>
      <c r="H24" s="66">
        <f>Table2[[#This Row],[Atvaļinājuma dienu skaits, kas projektā attiecināts iepriekšējos MP ]]+Table2[[#This Row],[Atvaļinājuma dienu skaits, kas pieprasīts šajā MP3]]</f>
        <v>0</v>
      </c>
      <c r="I24" s="29">
        <f>Table2[[#This Row],[Atvaļinājums proporcionāli nostrādātajam laikam projektā (Visi atvaļinājumi kopā)]]-H24</f>
        <v>0</v>
      </c>
      <c r="J24" s="135"/>
      <c r="K24" s="139"/>
      <c r="L24" s="125"/>
      <c r="M24" s="126"/>
      <c r="N24" s="126"/>
      <c r="O24" s="126"/>
      <c r="P24" s="126"/>
      <c r="Q24" s="126"/>
      <c r="R24" s="126"/>
      <c r="S24" s="126"/>
      <c r="T24" s="127"/>
      <c r="U24" s="170"/>
      <c r="V24" s="106">
        <f>IF(COUNT(Table2[[#This Row],[Darba sākuma datums projektā1]:[Amata pienākumu izpildes termiņš, vai darba beigu datums par kuru iesniegts MP2]])=2,MIN(DATE($V$9,12,31),$D24)-MAX(DATE($V$9,1,1),$C24)+1,0)</f>
        <v>0</v>
      </c>
      <c r="W24" s="99">
        <f>IF(COUNT(Table2[[#This Row],[Darba sākuma datums projektā1]:[Amata pienākumu izpildes termiņš, vai darba beigu datums par kuru iesniegts MP2]])=2,MIN(DATE($W$9,12,31),$D24)-MAX(DATE($W$9,1,1),$C24)+1,0)</f>
        <v>0</v>
      </c>
      <c r="X24" s="99">
        <f>IF(COUNT(Table2[[#This Row],[Darba sākuma datums projektā1]:[Amata pienākumu izpildes termiņš, vai darba beigu datums par kuru iesniegts MP2]])=2,MIN(DATE($X$9,12,31),$D24)-MAX(DATE($X$9,1,1),$C24)+1,0)</f>
        <v>0</v>
      </c>
      <c r="Y24" s="99">
        <f>IF(COUNT(Table2[[#This Row],[Darba sākuma datums projektā1]:[Amata pienākumu izpildes termiņš, vai darba beigu datums par kuru iesniegts MP2]])=2,MIN(DATE($Y$9,12,31),$D24)-MAX(DATE($Y$9,1,1),$C24)+1,0)</f>
        <v>0</v>
      </c>
      <c r="Z24" s="99">
        <f>IF(COUNT(Table2[[#This Row],[Darba sākuma datums projektā1]:[Amata pienākumu izpildes termiņš, vai darba beigu datums par kuru iesniegts MP2]])=2,MIN(DATE($Z$9,12,31),$D24)-MAX(DATE(Z$9,1,1),$C24)+1,0)</f>
        <v>0</v>
      </c>
      <c r="AA24" s="99">
        <f>IF(COUNT(Table2[[#This Row],[Darba sākuma datums projektā1]:[Amata pienākumu izpildes termiņš, vai darba beigu datums par kuru iesniegts MP2]])=2,MIN(DATE($AA$9,12,31),$D24)-MAX(DATE($AA$9,1,1),$C24)+1,0)</f>
        <v>0</v>
      </c>
      <c r="AB24" s="99">
        <f>IF(COUNT(Table2[[#This Row],[Darba sākuma datums projektā1]:[Amata pienākumu izpildes termiņš, vai darba beigu datums par kuru iesniegts MP2]])=2,MIN(DATE($AB$9,12,31),$D24)-MAX(DATE($AB$9,1,1),$C24)+1,0)</f>
        <v>0</v>
      </c>
      <c r="AC24" s="99">
        <f>IF(COUNT(Table2[[#This Row],[Darba sākuma datums projektā1]:[Amata pienākumu izpildes termiņš, vai darba beigu datums par kuru iesniegts MP2]])=2,MIN(DATE($AC$9,12,31),$D24)-MAX(DATE($AC$9,1,1),$C24)+1,0)</f>
        <v>0</v>
      </c>
      <c r="AD24" s="109">
        <f>IF(COUNT(Table2[[#This Row],[Darba sākuma datums projektā1]:[Amata pienākumu izpildes termiņš, vai darba beigu datums par kuru iesniegts MP2]])=2,MIN(DATE($AD$9,12,31),$D24)-MAX(DATE($AD$9,1,1),$C24)+1,0)</f>
        <v>0</v>
      </c>
      <c r="AE24" s="106">
        <f t="shared" si="10"/>
        <v>0</v>
      </c>
      <c r="AF24" s="99">
        <f t="shared" si="11"/>
        <v>0</v>
      </c>
      <c r="AG24" s="99">
        <f t="shared" si="12"/>
        <v>0</v>
      </c>
      <c r="AH24" s="99">
        <f t="shared" si="13"/>
        <v>0</v>
      </c>
      <c r="AI24" s="99">
        <f t="shared" si="14"/>
        <v>0</v>
      </c>
      <c r="AJ24" s="99">
        <f t="shared" si="15"/>
        <v>0</v>
      </c>
      <c r="AK24" s="99">
        <f t="shared" si="16"/>
        <v>0</v>
      </c>
      <c r="AL24" s="99">
        <f t="shared" si="17"/>
        <v>0</v>
      </c>
      <c r="AM24" s="100">
        <f t="shared" si="18"/>
        <v>0</v>
      </c>
      <c r="AN24" s="103" t="e">
        <f>Table2[[#This Row],[2021]]/Table2[[#This Row],[d.2021]]</f>
        <v>#DIV/0!</v>
      </c>
      <c r="AO24" s="104" t="e">
        <f>Table2[[#This Row],[2022]]/Table2[[#This Row],[d.2022]]</f>
        <v>#DIV/0!</v>
      </c>
      <c r="AP24" s="104" t="e">
        <f>Table2[[#This Row],[2023]]/Table2[[#This Row],[d.2023]]</f>
        <v>#DIV/0!</v>
      </c>
      <c r="AQ24" s="104" t="e">
        <f>Table2[[#This Row],[2024]]/Table2[[#This Row],[d.2024]]</f>
        <v>#DIV/0!</v>
      </c>
      <c r="AR24" s="104" t="e">
        <f>Table2[[#This Row],[2025]]/Table2[[#This Row],[d.2025]]</f>
        <v>#DIV/0!</v>
      </c>
      <c r="AS24" s="104" t="e">
        <f>Table2[[#This Row],[2026]]/Table2[[#This Row],[d.2026]]</f>
        <v>#DIV/0!</v>
      </c>
      <c r="AT24" s="104" t="e">
        <f>Table2[[#This Row],[2027]]/Table2[[#This Row],[d.2027]]</f>
        <v>#DIV/0!</v>
      </c>
      <c r="AU24" s="104" t="e">
        <f>Table2[[#This Row],[2028]]/Table2[[#This Row],[d.2028]]</f>
        <v>#DIV/0!</v>
      </c>
      <c r="AV24" s="108" t="e">
        <f>Table2[[#This Row],[2029]]/Table2[[#This Row],[d.2029]]</f>
        <v>#DIV/0!</v>
      </c>
      <c r="AW24" s="97" t="e">
        <f>Table2[[#This Row],[e.2021]]/Table2[[#This Row],[Papildatvaļinājums par 20216]]</f>
        <v>#DIV/0!</v>
      </c>
      <c r="AX24" s="97" t="e">
        <f>Table2[[#This Row],[e.2022]]/Table2[[#This Row],[Papildatvaļinājums par 20226]]</f>
        <v>#DIV/0!</v>
      </c>
      <c r="AY24" s="97" t="e">
        <f>Table2[[#This Row],[e.2023]]/Table2[[#This Row],[Papildatvaļinājums par 20236]]</f>
        <v>#DIV/0!</v>
      </c>
      <c r="AZ24" s="97" t="e">
        <f>Table2[[#This Row],[e.2024]]/Table2[[#This Row],[Papildatvaļinājums par 20246]]</f>
        <v>#DIV/0!</v>
      </c>
      <c r="BA24" s="97" t="e">
        <f>Table2[[#This Row],[e.2025]]/Table2[[#This Row],[Papildatvaļinājums par 20256]]</f>
        <v>#DIV/0!</v>
      </c>
      <c r="BB24" s="97" t="e">
        <f>Table2[[#This Row],[e.2026]]/Table2[[#This Row],[Papildatvaļinājums par 20266]]</f>
        <v>#DIV/0!</v>
      </c>
      <c r="BC24" s="97" t="e">
        <f>Table2[[#This Row],[e.2027]]/Table2[[#This Row],[Papildatvaļinājums par 20276]]</f>
        <v>#DIV/0!</v>
      </c>
      <c r="BD24" s="97" t="e">
        <f>Table2[[#This Row],[e.2028]]/Table2[[#This Row],[Papildatvaļinājums par 20286]]</f>
        <v>#DIV/0!</v>
      </c>
      <c r="BE24" s="98" t="e">
        <f>Table2[[#This Row],[e.2029]]/Table2[[#This Row],[Papildatvaļinājums par 20296]]</f>
        <v>#DIV/0!</v>
      </c>
      <c r="BF24" s="85">
        <f>YEAR(Table2[[#This Row],[Ja papildatvaļinājums - darbinieka darba uzsākšana iestādē, ja darbs projektā nav uzsākts 1.janvārī4]])</f>
        <v>1900</v>
      </c>
      <c r="BG24" s="86">
        <f>MONTH(Table2[[#This Row],[Ja papildatvaļinājums - darbinieka darba uzsākšana iestādē, ja darbs projektā nav uzsākts 1.janvārī4]])</f>
        <v>1</v>
      </c>
      <c r="BH24" s="86">
        <f>DAY(Table2[[#This Row],[Ja papildatvaļinājums - darbinieka darba uzsākšana iestādē, ja darbs projektā nav uzsākts 1.janvārī4]])</f>
        <v>0</v>
      </c>
      <c r="BI24" s="147">
        <f t="shared" si="9"/>
        <v>1</v>
      </c>
      <c r="BJ24" s="144" cm="1">
        <f t="array" ref="BJ24">_xlfn.IFS($BF24=2021,$BI24,$BS24=2021,$BV24,$BF24&lt;2021,$BJ$8,$BS24&gt;2021,$BJ$8,$BF24&gt;2021,$BJ$8,$BS24&lt;2021,$BJ$8)</f>
        <v>365</v>
      </c>
      <c r="BK24" s="116" cm="1">
        <f t="array" ref="BK24">_xlfn.IFS($BF24=2022,$BI24,$BS24=2022,$BV24,$BF24&lt;2022,$BK$8,$BS24&gt;2022,$BK$8,$BF24&gt;2022,$BK$8,$BS24&lt;2022,$BK$8)</f>
        <v>365</v>
      </c>
      <c r="BL24" s="116" cm="1">
        <f t="array" ref="BL24">_xlfn.IFS($BF24=2023,$BI24,$BS24=2023,$BV24,$BF24&lt;2023,$BL$8,$BS24&gt;2023,$BL$8,$BF24&gt;2023,$BL$8,$BS24&lt;2023,$BL$8)</f>
        <v>365</v>
      </c>
      <c r="BM24" s="116" cm="1">
        <f t="array" ref="BM24">_xlfn.IFS($BF24=2024,$BI24,$BS24=2024,$BV24,$BF24&lt;2024,$BM$8,$BS24&gt;2024,$BM$8,$BF24&gt;2024,$BM$8,$BS24&lt;2024,$BM$8)</f>
        <v>366</v>
      </c>
      <c r="BN24" s="116" cm="1">
        <f t="array" ref="BN24">_xlfn.IFS($BF24=2025,$BI24,$BS24=2025,$BV24,$BF24&lt;2025,$BN$8,$BS24&gt;2025,$BN$8,$BF24&gt;2025,$BN$8,$BS24&lt;2025,$BN$8)</f>
        <v>365</v>
      </c>
      <c r="BO24" s="116" cm="1">
        <f t="array" ref="BO24">_xlfn.IFS($BF24=2026,$BI24,$BS24=2026,$BV24,$BF24&lt;2026,$BO$8,$BS24&gt;2026,$BO$8,$BF24&gt;2026,$BO$8,$BS24&lt;2026,$BO$8)</f>
        <v>365</v>
      </c>
      <c r="BP24" s="116" cm="1">
        <f t="array" ref="BP24">_xlfn.IFS($BF24=2027,$BI24,$BS24=2027,$BV24,$BF24&lt;2027,$BP$8,$BS24&gt;2027,$BP$8,$BF24&gt;2027,$BP$8,$BS24&lt;2027,$BP$8)</f>
        <v>365</v>
      </c>
      <c r="BQ24" s="116" cm="1">
        <f t="array" ref="BQ24">_xlfn.IFS($BF24=2028,$BI24,$BS24=2028,$BV24,$BF24&lt;2028,$BQ$8,$BS24&gt;2028,$BQ$8,$BF24&gt;2028,$BQ$8,$BS24&lt;2028,$BQ$8)</f>
        <v>366</v>
      </c>
      <c r="BR24" s="119" cm="1">
        <f t="array" ref="BR24">_xlfn.IFS($BF24=2029,$BI24,$BS24=2029,$BV24,$BF24&lt;2029,$BR$8,$BS24&gt;2029,$BR$8,$BF24&gt;2029,$BR$8,$BS24&lt;2029,$BR$8)</f>
        <v>365</v>
      </c>
      <c r="BS24" s="142">
        <f>YEAR(Table2[[#This Row],[Ja papildatvaļinājums - darbinieka darba beigšanas datums iestādē, ja darbs projektā nav beigts  31.decembrī5]])</f>
        <v>1900</v>
      </c>
      <c r="BT24" s="141">
        <f>MONTH(Table2[[#This Row],[Ja papildatvaļinājums - darbinieka darba beigšanas datums iestādē, ja darbs projektā nav beigts  31.decembrī5]])</f>
        <v>1</v>
      </c>
      <c r="BU24" s="141">
        <f>DAY(Table2[[#This Row],[Ja papildatvaļinājums - darbinieka darba beigšanas datums iestādē, ja darbs projektā nav beigts  31.decembrī5]])</f>
        <v>0</v>
      </c>
      <c r="BV24" s="141">
        <f>IF(YEAR($J24)=YEAR($K24),MIN(DATE($BS24,$BT24,$BU24),$K24)-MAX(DATE($BF24,$BG24,$BH24),$J24)+1,MIN(DATE($BS24,$BT24,$BU24),$K24)-MAX(DATE(Table2[[#This Row],[Darba beigu gads iestādē]],1,1))+1)</f>
        <v>1</v>
      </c>
    </row>
    <row r="25" spans="1:74" x14ac:dyDescent="0.3">
      <c r="A25" s="26">
        <v>16</v>
      </c>
      <c r="B25" s="48"/>
      <c r="C25" s="49"/>
      <c r="D25" s="57"/>
      <c r="E25" s="63">
        <f>SUMIF(Table2[[#This Row],[b.2021]:[c.2029]],"&gt;0",Table2[[#This Row],[b.2021]:[c.2029]])</f>
        <v>0</v>
      </c>
      <c r="F25" s="58"/>
      <c r="G25" s="59"/>
      <c r="H25" s="66">
        <f>Table2[[#This Row],[Atvaļinājuma dienu skaits, kas projektā attiecināts iepriekšējos MP ]]+Table2[[#This Row],[Atvaļinājuma dienu skaits, kas pieprasīts šajā MP3]]</f>
        <v>0</v>
      </c>
      <c r="I25" s="29">
        <f>Table2[[#This Row],[Atvaļinājums proporcionāli nostrādātajam laikam projektā (Visi atvaļinājumi kopā)]]-H25</f>
        <v>0</v>
      </c>
      <c r="J25" s="135"/>
      <c r="K25" s="139"/>
      <c r="L25" s="125"/>
      <c r="M25" s="126"/>
      <c r="N25" s="126"/>
      <c r="O25" s="126"/>
      <c r="P25" s="126"/>
      <c r="Q25" s="126"/>
      <c r="R25" s="126"/>
      <c r="S25" s="126"/>
      <c r="T25" s="127"/>
      <c r="U25" s="170"/>
      <c r="V25" s="106">
        <f>IF(COUNT(Table2[[#This Row],[Darba sākuma datums projektā1]:[Amata pienākumu izpildes termiņš, vai darba beigu datums par kuru iesniegts MP2]])=2,MIN(DATE($V$9,12,31),$D25)-MAX(DATE($V$9,1,1),$C25)+1,0)</f>
        <v>0</v>
      </c>
      <c r="W25" s="99">
        <f>IF(COUNT(Table2[[#This Row],[Darba sākuma datums projektā1]:[Amata pienākumu izpildes termiņš, vai darba beigu datums par kuru iesniegts MP2]])=2,MIN(DATE($W$9,12,31),$D25)-MAX(DATE($W$9,1,1),$C25)+1,0)</f>
        <v>0</v>
      </c>
      <c r="X25" s="99">
        <f>IF(COUNT(Table2[[#This Row],[Darba sākuma datums projektā1]:[Amata pienākumu izpildes termiņš, vai darba beigu datums par kuru iesniegts MP2]])=2,MIN(DATE($X$9,12,31),$D25)-MAX(DATE($X$9,1,1),$C25)+1,0)</f>
        <v>0</v>
      </c>
      <c r="Y25" s="99">
        <f>IF(COUNT(Table2[[#This Row],[Darba sākuma datums projektā1]:[Amata pienākumu izpildes termiņš, vai darba beigu datums par kuru iesniegts MP2]])=2,MIN(DATE($Y$9,12,31),$D25)-MAX(DATE($Y$9,1,1),$C25)+1,0)</f>
        <v>0</v>
      </c>
      <c r="Z25" s="99">
        <f>IF(COUNT(Table2[[#This Row],[Darba sākuma datums projektā1]:[Amata pienākumu izpildes termiņš, vai darba beigu datums par kuru iesniegts MP2]])=2,MIN(DATE($Z$9,12,31),$D25)-MAX(DATE(Z$9,1,1),$C25)+1,0)</f>
        <v>0</v>
      </c>
      <c r="AA25" s="99">
        <f>IF(COUNT(Table2[[#This Row],[Darba sākuma datums projektā1]:[Amata pienākumu izpildes termiņš, vai darba beigu datums par kuru iesniegts MP2]])=2,MIN(DATE($AA$9,12,31),$D25)-MAX(DATE($AA$9,1,1),$C25)+1,0)</f>
        <v>0</v>
      </c>
      <c r="AB25" s="99">
        <f>IF(COUNT(Table2[[#This Row],[Darba sākuma datums projektā1]:[Amata pienākumu izpildes termiņš, vai darba beigu datums par kuru iesniegts MP2]])=2,MIN(DATE($AB$9,12,31),$D25)-MAX(DATE($AB$9,1,1),$C25)+1,0)</f>
        <v>0</v>
      </c>
      <c r="AC25" s="99">
        <f>IF(COUNT(Table2[[#This Row],[Darba sākuma datums projektā1]:[Amata pienākumu izpildes termiņš, vai darba beigu datums par kuru iesniegts MP2]])=2,MIN(DATE($AC$9,12,31),$D25)-MAX(DATE($AC$9,1,1),$C25)+1,0)</f>
        <v>0</v>
      </c>
      <c r="AD25" s="109">
        <f>IF(COUNT(Table2[[#This Row],[Darba sākuma datums projektā1]:[Amata pienākumu izpildes termiņš, vai darba beigu datums par kuru iesniegts MP2]])=2,MIN(DATE($AD$9,12,31),$D25)-MAX(DATE($AD$9,1,1),$C25)+1,0)</f>
        <v>0</v>
      </c>
      <c r="AE25" s="106">
        <f t="shared" si="10"/>
        <v>0</v>
      </c>
      <c r="AF25" s="99">
        <f t="shared" si="11"/>
        <v>0</v>
      </c>
      <c r="AG25" s="99">
        <f t="shared" si="12"/>
        <v>0</v>
      </c>
      <c r="AH25" s="99">
        <f t="shared" si="13"/>
        <v>0</v>
      </c>
      <c r="AI25" s="99">
        <f t="shared" si="14"/>
        <v>0</v>
      </c>
      <c r="AJ25" s="99">
        <f t="shared" si="15"/>
        <v>0</v>
      </c>
      <c r="AK25" s="99">
        <f t="shared" si="16"/>
        <v>0</v>
      </c>
      <c r="AL25" s="99">
        <f t="shared" si="17"/>
        <v>0</v>
      </c>
      <c r="AM25" s="100">
        <f t="shared" si="18"/>
        <v>0</v>
      </c>
      <c r="AN25" s="103" t="e">
        <f>Table2[[#This Row],[2021]]/Table2[[#This Row],[d.2021]]</f>
        <v>#DIV/0!</v>
      </c>
      <c r="AO25" s="104" t="e">
        <f>Table2[[#This Row],[2022]]/Table2[[#This Row],[d.2022]]</f>
        <v>#DIV/0!</v>
      </c>
      <c r="AP25" s="104" t="e">
        <f>Table2[[#This Row],[2023]]/Table2[[#This Row],[d.2023]]</f>
        <v>#DIV/0!</v>
      </c>
      <c r="AQ25" s="104" t="e">
        <f>Table2[[#This Row],[2024]]/Table2[[#This Row],[d.2024]]</f>
        <v>#DIV/0!</v>
      </c>
      <c r="AR25" s="104" t="e">
        <f>Table2[[#This Row],[2025]]/Table2[[#This Row],[d.2025]]</f>
        <v>#DIV/0!</v>
      </c>
      <c r="AS25" s="104" t="e">
        <f>Table2[[#This Row],[2026]]/Table2[[#This Row],[d.2026]]</f>
        <v>#DIV/0!</v>
      </c>
      <c r="AT25" s="104" t="e">
        <f>Table2[[#This Row],[2027]]/Table2[[#This Row],[d.2027]]</f>
        <v>#DIV/0!</v>
      </c>
      <c r="AU25" s="104" t="e">
        <f>Table2[[#This Row],[2028]]/Table2[[#This Row],[d.2028]]</f>
        <v>#DIV/0!</v>
      </c>
      <c r="AV25" s="108" t="e">
        <f>Table2[[#This Row],[2029]]/Table2[[#This Row],[d.2029]]</f>
        <v>#DIV/0!</v>
      </c>
      <c r="AW25" s="97" t="e">
        <f>Table2[[#This Row],[e.2021]]/Table2[[#This Row],[Papildatvaļinājums par 20216]]</f>
        <v>#DIV/0!</v>
      </c>
      <c r="AX25" s="97" t="e">
        <f>Table2[[#This Row],[e.2022]]/Table2[[#This Row],[Papildatvaļinājums par 20226]]</f>
        <v>#DIV/0!</v>
      </c>
      <c r="AY25" s="97" t="e">
        <f>Table2[[#This Row],[e.2023]]/Table2[[#This Row],[Papildatvaļinājums par 20236]]</f>
        <v>#DIV/0!</v>
      </c>
      <c r="AZ25" s="97" t="e">
        <f>Table2[[#This Row],[e.2024]]/Table2[[#This Row],[Papildatvaļinājums par 20246]]</f>
        <v>#DIV/0!</v>
      </c>
      <c r="BA25" s="97" t="e">
        <f>Table2[[#This Row],[e.2025]]/Table2[[#This Row],[Papildatvaļinājums par 20256]]</f>
        <v>#DIV/0!</v>
      </c>
      <c r="BB25" s="97" t="e">
        <f>Table2[[#This Row],[e.2026]]/Table2[[#This Row],[Papildatvaļinājums par 20266]]</f>
        <v>#DIV/0!</v>
      </c>
      <c r="BC25" s="97" t="e">
        <f>Table2[[#This Row],[e.2027]]/Table2[[#This Row],[Papildatvaļinājums par 20276]]</f>
        <v>#DIV/0!</v>
      </c>
      <c r="BD25" s="97" t="e">
        <f>Table2[[#This Row],[e.2028]]/Table2[[#This Row],[Papildatvaļinājums par 20286]]</f>
        <v>#DIV/0!</v>
      </c>
      <c r="BE25" s="98" t="e">
        <f>Table2[[#This Row],[e.2029]]/Table2[[#This Row],[Papildatvaļinājums par 20296]]</f>
        <v>#DIV/0!</v>
      </c>
      <c r="BF25" s="85">
        <f>YEAR(Table2[[#This Row],[Ja papildatvaļinājums - darbinieka darba uzsākšana iestādē, ja darbs projektā nav uzsākts 1.janvārī4]])</f>
        <v>1900</v>
      </c>
      <c r="BG25" s="86">
        <f>MONTH(Table2[[#This Row],[Ja papildatvaļinājums - darbinieka darba uzsākšana iestādē, ja darbs projektā nav uzsākts 1.janvārī4]])</f>
        <v>1</v>
      </c>
      <c r="BH25" s="86">
        <f>DAY(Table2[[#This Row],[Ja papildatvaļinājums - darbinieka darba uzsākšana iestādē, ja darbs projektā nav uzsākts 1.janvārī4]])</f>
        <v>0</v>
      </c>
      <c r="BI25" s="147">
        <f t="shared" si="9"/>
        <v>1</v>
      </c>
      <c r="BJ25" s="144" cm="1">
        <f t="array" ref="BJ25">_xlfn.IFS($BF25=2021,$BI25,$BS25=2021,$BV25,$BF25&lt;2021,$BJ$8,$BS25&gt;2021,$BJ$8,$BF25&gt;2021,$BJ$8,$BS25&lt;2021,$BJ$8)</f>
        <v>365</v>
      </c>
      <c r="BK25" s="116" cm="1">
        <f t="array" ref="BK25">_xlfn.IFS($BF25=2022,$BI25,$BS25=2022,$BV25,$BF25&lt;2022,$BK$8,$BS25&gt;2022,$BK$8,$BF25&gt;2022,$BK$8,$BS25&lt;2022,$BK$8)</f>
        <v>365</v>
      </c>
      <c r="BL25" s="116" cm="1">
        <f t="array" ref="BL25">_xlfn.IFS($BF25=2023,$BI25,$BS25=2023,$BV25,$BF25&lt;2023,$BL$8,$BS25&gt;2023,$BL$8,$BF25&gt;2023,$BL$8,$BS25&lt;2023,$BL$8)</f>
        <v>365</v>
      </c>
      <c r="BM25" s="116" cm="1">
        <f t="array" ref="BM25">_xlfn.IFS($BF25=2024,$BI25,$BS25=2024,$BV25,$BF25&lt;2024,$BM$8,$BS25&gt;2024,$BM$8,$BF25&gt;2024,$BM$8,$BS25&lt;2024,$BM$8)</f>
        <v>366</v>
      </c>
      <c r="BN25" s="116" cm="1">
        <f t="array" ref="BN25">_xlfn.IFS($BF25=2025,$BI25,$BS25=2025,$BV25,$BF25&lt;2025,$BN$8,$BS25&gt;2025,$BN$8,$BF25&gt;2025,$BN$8,$BS25&lt;2025,$BN$8)</f>
        <v>365</v>
      </c>
      <c r="BO25" s="116" cm="1">
        <f t="array" ref="BO25">_xlfn.IFS($BF25=2026,$BI25,$BS25=2026,$BV25,$BF25&lt;2026,$BO$8,$BS25&gt;2026,$BO$8,$BF25&gt;2026,$BO$8,$BS25&lt;2026,$BO$8)</f>
        <v>365</v>
      </c>
      <c r="BP25" s="116" cm="1">
        <f t="array" ref="BP25">_xlfn.IFS($BF25=2027,$BI25,$BS25=2027,$BV25,$BF25&lt;2027,$BP$8,$BS25&gt;2027,$BP$8,$BF25&gt;2027,$BP$8,$BS25&lt;2027,$BP$8)</f>
        <v>365</v>
      </c>
      <c r="BQ25" s="116" cm="1">
        <f t="array" ref="BQ25">_xlfn.IFS($BF25=2028,$BI25,$BS25=2028,$BV25,$BF25&lt;2028,$BQ$8,$BS25&gt;2028,$BQ$8,$BF25&gt;2028,$BQ$8,$BS25&lt;2028,$BQ$8)</f>
        <v>366</v>
      </c>
      <c r="BR25" s="119" cm="1">
        <f t="array" ref="BR25">_xlfn.IFS($BF25=2029,$BI25,$BS25=2029,$BV25,$BF25&lt;2029,$BR$8,$BS25&gt;2029,$BR$8,$BF25&gt;2029,$BR$8,$BS25&lt;2029,$BR$8)</f>
        <v>365</v>
      </c>
      <c r="BS25" s="142">
        <f>YEAR(Table2[[#This Row],[Ja papildatvaļinājums - darbinieka darba beigšanas datums iestādē, ja darbs projektā nav beigts  31.decembrī5]])</f>
        <v>1900</v>
      </c>
      <c r="BT25" s="141">
        <f>MONTH(Table2[[#This Row],[Ja papildatvaļinājums - darbinieka darba beigšanas datums iestādē, ja darbs projektā nav beigts  31.decembrī5]])</f>
        <v>1</v>
      </c>
      <c r="BU25" s="141">
        <f>DAY(Table2[[#This Row],[Ja papildatvaļinājums - darbinieka darba beigšanas datums iestādē, ja darbs projektā nav beigts  31.decembrī5]])</f>
        <v>0</v>
      </c>
      <c r="BV25" s="141">
        <f>IF(YEAR($J25)=YEAR($K25),MIN(DATE($BS25,$BT25,$BU25),$K25)-MAX(DATE($BF25,$BG25,$BH25),$J25)+1,MIN(DATE($BS25,$BT25,$BU25),$K25)-MAX(DATE(Table2[[#This Row],[Darba beigu gads iestādē]],1,1))+1)</f>
        <v>1</v>
      </c>
    </row>
    <row r="26" spans="1:74" x14ac:dyDescent="0.3">
      <c r="A26" s="26">
        <v>17</v>
      </c>
      <c r="B26" s="48"/>
      <c r="C26" s="49"/>
      <c r="D26" s="57"/>
      <c r="E26" s="63">
        <f>SUMIF(Table2[[#This Row],[b.2021]:[c.2029]],"&gt;0",Table2[[#This Row],[b.2021]:[c.2029]])</f>
        <v>0</v>
      </c>
      <c r="F26" s="58"/>
      <c r="G26" s="59"/>
      <c r="H26" s="66">
        <f>Table2[[#This Row],[Atvaļinājuma dienu skaits, kas projektā attiecināts iepriekšējos MP ]]+Table2[[#This Row],[Atvaļinājuma dienu skaits, kas pieprasīts šajā MP3]]</f>
        <v>0</v>
      </c>
      <c r="I26" s="29">
        <f>Table2[[#This Row],[Atvaļinājums proporcionāli nostrādātajam laikam projektā (Visi atvaļinājumi kopā)]]-H26</f>
        <v>0</v>
      </c>
      <c r="J26" s="135"/>
      <c r="K26" s="139"/>
      <c r="L26" s="125"/>
      <c r="M26" s="126"/>
      <c r="N26" s="126"/>
      <c r="O26" s="126"/>
      <c r="P26" s="126"/>
      <c r="Q26" s="126"/>
      <c r="R26" s="126"/>
      <c r="S26" s="126"/>
      <c r="T26" s="127"/>
      <c r="U26" s="170"/>
      <c r="V26" s="106">
        <f>IF(COUNT(Table2[[#This Row],[Darba sākuma datums projektā1]:[Amata pienākumu izpildes termiņš, vai darba beigu datums par kuru iesniegts MP2]])=2,MIN(DATE($V$9,12,31),$D26)-MAX(DATE($V$9,1,1),$C26)+1,0)</f>
        <v>0</v>
      </c>
      <c r="W26" s="99">
        <f>IF(COUNT(Table2[[#This Row],[Darba sākuma datums projektā1]:[Amata pienākumu izpildes termiņš, vai darba beigu datums par kuru iesniegts MP2]])=2,MIN(DATE($W$9,12,31),$D26)-MAX(DATE($W$9,1,1),$C26)+1,0)</f>
        <v>0</v>
      </c>
      <c r="X26" s="99">
        <f>IF(COUNT(Table2[[#This Row],[Darba sākuma datums projektā1]:[Amata pienākumu izpildes termiņš, vai darba beigu datums par kuru iesniegts MP2]])=2,MIN(DATE($X$9,12,31),$D26)-MAX(DATE($X$9,1,1),$C26)+1,0)</f>
        <v>0</v>
      </c>
      <c r="Y26" s="99">
        <f>IF(COUNT(Table2[[#This Row],[Darba sākuma datums projektā1]:[Amata pienākumu izpildes termiņš, vai darba beigu datums par kuru iesniegts MP2]])=2,MIN(DATE($Y$9,12,31),$D26)-MAX(DATE($Y$9,1,1),$C26)+1,0)</f>
        <v>0</v>
      </c>
      <c r="Z26" s="99">
        <f>IF(COUNT(Table2[[#This Row],[Darba sākuma datums projektā1]:[Amata pienākumu izpildes termiņš, vai darba beigu datums par kuru iesniegts MP2]])=2,MIN(DATE($Z$9,12,31),$D26)-MAX(DATE(Z$9,1,1),$C26)+1,0)</f>
        <v>0</v>
      </c>
      <c r="AA26" s="99">
        <f>IF(COUNT(Table2[[#This Row],[Darba sākuma datums projektā1]:[Amata pienākumu izpildes termiņš, vai darba beigu datums par kuru iesniegts MP2]])=2,MIN(DATE($AA$9,12,31),$D26)-MAX(DATE($AA$9,1,1),$C26)+1,0)</f>
        <v>0</v>
      </c>
      <c r="AB26" s="99">
        <f>IF(COUNT(Table2[[#This Row],[Darba sākuma datums projektā1]:[Amata pienākumu izpildes termiņš, vai darba beigu datums par kuru iesniegts MP2]])=2,MIN(DATE($AB$9,12,31),$D26)-MAX(DATE($AB$9,1,1),$C26)+1,0)</f>
        <v>0</v>
      </c>
      <c r="AC26" s="99">
        <f>IF(COUNT(Table2[[#This Row],[Darba sākuma datums projektā1]:[Amata pienākumu izpildes termiņš, vai darba beigu datums par kuru iesniegts MP2]])=2,MIN(DATE($AC$9,12,31),$D26)-MAX(DATE($AC$9,1,1),$C26)+1,0)</f>
        <v>0</v>
      </c>
      <c r="AD26" s="109">
        <f>IF(COUNT(Table2[[#This Row],[Darba sākuma datums projektā1]:[Amata pienākumu izpildes termiņš, vai darba beigu datums par kuru iesniegts MP2]])=2,MIN(DATE($AD$9,12,31),$D26)-MAX(DATE($AD$9,1,1),$C26)+1,0)</f>
        <v>0</v>
      </c>
      <c r="AE26" s="106">
        <f t="shared" si="10"/>
        <v>0</v>
      </c>
      <c r="AF26" s="99">
        <f t="shared" si="11"/>
        <v>0</v>
      </c>
      <c r="AG26" s="99">
        <f t="shared" si="12"/>
        <v>0</v>
      </c>
      <c r="AH26" s="99">
        <f t="shared" si="13"/>
        <v>0</v>
      </c>
      <c r="AI26" s="99">
        <f t="shared" si="14"/>
        <v>0</v>
      </c>
      <c r="AJ26" s="99">
        <f t="shared" si="15"/>
        <v>0</v>
      </c>
      <c r="AK26" s="99">
        <f t="shared" si="16"/>
        <v>0</v>
      </c>
      <c r="AL26" s="99">
        <f t="shared" si="17"/>
        <v>0</v>
      </c>
      <c r="AM26" s="100">
        <f t="shared" si="18"/>
        <v>0</v>
      </c>
      <c r="AN26" s="103" t="e">
        <f>Table2[[#This Row],[2021]]/Table2[[#This Row],[d.2021]]</f>
        <v>#DIV/0!</v>
      </c>
      <c r="AO26" s="104" t="e">
        <f>Table2[[#This Row],[2022]]/Table2[[#This Row],[d.2022]]</f>
        <v>#DIV/0!</v>
      </c>
      <c r="AP26" s="104" t="e">
        <f>Table2[[#This Row],[2023]]/Table2[[#This Row],[d.2023]]</f>
        <v>#DIV/0!</v>
      </c>
      <c r="AQ26" s="104" t="e">
        <f>Table2[[#This Row],[2024]]/Table2[[#This Row],[d.2024]]</f>
        <v>#DIV/0!</v>
      </c>
      <c r="AR26" s="104" t="e">
        <f>Table2[[#This Row],[2025]]/Table2[[#This Row],[d.2025]]</f>
        <v>#DIV/0!</v>
      </c>
      <c r="AS26" s="104" t="e">
        <f>Table2[[#This Row],[2026]]/Table2[[#This Row],[d.2026]]</f>
        <v>#DIV/0!</v>
      </c>
      <c r="AT26" s="104" t="e">
        <f>Table2[[#This Row],[2027]]/Table2[[#This Row],[d.2027]]</f>
        <v>#DIV/0!</v>
      </c>
      <c r="AU26" s="104" t="e">
        <f>Table2[[#This Row],[2028]]/Table2[[#This Row],[d.2028]]</f>
        <v>#DIV/0!</v>
      </c>
      <c r="AV26" s="108" t="e">
        <f>Table2[[#This Row],[2029]]/Table2[[#This Row],[d.2029]]</f>
        <v>#DIV/0!</v>
      </c>
      <c r="AW26" s="97" t="e">
        <f>Table2[[#This Row],[e.2021]]/Table2[[#This Row],[Papildatvaļinājums par 20216]]</f>
        <v>#DIV/0!</v>
      </c>
      <c r="AX26" s="97" t="e">
        <f>Table2[[#This Row],[e.2022]]/Table2[[#This Row],[Papildatvaļinājums par 20226]]</f>
        <v>#DIV/0!</v>
      </c>
      <c r="AY26" s="97" t="e">
        <f>Table2[[#This Row],[e.2023]]/Table2[[#This Row],[Papildatvaļinājums par 20236]]</f>
        <v>#DIV/0!</v>
      </c>
      <c r="AZ26" s="97" t="e">
        <f>Table2[[#This Row],[e.2024]]/Table2[[#This Row],[Papildatvaļinājums par 20246]]</f>
        <v>#DIV/0!</v>
      </c>
      <c r="BA26" s="97" t="e">
        <f>Table2[[#This Row],[e.2025]]/Table2[[#This Row],[Papildatvaļinājums par 20256]]</f>
        <v>#DIV/0!</v>
      </c>
      <c r="BB26" s="97" t="e">
        <f>Table2[[#This Row],[e.2026]]/Table2[[#This Row],[Papildatvaļinājums par 20266]]</f>
        <v>#DIV/0!</v>
      </c>
      <c r="BC26" s="97" t="e">
        <f>Table2[[#This Row],[e.2027]]/Table2[[#This Row],[Papildatvaļinājums par 20276]]</f>
        <v>#DIV/0!</v>
      </c>
      <c r="BD26" s="97" t="e">
        <f>Table2[[#This Row],[e.2028]]/Table2[[#This Row],[Papildatvaļinājums par 20286]]</f>
        <v>#DIV/0!</v>
      </c>
      <c r="BE26" s="98" t="e">
        <f>Table2[[#This Row],[e.2029]]/Table2[[#This Row],[Papildatvaļinājums par 20296]]</f>
        <v>#DIV/0!</v>
      </c>
      <c r="BF26" s="85">
        <f>YEAR(Table2[[#This Row],[Ja papildatvaļinājums - darbinieka darba uzsākšana iestādē, ja darbs projektā nav uzsākts 1.janvārī4]])</f>
        <v>1900</v>
      </c>
      <c r="BG26" s="86">
        <f>MONTH(Table2[[#This Row],[Ja papildatvaļinājums - darbinieka darba uzsākšana iestādē, ja darbs projektā nav uzsākts 1.janvārī4]])</f>
        <v>1</v>
      </c>
      <c r="BH26" s="86">
        <f>DAY(Table2[[#This Row],[Ja papildatvaļinājums - darbinieka darba uzsākšana iestādē, ja darbs projektā nav uzsākts 1.janvārī4]])</f>
        <v>0</v>
      </c>
      <c r="BI26" s="147">
        <f t="shared" si="9"/>
        <v>1</v>
      </c>
      <c r="BJ26" s="144" cm="1">
        <f t="array" ref="BJ26">_xlfn.IFS($BF26=2021,$BI26,$BS26=2021,$BV26,$BF26&lt;2021,$BJ$8,$BS26&gt;2021,$BJ$8,$BF26&gt;2021,$BJ$8,$BS26&lt;2021,$BJ$8)</f>
        <v>365</v>
      </c>
      <c r="BK26" s="116" cm="1">
        <f t="array" ref="BK26">_xlfn.IFS($BF26=2022,$BI26,$BS26=2022,$BV26,$BF26&lt;2022,$BK$8,$BS26&gt;2022,$BK$8,$BF26&gt;2022,$BK$8,$BS26&lt;2022,$BK$8)</f>
        <v>365</v>
      </c>
      <c r="BL26" s="116" cm="1">
        <f t="array" ref="BL26">_xlfn.IFS($BF26=2023,$BI26,$BS26=2023,$BV26,$BF26&lt;2023,$BL$8,$BS26&gt;2023,$BL$8,$BF26&gt;2023,$BL$8,$BS26&lt;2023,$BL$8)</f>
        <v>365</v>
      </c>
      <c r="BM26" s="116" cm="1">
        <f t="array" ref="BM26">_xlfn.IFS($BF26=2024,$BI26,$BS26=2024,$BV26,$BF26&lt;2024,$BM$8,$BS26&gt;2024,$BM$8,$BF26&gt;2024,$BM$8,$BS26&lt;2024,$BM$8)</f>
        <v>366</v>
      </c>
      <c r="BN26" s="116" cm="1">
        <f t="array" ref="BN26">_xlfn.IFS($BF26=2025,$BI26,$BS26=2025,$BV26,$BF26&lt;2025,$BN$8,$BS26&gt;2025,$BN$8,$BF26&gt;2025,$BN$8,$BS26&lt;2025,$BN$8)</f>
        <v>365</v>
      </c>
      <c r="BO26" s="116" cm="1">
        <f t="array" ref="BO26">_xlfn.IFS($BF26=2026,$BI26,$BS26=2026,$BV26,$BF26&lt;2026,$BO$8,$BS26&gt;2026,$BO$8,$BF26&gt;2026,$BO$8,$BS26&lt;2026,$BO$8)</f>
        <v>365</v>
      </c>
      <c r="BP26" s="116" cm="1">
        <f t="array" ref="BP26">_xlfn.IFS($BF26=2027,$BI26,$BS26=2027,$BV26,$BF26&lt;2027,$BP$8,$BS26&gt;2027,$BP$8,$BF26&gt;2027,$BP$8,$BS26&lt;2027,$BP$8)</f>
        <v>365</v>
      </c>
      <c r="BQ26" s="116" cm="1">
        <f t="array" ref="BQ26">_xlfn.IFS($BF26=2028,$BI26,$BS26=2028,$BV26,$BF26&lt;2028,$BQ$8,$BS26&gt;2028,$BQ$8,$BF26&gt;2028,$BQ$8,$BS26&lt;2028,$BQ$8)</f>
        <v>366</v>
      </c>
      <c r="BR26" s="119" cm="1">
        <f t="array" ref="BR26">_xlfn.IFS($BF26=2029,$BI26,$BS26=2029,$BV26,$BF26&lt;2029,$BR$8,$BS26&gt;2029,$BR$8,$BF26&gt;2029,$BR$8,$BS26&lt;2029,$BR$8)</f>
        <v>365</v>
      </c>
      <c r="BS26" s="142">
        <f>YEAR(Table2[[#This Row],[Ja papildatvaļinājums - darbinieka darba beigšanas datums iestādē, ja darbs projektā nav beigts  31.decembrī5]])</f>
        <v>1900</v>
      </c>
      <c r="BT26" s="141">
        <f>MONTH(Table2[[#This Row],[Ja papildatvaļinājums - darbinieka darba beigšanas datums iestādē, ja darbs projektā nav beigts  31.decembrī5]])</f>
        <v>1</v>
      </c>
      <c r="BU26" s="141">
        <f>DAY(Table2[[#This Row],[Ja papildatvaļinājums - darbinieka darba beigšanas datums iestādē, ja darbs projektā nav beigts  31.decembrī5]])</f>
        <v>0</v>
      </c>
      <c r="BV26" s="141">
        <f>IF(YEAR($J26)=YEAR($K26),MIN(DATE($BS26,$BT26,$BU26),$K26)-MAX(DATE($BF26,$BG26,$BH26),$J26)+1,MIN(DATE($BS26,$BT26,$BU26),$K26)-MAX(DATE(Table2[[#This Row],[Darba beigu gads iestādē]],1,1))+1)</f>
        <v>1</v>
      </c>
    </row>
    <row r="27" spans="1:74" x14ac:dyDescent="0.3">
      <c r="A27" s="26">
        <v>18</v>
      </c>
      <c r="B27" s="48"/>
      <c r="C27" s="49"/>
      <c r="D27" s="57"/>
      <c r="E27" s="63">
        <f>SUMIF(Table2[[#This Row],[b.2021]:[c.2029]],"&gt;0",Table2[[#This Row],[b.2021]:[c.2029]])</f>
        <v>0</v>
      </c>
      <c r="F27" s="58"/>
      <c r="G27" s="59"/>
      <c r="H27" s="66">
        <f>Table2[[#This Row],[Atvaļinājuma dienu skaits, kas projektā attiecināts iepriekšējos MP ]]+Table2[[#This Row],[Atvaļinājuma dienu skaits, kas pieprasīts šajā MP3]]</f>
        <v>0</v>
      </c>
      <c r="I27" s="29">
        <f>Table2[[#This Row],[Atvaļinājums proporcionāli nostrādātajam laikam projektā (Visi atvaļinājumi kopā)]]-H27</f>
        <v>0</v>
      </c>
      <c r="J27" s="135"/>
      <c r="K27" s="139"/>
      <c r="L27" s="125"/>
      <c r="M27" s="126"/>
      <c r="N27" s="126"/>
      <c r="O27" s="126"/>
      <c r="P27" s="126"/>
      <c r="Q27" s="126"/>
      <c r="R27" s="126"/>
      <c r="S27" s="126"/>
      <c r="T27" s="127"/>
      <c r="U27" s="170"/>
      <c r="V27" s="106">
        <f>IF(COUNT(Table2[[#This Row],[Darba sākuma datums projektā1]:[Amata pienākumu izpildes termiņš, vai darba beigu datums par kuru iesniegts MP2]])=2,MIN(DATE($V$9,12,31),$D27)-MAX(DATE($V$9,1,1),$C27)+1,0)</f>
        <v>0</v>
      </c>
      <c r="W27" s="99">
        <f>IF(COUNT(Table2[[#This Row],[Darba sākuma datums projektā1]:[Amata pienākumu izpildes termiņš, vai darba beigu datums par kuru iesniegts MP2]])=2,MIN(DATE($W$9,12,31),$D27)-MAX(DATE($W$9,1,1),$C27)+1,0)</f>
        <v>0</v>
      </c>
      <c r="X27" s="99">
        <f>IF(COUNT(Table2[[#This Row],[Darba sākuma datums projektā1]:[Amata pienākumu izpildes termiņš, vai darba beigu datums par kuru iesniegts MP2]])=2,MIN(DATE($X$9,12,31),$D27)-MAX(DATE($X$9,1,1),$C27)+1,0)</f>
        <v>0</v>
      </c>
      <c r="Y27" s="99">
        <f>IF(COUNT(Table2[[#This Row],[Darba sākuma datums projektā1]:[Amata pienākumu izpildes termiņš, vai darba beigu datums par kuru iesniegts MP2]])=2,MIN(DATE($Y$9,12,31),$D27)-MAX(DATE($Y$9,1,1),$C27)+1,0)</f>
        <v>0</v>
      </c>
      <c r="Z27" s="99">
        <f>IF(COUNT(Table2[[#This Row],[Darba sākuma datums projektā1]:[Amata pienākumu izpildes termiņš, vai darba beigu datums par kuru iesniegts MP2]])=2,MIN(DATE($Z$9,12,31),$D27)-MAX(DATE(Z$9,1,1),$C27)+1,0)</f>
        <v>0</v>
      </c>
      <c r="AA27" s="99">
        <f>IF(COUNT(Table2[[#This Row],[Darba sākuma datums projektā1]:[Amata pienākumu izpildes termiņš, vai darba beigu datums par kuru iesniegts MP2]])=2,MIN(DATE($AA$9,12,31),$D27)-MAX(DATE($AA$9,1,1),$C27)+1,0)</f>
        <v>0</v>
      </c>
      <c r="AB27" s="99">
        <f>IF(COUNT(Table2[[#This Row],[Darba sākuma datums projektā1]:[Amata pienākumu izpildes termiņš, vai darba beigu datums par kuru iesniegts MP2]])=2,MIN(DATE($AB$9,12,31),$D27)-MAX(DATE($AB$9,1,1),$C27)+1,0)</f>
        <v>0</v>
      </c>
      <c r="AC27" s="99">
        <f>IF(COUNT(Table2[[#This Row],[Darba sākuma datums projektā1]:[Amata pienākumu izpildes termiņš, vai darba beigu datums par kuru iesniegts MP2]])=2,MIN(DATE($AC$9,12,31),$D27)-MAX(DATE($AC$9,1,1),$C27)+1,0)</f>
        <v>0</v>
      </c>
      <c r="AD27" s="109">
        <f>IF(COUNT(Table2[[#This Row],[Darba sākuma datums projektā1]:[Amata pienākumu izpildes termiņš, vai darba beigu datums par kuru iesniegts MP2]])=2,MIN(DATE($AD$9,12,31),$D27)-MAX(DATE($AD$9,1,1),$C27)+1,0)</f>
        <v>0</v>
      </c>
      <c r="AE27" s="106">
        <f t="shared" si="10"/>
        <v>0</v>
      </c>
      <c r="AF27" s="99">
        <f t="shared" si="11"/>
        <v>0</v>
      </c>
      <c r="AG27" s="99">
        <f t="shared" si="12"/>
        <v>0</v>
      </c>
      <c r="AH27" s="99">
        <f t="shared" si="13"/>
        <v>0</v>
      </c>
      <c r="AI27" s="99">
        <f t="shared" si="14"/>
        <v>0</v>
      </c>
      <c r="AJ27" s="99">
        <f t="shared" si="15"/>
        <v>0</v>
      </c>
      <c r="AK27" s="99">
        <f t="shared" si="16"/>
        <v>0</v>
      </c>
      <c r="AL27" s="99">
        <f t="shared" si="17"/>
        <v>0</v>
      </c>
      <c r="AM27" s="100">
        <f t="shared" si="18"/>
        <v>0</v>
      </c>
      <c r="AN27" s="103" t="e">
        <f>Table2[[#This Row],[2021]]/Table2[[#This Row],[d.2021]]</f>
        <v>#DIV/0!</v>
      </c>
      <c r="AO27" s="104" t="e">
        <f>Table2[[#This Row],[2022]]/Table2[[#This Row],[d.2022]]</f>
        <v>#DIV/0!</v>
      </c>
      <c r="AP27" s="104" t="e">
        <f>Table2[[#This Row],[2023]]/Table2[[#This Row],[d.2023]]</f>
        <v>#DIV/0!</v>
      </c>
      <c r="AQ27" s="104" t="e">
        <f>Table2[[#This Row],[2024]]/Table2[[#This Row],[d.2024]]</f>
        <v>#DIV/0!</v>
      </c>
      <c r="AR27" s="104" t="e">
        <f>Table2[[#This Row],[2025]]/Table2[[#This Row],[d.2025]]</f>
        <v>#DIV/0!</v>
      </c>
      <c r="AS27" s="104" t="e">
        <f>Table2[[#This Row],[2026]]/Table2[[#This Row],[d.2026]]</f>
        <v>#DIV/0!</v>
      </c>
      <c r="AT27" s="104" t="e">
        <f>Table2[[#This Row],[2027]]/Table2[[#This Row],[d.2027]]</f>
        <v>#DIV/0!</v>
      </c>
      <c r="AU27" s="104" t="e">
        <f>Table2[[#This Row],[2028]]/Table2[[#This Row],[d.2028]]</f>
        <v>#DIV/0!</v>
      </c>
      <c r="AV27" s="108" t="e">
        <f>Table2[[#This Row],[2029]]/Table2[[#This Row],[d.2029]]</f>
        <v>#DIV/0!</v>
      </c>
      <c r="AW27" s="97" t="e">
        <f>Table2[[#This Row],[e.2021]]/Table2[[#This Row],[Papildatvaļinājums par 20216]]</f>
        <v>#DIV/0!</v>
      </c>
      <c r="AX27" s="97" t="e">
        <f>Table2[[#This Row],[e.2022]]/Table2[[#This Row],[Papildatvaļinājums par 20226]]</f>
        <v>#DIV/0!</v>
      </c>
      <c r="AY27" s="97" t="e">
        <f>Table2[[#This Row],[e.2023]]/Table2[[#This Row],[Papildatvaļinājums par 20236]]</f>
        <v>#DIV/0!</v>
      </c>
      <c r="AZ27" s="97" t="e">
        <f>Table2[[#This Row],[e.2024]]/Table2[[#This Row],[Papildatvaļinājums par 20246]]</f>
        <v>#DIV/0!</v>
      </c>
      <c r="BA27" s="97" t="e">
        <f>Table2[[#This Row],[e.2025]]/Table2[[#This Row],[Papildatvaļinājums par 20256]]</f>
        <v>#DIV/0!</v>
      </c>
      <c r="BB27" s="97" t="e">
        <f>Table2[[#This Row],[e.2026]]/Table2[[#This Row],[Papildatvaļinājums par 20266]]</f>
        <v>#DIV/0!</v>
      </c>
      <c r="BC27" s="97" t="e">
        <f>Table2[[#This Row],[e.2027]]/Table2[[#This Row],[Papildatvaļinājums par 20276]]</f>
        <v>#DIV/0!</v>
      </c>
      <c r="BD27" s="97" t="e">
        <f>Table2[[#This Row],[e.2028]]/Table2[[#This Row],[Papildatvaļinājums par 20286]]</f>
        <v>#DIV/0!</v>
      </c>
      <c r="BE27" s="98" t="e">
        <f>Table2[[#This Row],[e.2029]]/Table2[[#This Row],[Papildatvaļinājums par 20296]]</f>
        <v>#DIV/0!</v>
      </c>
      <c r="BF27" s="85">
        <f>YEAR(Table2[[#This Row],[Ja papildatvaļinājums - darbinieka darba uzsākšana iestādē, ja darbs projektā nav uzsākts 1.janvārī4]])</f>
        <v>1900</v>
      </c>
      <c r="BG27" s="86">
        <f>MONTH(Table2[[#This Row],[Ja papildatvaļinājums - darbinieka darba uzsākšana iestādē, ja darbs projektā nav uzsākts 1.janvārī4]])</f>
        <v>1</v>
      </c>
      <c r="BH27" s="86">
        <f>DAY(Table2[[#This Row],[Ja papildatvaļinājums - darbinieka darba uzsākšana iestādē, ja darbs projektā nav uzsākts 1.janvārī4]])</f>
        <v>0</v>
      </c>
      <c r="BI27" s="147">
        <f t="shared" si="9"/>
        <v>1</v>
      </c>
      <c r="BJ27" s="144" cm="1">
        <f t="array" ref="BJ27">_xlfn.IFS($BF27=2021,$BI27,$BS27=2021,$BV27,$BF27&lt;2021,$BJ$8,$BS27&gt;2021,$BJ$8,$BF27&gt;2021,$BJ$8,$BS27&lt;2021,$BJ$8)</f>
        <v>365</v>
      </c>
      <c r="BK27" s="116" cm="1">
        <f t="array" ref="BK27">_xlfn.IFS($BF27=2022,$BI27,$BS27=2022,$BV27,$BF27&lt;2022,$BK$8,$BS27&gt;2022,$BK$8,$BF27&gt;2022,$BK$8,$BS27&lt;2022,$BK$8)</f>
        <v>365</v>
      </c>
      <c r="BL27" s="116" cm="1">
        <f t="array" ref="BL27">_xlfn.IFS($BF27=2023,$BI27,$BS27=2023,$BV27,$BF27&lt;2023,$BL$8,$BS27&gt;2023,$BL$8,$BF27&gt;2023,$BL$8,$BS27&lt;2023,$BL$8)</f>
        <v>365</v>
      </c>
      <c r="BM27" s="116" cm="1">
        <f t="array" ref="BM27">_xlfn.IFS($BF27=2024,$BI27,$BS27=2024,$BV27,$BF27&lt;2024,$BM$8,$BS27&gt;2024,$BM$8,$BF27&gt;2024,$BM$8,$BS27&lt;2024,$BM$8)</f>
        <v>366</v>
      </c>
      <c r="BN27" s="116" cm="1">
        <f t="array" ref="BN27">_xlfn.IFS($BF27=2025,$BI27,$BS27=2025,$BV27,$BF27&lt;2025,$BN$8,$BS27&gt;2025,$BN$8,$BF27&gt;2025,$BN$8,$BS27&lt;2025,$BN$8)</f>
        <v>365</v>
      </c>
      <c r="BO27" s="116" cm="1">
        <f t="array" ref="BO27">_xlfn.IFS($BF27=2026,$BI27,$BS27=2026,$BV27,$BF27&lt;2026,$BO$8,$BS27&gt;2026,$BO$8,$BF27&gt;2026,$BO$8,$BS27&lt;2026,$BO$8)</f>
        <v>365</v>
      </c>
      <c r="BP27" s="116" cm="1">
        <f t="array" ref="BP27">_xlfn.IFS($BF27=2027,$BI27,$BS27=2027,$BV27,$BF27&lt;2027,$BP$8,$BS27&gt;2027,$BP$8,$BF27&gt;2027,$BP$8,$BS27&lt;2027,$BP$8)</f>
        <v>365</v>
      </c>
      <c r="BQ27" s="116" cm="1">
        <f t="array" ref="BQ27">_xlfn.IFS($BF27=2028,$BI27,$BS27=2028,$BV27,$BF27&lt;2028,$BQ$8,$BS27&gt;2028,$BQ$8,$BF27&gt;2028,$BQ$8,$BS27&lt;2028,$BQ$8)</f>
        <v>366</v>
      </c>
      <c r="BR27" s="119" cm="1">
        <f t="array" ref="BR27">_xlfn.IFS($BF27=2029,$BI27,$BS27=2029,$BV27,$BF27&lt;2029,$BR$8,$BS27&gt;2029,$BR$8,$BF27&gt;2029,$BR$8,$BS27&lt;2029,$BR$8)</f>
        <v>365</v>
      </c>
      <c r="BS27" s="142">
        <f>YEAR(Table2[[#This Row],[Ja papildatvaļinājums - darbinieka darba beigšanas datums iestādē, ja darbs projektā nav beigts  31.decembrī5]])</f>
        <v>1900</v>
      </c>
      <c r="BT27" s="141">
        <f>MONTH(Table2[[#This Row],[Ja papildatvaļinājums - darbinieka darba beigšanas datums iestādē, ja darbs projektā nav beigts  31.decembrī5]])</f>
        <v>1</v>
      </c>
      <c r="BU27" s="141">
        <f>DAY(Table2[[#This Row],[Ja papildatvaļinājums - darbinieka darba beigšanas datums iestādē, ja darbs projektā nav beigts  31.decembrī5]])</f>
        <v>0</v>
      </c>
      <c r="BV27" s="141">
        <f>IF(YEAR($J27)=YEAR($K27),MIN(DATE($BS27,$BT27,$BU27),$K27)-MAX(DATE($BF27,$BG27,$BH27),$J27)+1,MIN(DATE($BS27,$BT27,$BU27),$K27)-MAX(DATE(Table2[[#This Row],[Darba beigu gads iestādē]],1,1))+1)</f>
        <v>1</v>
      </c>
    </row>
    <row r="28" spans="1:74" x14ac:dyDescent="0.3">
      <c r="A28" s="26">
        <v>19</v>
      </c>
      <c r="B28" s="48"/>
      <c r="C28" s="49"/>
      <c r="D28" s="57"/>
      <c r="E28" s="63">
        <f>SUMIF(Table2[[#This Row],[b.2021]:[c.2029]],"&gt;0",Table2[[#This Row],[b.2021]:[c.2029]])</f>
        <v>0</v>
      </c>
      <c r="F28" s="58"/>
      <c r="G28" s="59"/>
      <c r="H28" s="66">
        <f>Table2[[#This Row],[Atvaļinājuma dienu skaits, kas projektā attiecināts iepriekšējos MP ]]+Table2[[#This Row],[Atvaļinājuma dienu skaits, kas pieprasīts šajā MP3]]</f>
        <v>0</v>
      </c>
      <c r="I28" s="29">
        <f>Table2[[#This Row],[Atvaļinājums proporcionāli nostrādātajam laikam projektā (Visi atvaļinājumi kopā)]]-H28</f>
        <v>0</v>
      </c>
      <c r="J28" s="135"/>
      <c r="K28" s="139"/>
      <c r="L28" s="125"/>
      <c r="M28" s="126"/>
      <c r="N28" s="126"/>
      <c r="O28" s="126"/>
      <c r="P28" s="126"/>
      <c r="Q28" s="126"/>
      <c r="R28" s="126"/>
      <c r="S28" s="126"/>
      <c r="T28" s="127"/>
      <c r="U28" s="170"/>
      <c r="V28" s="106">
        <f>IF(COUNT(Table2[[#This Row],[Darba sākuma datums projektā1]:[Amata pienākumu izpildes termiņš, vai darba beigu datums par kuru iesniegts MP2]])=2,MIN(DATE($V$9,12,31),$D28)-MAX(DATE($V$9,1,1),$C28)+1,0)</f>
        <v>0</v>
      </c>
      <c r="W28" s="99">
        <f>IF(COUNT(Table2[[#This Row],[Darba sākuma datums projektā1]:[Amata pienākumu izpildes termiņš, vai darba beigu datums par kuru iesniegts MP2]])=2,MIN(DATE($W$9,12,31),$D28)-MAX(DATE($W$9,1,1),$C28)+1,0)</f>
        <v>0</v>
      </c>
      <c r="X28" s="99">
        <f>IF(COUNT(Table2[[#This Row],[Darba sākuma datums projektā1]:[Amata pienākumu izpildes termiņš, vai darba beigu datums par kuru iesniegts MP2]])=2,MIN(DATE($X$9,12,31),$D28)-MAX(DATE($X$9,1,1),$C28)+1,0)</f>
        <v>0</v>
      </c>
      <c r="Y28" s="99">
        <f>IF(COUNT(Table2[[#This Row],[Darba sākuma datums projektā1]:[Amata pienākumu izpildes termiņš, vai darba beigu datums par kuru iesniegts MP2]])=2,MIN(DATE($Y$9,12,31),$D28)-MAX(DATE($Y$9,1,1),$C28)+1,0)</f>
        <v>0</v>
      </c>
      <c r="Z28" s="99">
        <f>IF(COUNT(Table2[[#This Row],[Darba sākuma datums projektā1]:[Amata pienākumu izpildes termiņš, vai darba beigu datums par kuru iesniegts MP2]])=2,MIN(DATE($Z$9,12,31),$D28)-MAX(DATE(Z$9,1,1),$C28)+1,0)</f>
        <v>0</v>
      </c>
      <c r="AA28" s="99">
        <f>IF(COUNT(Table2[[#This Row],[Darba sākuma datums projektā1]:[Amata pienākumu izpildes termiņš, vai darba beigu datums par kuru iesniegts MP2]])=2,MIN(DATE($AA$9,12,31),$D28)-MAX(DATE($AA$9,1,1),$C28)+1,0)</f>
        <v>0</v>
      </c>
      <c r="AB28" s="99">
        <f>IF(COUNT(Table2[[#This Row],[Darba sākuma datums projektā1]:[Amata pienākumu izpildes termiņš, vai darba beigu datums par kuru iesniegts MP2]])=2,MIN(DATE($AB$9,12,31),$D28)-MAX(DATE($AB$9,1,1),$C28)+1,0)</f>
        <v>0</v>
      </c>
      <c r="AC28" s="99">
        <f>IF(COUNT(Table2[[#This Row],[Darba sākuma datums projektā1]:[Amata pienākumu izpildes termiņš, vai darba beigu datums par kuru iesniegts MP2]])=2,MIN(DATE($AC$9,12,31),$D28)-MAX(DATE($AC$9,1,1),$C28)+1,0)</f>
        <v>0</v>
      </c>
      <c r="AD28" s="109">
        <f>IF(COUNT(Table2[[#This Row],[Darba sākuma datums projektā1]:[Amata pienākumu izpildes termiņš, vai darba beigu datums par kuru iesniegts MP2]])=2,MIN(DATE($AD$9,12,31),$D28)-MAX(DATE($AD$9,1,1),$C28)+1,0)</f>
        <v>0</v>
      </c>
      <c r="AE28" s="106">
        <f t="shared" si="10"/>
        <v>0</v>
      </c>
      <c r="AF28" s="99">
        <f t="shared" si="11"/>
        <v>0</v>
      </c>
      <c r="AG28" s="99">
        <f t="shared" si="12"/>
        <v>0</v>
      </c>
      <c r="AH28" s="99">
        <f t="shared" si="13"/>
        <v>0</v>
      </c>
      <c r="AI28" s="99">
        <f t="shared" si="14"/>
        <v>0</v>
      </c>
      <c r="AJ28" s="99">
        <f t="shared" si="15"/>
        <v>0</v>
      </c>
      <c r="AK28" s="99">
        <f t="shared" si="16"/>
        <v>0</v>
      </c>
      <c r="AL28" s="99">
        <f t="shared" si="17"/>
        <v>0</v>
      </c>
      <c r="AM28" s="100">
        <f t="shared" si="18"/>
        <v>0</v>
      </c>
      <c r="AN28" s="103" t="e">
        <f>Table2[[#This Row],[2021]]/Table2[[#This Row],[d.2021]]</f>
        <v>#DIV/0!</v>
      </c>
      <c r="AO28" s="104" t="e">
        <f>Table2[[#This Row],[2022]]/Table2[[#This Row],[d.2022]]</f>
        <v>#DIV/0!</v>
      </c>
      <c r="AP28" s="104" t="e">
        <f>Table2[[#This Row],[2023]]/Table2[[#This Row],[d.2023]]</f>
        <v>#DIV/0!</v>
      </c>
      <c r="AQ28" s="104" t="e">
        <f>Table2[[#This Row],[2024]]/Table2[[#This Row],[d.2024]]</f>
        <v>#DIV/0!</v>
      </c>
      <c r="AR28" s="104" t="e">
        <f>Table2[[#This Row],[2025]]/Table2[[#This Row],[d.2025]]</f>
        <v>#DIV/0!</v>
      </c>
      <c r="AS28" s="104" t="e">
        <f>Table2[[#This Row],[2026]]/Table2[[#This Row],[d.2026]]</f>
        <v>#DIV/0!</v>
      </c>
      <c r="AT28" s="104" t="e">
        <f>Table2[[#This Row],[2027]]/Table2[[#This Row],[d.2027]]</f>
        <v>#DIV/0!</v>
      </c>
      <c r="AU28" s="104" t="e">
        <f>Table2[[#This Row],[2028]]/Table2[[#This Row],[d.2028]]</f>
        <v>#DIV/0!</v>
      </c>
      <c r="AV28" s="108" t="e">
        <f>Table2[[#This Row],[2029]]/Table2[[#This Row],[d.2029]]</f>
        <v>#DIV/0!</v>
      </c>
      <c r="AW28" s="97" t="e">
        <f>Table2[[#This Row],[e.2021]]/Table2[[#This Row],[Papildatvaļinājums par 20216]]</f>
        <v>#DIV/0!</v>
      </c>
      <c r="AX28" s="97" t="e">
        <f>Table2[[#This Row],[e.2022]]/Table2[[#This Row],[Papildatvaļinājums par 20226]]</f>
        <v>#DIV/0!</v>
      </c>
      <c r="AY28" s="97" t="e">
        <f>Table2[[#This Row],[e.2023]]/Table2[[#This Row],[Papildatvaļinājums par 20236]]</f>
        <v>#DIV/0!</v>
      </c>
      <c r="AZ28" s="97" t="e">
        <f>Table2[[#This Row],[e.2024]]/Table2[[#This Row],[Papildatvaļinājums par 20246]]</f>
        <v>#DIV/0!</v>
      </c>
      <c r="BA28" s="97" t="e">
        <f>Table2[[#This Row],[e.2025]]/Table2[[#This Row],[Papildatvaļinājums par 20256]]</f>
        <v>#DIV/0!</v>
      </c>
      <c r="BB28" s="97" t="e">
        <f>Table2[[#This Row],[e.2026]]/Table2[[#This Row],[Papildatvaļinājums par 20266]]</f>
        <v>#DIV/0!</v>
      </c>
      <c r="BC28" s="97" t="e">
        <f>Table2[[#This Row],[e.2027]]/Table2[[#This Row],[Papildatvaļinājums par 20276]]</f>
        <v>#DIV/0!</v>
      </c>
      <c r="BD28" s="97" t="e">
        <f>Table2[[#This Row],[e.2028]]/Table2[[#This Row],[Papildatvaļinājums par 20286]]</f>
        <v>#DIV/0!</v>
      </c>
      <c r="BE28" s="98" t="e">
        <f>Table2[[#This Row],[e.2029]]/Table2[[#This Row],[Papildatvaļinājums par 20296]]</f>
        <v>#DIV/0!</v>
      </c>
      <c r="BF28" s="85">
        <f>YEAR(Table2[[#This Row],[Ja papildatvaļinājums - darbinieka darba uzsākšana iestādē, ja darbs projektā nav uzsākts 1.janvārī4]])</f>
        <v>1900</v>
      </c>
      <c r="BG28" s="86">
        <f>MONTH(Table2[[#This Row],[Ja papildatvaļinājums - darbinieka darba uzsākšana iestādē, ja darbs projektā nav uzsākts 1.janvārī4]])</f>
        <v>1</v>
      </c>
      <c r="BH28" s="86">
        <f>DAY(Table2[[#This Row],[Ja papildatvaļinājums - darbinieka darba uzsākšana iestādē, ja darbs projektā nav uzsākts 1.janvārī4]])</f>
        <v>0</v>
      </c>
      <c r="BI28" s="147">
        <f t="shared" si="9"/>
        <v>1</v>
      </c>
      <c r="BJ28" s="144" cm="1">
        <f t="array" ref="BJ28">_xlfn.IFS($BF28=2021,$BI28,$BS28=2021,$BV28,$BF28&lt;2021,$BJ$8,$BS28&gt;2021,$BJ$8,$BF28&gt;2021,$BJ$8,$BS28&lt;2021,$BJ$8)</f>
        <v>365</v>
      </c>
      <c r="BK28" s="116" cm="1">
        <f t="array" ref="BK28">_xlfn.IFS($BF28=2022,$BI28,$BS28=2022,$BV28,$BF28&lt;2022,$BK$8,$BS28&gt;2022,$BK$8,$BF28&gt;2022,$BK$8,$BS28&lt;2022,$BK$8)</f>
        <v>365</v>
      </c>
      <c r="BL28" s="116" cm="1">
        <f t="array" ref="BL28">_xlfn.IFS($BF28=2023,$BI28,$BS28=2023,$BV28,$BF28&lt;2023,$BL$8,$BS28&gt;2023,$BL$8,$BF28&gt;2023,$BL$8,$BS28&lt;2023,$BL$8)</f>
        <v>365</v>
      </c>
      <c r="BM28" s="116" cm="1">
        <f t="array" ref="BM28">_xlfn.IFS($BF28=2024,$BI28,$BS28=2024,$BV28,$BF28&lt;2024,$BM$8,$BS28&gt;2024,$BM$8,$BF28&gt;2024,$BM$8,$BS28&lt;2024,$BM$8)</f>
        <v>366</v>
      </c>
      <c r="BN28" s="116" cm="1">
        <f t="array" ref="BN28">_xlfn.IFS($BF28=2025,$BI28,$BS28=2025,$BV28,$BF28&lt;2025,$BN$8,$BS28&gt;2025,$BN$8,$BF28&gt;2025,$BN$8,$BS28&lt;2025,$BN$8)</f>
        <v>365</v>
      </c>
      <c r="BO28" s="116" cm="1">
        <f t="array" ref="BO28">_xlfn.IFS($BF28=2026,$BI28,$BS28=2026,$BV28,$BF28&lt;2026,$BO$8,$BS28&gt;2026,$BO$8,$BF28&gt;2026,$BO$8,$BS28&lt;2026,$BO$8)</f>
        <v>365</v>
      </c>
      <c r="BP28" s="116" cm="1">
        <f t="array" ref="BP28">_xlfn.IFS($BF28=2027,$BI28,$BS28=2027,$BV28,$BF28&lt;2027,$BP$8,$BS28&gt;2027,$BP$8,$BF28&gt;2027,$BP$8,$BS28&lt;2027,$BP$8)</f>
        <v>365</v>
      </c>
      <c r="BQ28" s="116" cm="1">
        <f t="array" ref="BQ28">_xlfn.IFS($BF28=2028,$BI28,$BS28=2028,$BV28,$BF28&lt;2028,$BQ$8,$BS28&gt;2028,$BQ$8,$BF28&gt;2028,$BQ$8,$BS28&lt;2028,$BQ$8)</f>
        <v>366</v>
      </c>
      <c r="BR28" s="119" cm="1">
        <f t="array" ref="BR28">_xlfn.IFS($BF28=2029,$BI28,$BS28=2029,$BV28,$BF28&lt;2029,$BR$8,$BS28&gt;2029,$BR$8,$BF28&gt;2029,$BR$8,$BS28&lt;2029,$BR$8)</f>
        <v>365</v>
      </c>
      <c r="BS28" s="142">
        <f>YEAR(Table2[[#This Row],[Ja papildatvaļinājums - darbinieka darba beigšanas datums iestādē, ja darbs projektā nav beigts  31.decembrī5]])</f>
        <v>1900</v>
      </c>
      <c r="BT28" s="141">
        <f>MONTH(Table2[[#This Row],[Ja papildatvaļinājums - darbinieka darba beigšanas datums iestādē, ja darbs projektā nav beigts  31.decembrī5]])</f>
        <v>1</v>
      </c>
      <c r="BU28" s="141">
        <f>DAY(Table2[[#This Row],[Ja papildatvaļinājums - darbinieka darba beigšanas datums iestādē, ja darbs projektā nav beigts  31.decembrī5]])</f>
        <v>0</v>
      </c>
      <c r="BV28" s="141">
        <f>IF(YEAR($J28)=YEAR($K28),MIN(DATE($BS28,$BT28,$BU28),$K28)-MAX(DATE($BF28,$BG28,$BH28),$J28)+1,MIN(DATE($BS28,$BT28,$BU28),$K28)-MAX(DATE(Table2[[#This Row],[Darba beigu gads iestādē]],1,1))+1)</f>
        <v>1</v>
      </c>
    </row>
    <row r="29" spans="1:74" x14ac:dyDescent="0.3">
      <c r="A29" s="26">
        <v>20</v>
      </c>
      <c r="B29" s="48"/>
      <c r="C29" s="49"/>
      <c r="D29" s="57"/>
      <c r="E29" s="63">
        <f>SUMIF(Table2[[#This Row],[b.2021]:[c.2029]],"&gt;0",Table2[[#This Row],[b.2021]:[c.2029]])</f>
        <v>0</v>
      </c>
      <c r="F29" s="58"/>
      <c r="G29" s="59"/>
      <c r="H29" s="66">
        <f>Table2[[#This Row],[Atvaļinājuma dienu skaits, kas projektā attiecināts iepriekšējos MP ]]+Table2[[#This Row],[Atvaļinājuma dienu skaits, kas pieprasīts šajā MP3]]</f>
        <v>0</v>
      </c>
      <c r="I29" s="29">
        <f>Table2[[#This Row],[Atvaļinājums proporcionāli nostrādātajam laikam projektā (Visi atvaļinājumi kopā)]]-H29</f>
        <v>0</v>
      </c>
      <c r="J29" s="135"/>
      <c r="K29" s="139"/>
      <c r="L29" s="125"/>
      <c r="M29" s="126"/>
      <c r="N29" s="126"/>
      <c r="O29" s="126"/>
      <c r="P29" s="126"/>
      <c r="Q29" s="126"/>
      <c r="R29" s="126"/>
      <c r="S29" s="126"/>
      <c r="T29" s="127"/>
      <c r="U29" s="170"/>
      <c r="V29" s="106">
        <f>IF(COUNT(Table2[[#This Row],[Darba sākuma datums projektā1]:[Amata pienākumu izpildes termiņš, vai darba beigu datums par kuru iesniegts MP2]])=2,MIN(DATE($V$9,12,31),$D29)-MAX(DATE($V$9,1,1),$C29)+1,0)</f>
        <v>0</v>
      </c>
      <c r="W29" s="99">
        <f>IF(COUNT(Table2[[#This Row],[Darba sākuma datums projektā1]:[Amata pienākumu izpildes termiņš, vai darba beigu datums par kuru iesniegts MP2]])=2,MIN(DATE($W$9,12,31),$D29)-MAX(DATE($W$9,1,1),$C29)+1,0)</f>
        <v>0</v>
      </c>
      <c r="X29" s="99">
        <f>IF(COUNT(Table2[[#This Row],[Darba sākuma datums projektā1]:[Amata pienākumu izpildes termiņš, vai darba beigu datums par kuru iesniegts MP2]])=2,MIN(DATE($X$9,12,31),$D29)-MAX(DATE($X$9,1,1),$C29)+1,0)</f>
        <v>0</v>
      </c>
      <c r="Y29" s="99">
        <f>IF(COUNT(Table2[[#This Row],[Darba sākuma datums projektā1]:[Amata pienākumu izpildes termiņš, vai darba beigu datums par kuru iesniegts MP2]])=2,MIN(DATE($Y$9,12,31),$D29)-MAX(DATE($Y$9,1,1),$C29)+1,0)</f>
        <v>0</v>
      </c>
      <c r="Z29" s="99">
        <f>IF(COUNT(Table2[[#This Row],[Darba sākuma datums projektā1]:[Amata pienākumu izpildes termiņš, vai darba beigu datums par kuru iesniegts MP2]])=2,MIN(DATE($Z$9,12,31),$D29)-MAX(DATE(Z$9,1,1),$C29)+1,0)</f>
        <v>0</v>
      </c>
      <c r="AA29" s="99">
        <f>IF(COUNT(Table2[[#This Row],[Darba sākuma datums projektā1]:[Amata pienākumu izpildes termiņš, vai darba beigu datums par kuru iesniegts MP2]])=2,MIN(DATE($AA$9,12,31),$D29)-MAX(DATE($AA$9,1,1),$C29)+1,0)</f>
        <v>0</v>
      </c>
      <c r="AB29" s="99">
        <f>IF(COUNT(Table2[[#This Row],[Darba sākuma datums projektā1]:[Amata pienākumu izpildes termiņš, vai darba beigu datums par kuru iesniegts MP2]])=2,MIN(DATE($AB$9,12,31),$D29)-MAX(DATE($AB$9,1,1),$C29)+1,0)</f>
        <v>0</v>
      </c>
      <c r="AC29" s="99">
        <f>IF(COUNT(Table2[[#This Row],[Darba sākuma datums projektā1]:[Amata pienākumu izpildes termiņš, vai darba beigu datums par kuru iesniegts MP2]])=2,MIN(DATE($AC$9,12,31),$D29)-MAX(DATE($AC$9,1,1),$C29)+1,0)</f>
        <v>0</v>
      </c>
      <c r="AD29" s="109">
        <f>IF(COUNT(Table2[[#This Row],[Darba sākuma datums projektā1]:[Amata pienākumu izpildes termiņš, vai darba beigu datums par kuru iesniegts MP2]])=2,MIN(DATE($AD$9,12,31),$D29)-MAX(DATE($AD$9,1,1),$C29)+1,0)</f>
        <v>0</v>
      </c>
      <c r="AE29" s="106">
        <f t="shared" si="10"/>
        <v>0</v>
      </c>
      <c r="AF29" s="99">
        <f t="shared" si="11"/>
        <v>0</v>
      </c>
      <c r="AG29" s="99">
        <f t="shared" si="12"/>
        <v>0</v>
      </c>
      <c r="AH29" s="99">
        <f t="shared" si="13"/>
        <v>0</v>
      </c>
      <c r="AI29" s="99">
        <f t="shared" si="14"/>
        <v>0</v>
      </c>
      <c r="AJ29" s="99">
        <f t="shared" si="15"/>
        <v>0</v>
      </c>
      <c r="AK29" s="99">
        <f t="shared" si="16"/>
        <v>0</v>
      </c>
      <c r="AL29" s="99">
        <f t="shared" si="17"/>
        <v>0</v>
      </c>
      <c r="AM29" s="100">
        <f t="shared" si="18"/>
        <v>0</v>
      </c>
      <c r="AN29" s="103" t="e">
        <f>Table2[[#This Row],[2021]]/Table2[[#This Row],[d.2021]]</f>
        <v>#DIV/0!</v>
      </c>
      <c r="AO29" s="104" t="e">
        <f>Table2[[#This Row],[2022]]/Table2[[#This Row],[d.2022]]</f>
        <v>#DIV/0!</v>
      </c>
      <c r="AP29" s="104" t="e">
        <f>Table2[[#This Row],[2023]]/Table2[[#This Row],[d.2023]]</f>
        <v>#DIV/0!</v>
      </c>
      <c r="AQ29" s="104" t="e">
        <f>Table2[[#This Row],[2024]]/Table2[[#This Row],[d.2024]]</f>
        <v>#DIV/0!</v>
      </c>
      <c r="AR29" s="104" t="e">
        <f>Table2[[#This Row],[2025]]/Table2[[#This Row],[d.2025]]</f>
        <v>#DIV/0!</v>
      </c>
      <c r="AS29" s="104" t="e">
        <f>Table2[[#This Row],[2026]]/Table2[[#This Row],[d.2026]]</f>
        <v>#DIV/0!</v>
      </c>
      <c r="AT29" s="104" t="e">
        <f>Table2[[#This Row],[2027]]/Table2[[#This Row],[d.2027]]</f>
        <v>#DIV/0!</v>
      </c>
      <c r="AU29" s="104" t="e">
        <f>Table2[[#This Row],[2028]]/Table2[[#This Row],[d.2028]]</f>
        <v>#DIV/0!</v>
      </c>
      <c r="AV29" s="108" t="e">
        <f>Table2[[#This Row],[2029]]/Table2[[#This Row],[d.2029]]</f>
        <v>#DIV/0!</v>
      </c>
      <c r="AW29" s="97" t="e">
        <f>Table2[[#This Row],[e.2021]]/Table2[[#This Row],[Papildatvaļinājums par 20216]]</f>
        <v>#DIV/0!</v>
      </c>
      <c r="AX29" s="97" t="e">
        <f>Table2[[#This Row],[e.2022]]/Table2[[#This Row],[Papildatvaļinājums par 20226]]</f>
        <v>#DIV/0!</v>
      </c>
      <c r="AY29" s="97" t="e">
        <f>Table2[[#This Row],[e.2023]]/Table2[[#This Row],[Papildatvaļinājums par 20236]]</f>
        <v>#DIV/0!</v>
      </c>
      <c r="AZ29" s="97" t="e">
        <f>Table2[[#This Row],[e.2024]]/Table2[[#This Row],[Papildatvaļinājums par 20246]]</f>
        <v>#DIV/0!</v>
      </c>
      <c r="BA29" s="97" t="e">
        <f>Table2[[#This Row],[e.2025]]/Table2[[#This Row],[Papildatvaļinājums par 20256]]</f>
        <v>#DIV/0!</v>
      </c>
      <c r="BB29" s="97" t="e">
        <f>Table2[[#This Row],[e.2026]]/Table2[[#This Row],[Papildatvaļinājums par 20266]]</f>
        <v>#DIV/0!</v>
      </c>
      <c r="BC29" s="97" t="e">
        <f>Table2[[#This Row],[e.2027]]/Table2[[#This Row],[Papildatvaļinājums par 20276]]</f>
        <v>#DIV/0!</v>
      </c>
      <c r="BD29" s="97" t="e">
        <f>Table2[[#This Row],[e.2028]]/Table2[[#This Row],[Papildatvaļinājums par 20286]]</f>
        <v>#DIV/0!</v>
      </c>
      <c r="BE29" s="98" t="e">
        <f>Table2[[#This Row],[e.2029]]/Table2[[#This Row],[Papildatvaļinājums par 20296]]</f>
        <v>#DIV/0!</v>
      </c>
      <c r="BF29" s="85">
        <f>YEAR(Table2[[#This Row],[Ja papildatvaļinājums - darbinieka darba uzsākšana iestādē, ja darbs projektā nav uzsākts 1.janvārī4]])</f>
        <v>1900</v>
      </c>
      <c r="BG29" s="86">
        <f>MONTH(Table2[[#This Row],[Ja papildatvaļinājums - darbinieka darba uzsākšana iestādē, ja darbs projektā nav uzsākts 1.janvārī4]])</f>
        <v>1</v>
      </c>
      <c r="BH29" s="86">
        <f>DAY(Table2[[#This Row],[Ja papildatvaļinājums - darbinieka darba uzsākšana iestādē, ja darbs projektā nav uzsākts 1.janvārī4]])</f>
        <v>0</v>
      </c>
      <c r="BI29" s="147">
        <f t="shared" si="9"/>
        <v>1</v>
      </c>
      <c r="BJ29" s="144" cm="1">
        <f t="array" ref="BJ29">_xlfn.IFS($BF29=2021,$BI29,$BS29=2021,$BV29,$BF29&lt;2021,$BJ$8,$BS29&gt;2021,$BJ$8,$BF29&gt;2021,$BJ$8,$BS29&lt;2021,$BJ$8)</f>
        <v>365</v>
      </c>
      <c r="BK29" s="116" cm="1">
        <f t="array" ref="BK29">_xlfn.IFS($BF29=2022,$BI29,$BS29=2022,$BV29,$BF29&lt;2022,$BK$8,$BS29&gt;2022,$BK$8,$BF29&gt;2022,$BK$8,$BS29&lt;2022,$BK$8)</f>
        <v>365</v>
      </c>
      <c r="BL29" s="116" cm="1">
        <f t="array" ref="BL29">_xlfn.IFS($BF29=2023,$BI29,$BS29=2023,$BV29,$BF29&lt;2023,$BL$8,$BS29&gt;2023,$BL$8,$BF29&gt;2023,$BL$8,$BS29&lt;2023,$BL$8)</f>
        <v>365</v>
      </c>
      <c r="BM29" s="116" cm="1">
        <f t="array" ref="BM29">_xlfn.IFS($BF29=2024,$BI29,$BS29=2024,$BV29,$BF29&lt;2024,$BM$8,$BS29&gt;2024,$BM$8,$BF29&gt;2024,$BM$8,$BS29&lt;2024,$BM$8)</f>
        <v>366</v>
      </c>
      <c r="BN29" s="116" cm="1">
        <f t="array" ref="BN29">_xlfn.IFS($BF29=2025,$BI29,$BS29=2025,$BV29,$BF29&lt;2025,$BN$8,$BS29&gt;2025,$BN$8,$BF29&gt;2025,$BN$8,$BS29&lt;2025,$BN$8)</f>
        <v>365</v>
      </c>
      <c r="BO29" s="116" cm="1">
        <f t="array" ref="BO29">_xlfn.IFS($BF29=2026,$BI29,$BS29=2026,$BV29,$BF29&lt;2026,$BO$8,$BS29&gt;2026,$BO$8,$BF29&gt;2026,$BO$8,$BS29&lt;2026,$BO$8)</f>
        <v>365</v>
      </c>
      <c r="BP29" s="116" cm="1">
        <f t="array" ref="BP29">_xlfn.IFS($BF29=2027,$BI29,$BS29=2027,$BV29,$BF29&lt;2027,$BP$8,$BS29&gt;2027,$BP$8,$BF29&gt;2027,$BP$8,$BS29&lt;2027,$BP$8)</f>
        <v>365</v>
      </c>
      <c r="BQ29" s="116" cm="1">
        <f t="array" ref="BQ29">_xlfn.IFS($BF29=2028,$BI29,$BS29=2028,$BV29,$BF29&lt;2028,$BQ$8,$BS29&gt;2028,$BQ$8,$BF29&gt;2028,$BQ$8,$BS29&lt;2028,$BQ$8)</f>
        <v>366</v>
      </c>
      <c r="BR29" s="119" cm="1">
        <f t="array" ref="BR29">_xlfn.IFS($BF29=2029,$BI29,$BS29=2029,$BV29,$BF29&lt;2029,$BR$8,$BS29&gt;2029,$BR$8,$BF29&gt;2029,$BR$8,$BS29&lt;2029,$BR$8)</f>
        <v>365</v>
      </c>
      <c r="BS29" s="142">
        <f>YEAR(Table2[[#This Row],[Ja papildatvaļinājums - darbinieka darba beigšanas datums iestādē, ja darbs projektā nav beigts  31.decembrī5]])</f>
        <v>1900</v>
      </c>
      <c r="BT29" s="141">
        <f>MONTH(Table2[[#This Row],[Ja papildatvaļinājums - darbinieka darba beigšanas datums iestādē, ja darbs projektā nav beigts  31.decembrī5]])</f>
        <v>1</v>
      </c>
      <c r="BU29" s="141">
        <f>DAY(Table2[[#This Row],[Ja papildatvaļinājums - darbinieka darba beigšanas datums iestādē, ja darbs projektā nav beigts  31.decembrī5]])</f>
        <v>0</v>
      </c>
      <c r="BV29" s="141">
        <f>IF(YEAR($J29)=YEAR($K29),MIN(DATE($BS29,$BT29,$BU29),$K29)-MAX(DATE($BF29,$BG29,$BH29),$J29)+1,MIN(DATE($BS29,$BT29,$BU29),$K29)-MAX(DATE(Table2[[#This Row],[Darba beigu gads iestādē]],1,1))+1)</f>
        <v>1</v>
      </c>
    </row>
    <row r="30" spans="1:74" x14ac:dyDescent="0.3">
      <c r="A30" s="26">
        <v>21</v>
      </c>
      <c r="B30" s="48"/>
      <c r="C30" s="49"/>
      <c r="D30" s="57"/>
      <c r="E30" s="63">
        <f>SUMIF(Table2[[#This Row],[b.2021]:[c.2029]],"&gt;0",Table2[[#This Row],[b.2021]:[c.2029]])</f>
        <v>0</v>
      </c>
      <c r="F30" s="58"/>
      <c r="G30" s="59"/>
      <c r="H30" s="66">
        <f>Table2[[#This Row],[Atvaļinājuma dienu skaits, kas projektā attiecināts iepriekšējos MP ]]+Table2[[#This Row],[Atvaļinājuma dienu skaits, kas pieprasīts šajā MP3]]</f>
        <v>0</v>
      </c>
      <c r="I30" s="29">
        <f>Table2[[#This Row],[Atvaļinājums proporcionāli nostrādātajam laikam projektā (Visi atvaļinājumi kopā)]]-H30</f>
        <v>0</v>
      </c>
      <c r="J30" s="135"/>
      <c r="K30" s="139"/>
      <c r="L30" s="125"/>
      <c r="M30" s="126"/>
      <c r="N30" s="126"/>
      <c r="O30" s="126"/>
      <c r="P30" s="126"/>
      <c r="Q30" s="126"/>
      <c r="R30" s="126"/>
      <c r="S30" s="126"/>
      <c r="T30" s="127"/>
      <c r="U30" s="170"/>
      <c r="V30" s="106">
        <f>IF(COUNT(Table2[[#This Row],[Darba sākuma datums projektā1]:[Amata pienākumu izpildes termiņš, vai darba beigu datums par kuru iesniegts MP2]])=2,MIN(DATE($V$9,12,31),$D30)-MAX(DATE($V$9,1,1),$C30)+1,0)</f>
        <v>0</v>
      </c>
      <c r="W30" s="99">
        <f>IF(COUNT(Table2[[#This Row],[Darba sākuma datums projektā1]:[Amata pienākumu izpildes termiņš, vai darba beigu datums par kuru iesniegts MP2]])=2,MIN(DATE($W$9,12,31),$D30)-MAX(DATE($W$9,1,1),$C30)+1,0)</f>
        <v>0</v>
      </c>
      <c r="X30" s="99">
        <f>IF(COUNT(Table2[[#This Row],[Darba sākuma datums projektā1]:[Amata pienākumu izpildes termiņš, vai darba beigu datums par kuru iesniegts MP2]])=2,MIN(DATE($X$9,12,31),$D30)-MAX(DATE($X$9,1,1),$C30)+1,0)</f>
        <v>0</v>
      </c>
      <c r="Y30" s="99">
        <f>IF(COUNT(Table2[[#This Row],[Darba sākuma datums projektā1]:[Amata pienākumu izpildes termiņš, vai darba beigu datums par kuru iesniegts MP2]])=2,MIN(DATE($Y$9,12,31),$D30)-MAX(DATE($Y$9,1,1),$C30)+1,0)</f>
        <v>0</v>
      </c>
      <c r="Z30" s="99">
        <f>IF(COUNT(Table2[[#This Row],[Darba sākuma datums projektā1]:[Amata pienākumu izpildes termiņš, vai darba beigu datums par kuru iesniegts MP2]])=2,MIN(DATE($Z$9,12,31),$D30)-MAX(DATE(Z$9,1,1),$C30)+1,0)</f>
        <v>0</v>
      </c>
      <c r="AA30" s="99">
        <f>IF(COUNT(Table2[[#This Row],[Darba sākuma datums projektā1]:[Amata pienākumu izpildes termiņš, vai darba beigu datums par kuru iesniegts MP2]])=2,MIN(DATE($AA$9,12,31),$D30)-MAX(DATE($AA$9,1,1),$C30)+1,0)</f>
        <v>0</v>
      </c>
      <c r="AB30" s="99">
        <f>IF(COUNT(Table2[[#This Row],[Darba sākuma datums projektā1]:[Amata pienākumu izpildes termiņš, vai darba beigu datums par kuru iesniegts MP2]])=2,MIN(DATE($AB$9,12,31),$D30)-MAX(DATE($AB$9,1,1),$C30)+1,0)</f>
        <v>0</v>
      </c>
      <c r="AC30" s="99">
        <f>IF(COUNT(Table2[[#This Row],[Darba sākuma datums projektā1]:[Amata pienākumu izpildes termiņš, vai darba beigu datums par kuru iesniegts MP2]])=2,MIN(DATE($AC$9,12,31),$D30)-MAX(DATE($AC$9,1,1),$C30)+1,0)</f>
        <v>0</v>
      </c>
      <c r="AD30" s="109">
        <f>IF(COUNT(Table2[[#This Row],[Darba sākuma datums projektā1]:[Amata pienākumu izpildes termiņš, vai darba beigu datums par kuru iesniegts MP2]])=2,MIN(DATE($AD$9,12,31),$D30)-MAX(DATE($AD$9,1,1),$C30)+1,0)</f>
        <v>0</v>
      </c>
      <c r="AE30" s="106">
        <f t="shared" si="10"/>
        <v>0</v>
      </c>
      <c r="AF30" s="99">
        <f t="shared" si="11"/>
        <v>0</v>
      </c>
      <c r="AG30" s="99">
        <f t="shared" si="12"/>
        <v>0</v>
      </c>
      <c r="AH30" s="99">
        <f t="shared" si="13"/>
        <v>0</v>
      </c>
      <c r="AI30" s="99">
        <f t="shared" si="14"/>
        <v>0</v>
      </c>
      <c r="AJ30" s="99">
        <f t="shared" si="15"/>
        <v>0</v>
      </c>
      <c r="AK30" s="99">
        <f t="shared" si="16"/>
        <v>0</v>
      </c>
      <c r="AL30" s="99">
        <f t="shared" si="17"/>
        <v>0</v>
      </c>
      <c r="AM30" s="100">
        <f t="shared" si="18"/>
        <v>0</v>
      </c>
      <c r="AN30" s="103" t="e">
        <f>Table2[[#This Row],[2021]]/Table2[[#This Row],[d.2021]]</f>
        <v>#DIV/0!</v>
      </c>
      <c r="AO30" s="104" t="e">
        <f>Table2[[#This Row],[2022]]/Table2[[#This Row],[d.2022]]</f>
        <v>#DIV/0!</v>
      </c>
      <c r="AP30" s="104" t="e">
        <f>Table2[[#This Row],[2023]]/Table2[[#This Row],[d.2023]]</f>
        <v>#DIV/0!</v>
      </c>
      <c r="AQ30" s="104" t="e">
        <f>Table2[[#This Row],[2024]]/Table2[[#This Row],[d.2024]]</f>
        <v>#DIV/0!</v>
      </c>
      <c r="AR30" s="104" t="e">
        <f>Table2[[#This Row],[2025]]/Table2[[#This Row],[d.2025]]</f>
        <v>#DIV/0!</v>
      </c>
      <c r="AS30" s="104" t="e">
        <f>Table2[[#This Row],[2026]]/Table2[[#This Row],[d.2026]]</f>
        <v>#DIV/0!</v>
      </c>
      <c r="AT30" s="104" t="e">
        <f>Table2[[#This Row],[2027]]/Table2[[#This Row],[d.2027]]</f>
        <v>#DIV/0!</v>
      </c>
      <c r="AU30" s="104" t="e">
        <f>Table2[[#This Row],[2028]]/Table2[[#This Row],[d.2028]]</f>
        <v>#DIV/0!</v>
      </c>
      <c r="AV30" s="108" t="e">
        <f>Table2[[#This Row],[2029]]/Table2[[#This Row],[d.2029]]</f>
        <v>#DIV/0!</v>
      </c>
      <c r="AW30" s="97" t="e">
        <f>Table2[[#This Row],[e.2021]]/Table2[[#This Row],[Papildatvaļinājums par 20216]]</f>
        <v>#DIV/0!</v>
      </c>
      <c r="AX30" s="97" t="e">
        <f>Table2[[#This Row],[e.2022]]/Table2[[#This Row],[Papildatvaļinājums par 20226]]</f>
        <v>#DIV/0!</v>
      </c>
      <c r="AY30" s="97" t="e">
        <f>Table2[[#This Row],[e.2023]]/Table2[[#This Row],[Papildatvaļinājums par 20236]]</f>
        <v>#DIV/0!</v>
      </c>
      <c r="AZ30" s="97" t="e">
        <f>Table2[[#This Row],[e.2024]]/Table2[[#This Row],[Papildatvaļinājums par 20246]]</f>
        <v>#DIV/0!</v>
      </c>
      <c r="BA30" s="97" t="e">
        <f>Table2[[#This Row],[e.2025]]/Table2[[#This Row],[Papildatvaļinājums par 20256]]</f>
        <v>#DIV/0!</v>
      </c>
      <c r="BB30" s="97" t="e">
        <f>Table2[[#This Row],[e.2026]]/Table2[[#This Row],[Papildatvaļinājums par 20266]]</f>
        <v>#DIV/0!</v>
      </c>
      <c r="BC30" s="97" t="e">
        <f>Table2[[#This Row],[e.2027]]/Table2[[#This Row],[Papildatvaļinājums par 20276]]</f>
        <v>#DIV/0!</v>
      </c>
      <c r="BD30" s="97" t="e">
        <f>Table2[[#This Row],[e.2028]]/Table2[[#This Row],[Papildatvaļinājums par 20286]]</f>
        <v>#DIV/0!</v>
      </c>
      <c r="BE30" s="98" t="e">
        <f>Table2[[#This Row],[e.2029]]/Table2[[#This Row],[Papildatvaļinājums par 20296]]</f>
        <v>#DIV/0!</v>
      </c>
      <c r="BF30" s="85">
        <f>YEAR(Table2[[#This Row],[Ja papildatvaļinājums - darbinieka darba uzsākšana iestādē, ja darbs projektā nav uzsākts 1.janvārī4]])</f>
        <v>1900</v>
      </c>
      <c r="BG30" s="86">
        <f>MONTH(Table2[[#This Row],[Ja papildatvaļinājums - darbinieka darba uzsākšana iestādē, ja darbs projektā nav uzsākts 1.janvārī4]])</f>
        <v>1</v>
      </c>
      <c r="BH30" s="86">
        <f>DAY(Table2[[#This Row],[Ja papildatvaļinājums - darbinieka darba uzsākšana iestādē, ja darbs projektā nav uzsākts 1.janvārī4]])</f>
        <v>0</v>
      </c>
      <c r="BI30" s="147">
        <f t="shared" si="9"/>
        <v>1</v>
      </c>
      <c r="BJ30" s="144" cm="1">
        <f t="array" ref="BJ30">_xlfn.IFS($BF30=2021,$BI30,$BS30=2021,$BV30,$BF30&lt;2021,$BJ$8,$BS30&gt;2021,$BJ$8,$BF30&gt;2021,$BJ$8,$BS30&lt;2021,$BJ$8)</f>
        <v>365</v>
      </c>
      <c r="BK30" s="116" cm="1">
        <f t="array" ref="BK30">_xlfn.IFS($BF30=2022,$BI30,$BS30=2022,$BV30,$BF30&lt;2022,$BK$8,$BS30&gt;2022,$BK$8,$BF30&gt;2022,$BK$8,$BS30&lt;2022,$BK$8)</f>
        <v>365</v>
      </c>
      <c r="BL30" s="116" cm="1">
        <f t="array" ref="BL30">_xlfn.IFS($BF30=2023,$BI30,$BS30=2023,$BV30,$BF30&lt;2023,$BL$8,$BS30&gt;2023,$BL$8,$BF30&gt;2023,$BL$8,$BS30&lt;2023,$BL$8)</f>
        <v>365</v>
      </c>
      <c r="BM30" s="116" cm="1">
        <f t="array" ref="BM30">_xlfn.IFS($BF30=2024,$BI30,$BS30=2024,$BV30,$BF30&lt;2024,$BM$8,$BS30&gt;2024,$BM$8,$BF30&gt;2024,$BM$8,$BS30&lt;2024,$BM$8)</f>
        <v>366</v>
      </c>
      <c r="BN30" s="116" cm="1">
        <f t="array" ref="BN30">_xlfn.IFS($BF30=2025,$BI30,$BS30=2025,$BV30,$BF30&lt;2025,$BN$8,$BS30&gt;2025,$BN$8,$BF30&gt;2025,$BN$8,$BS30&lt;2025,$BN$8)</f>
        <v>365</v>
      </c>
      <c r="BO30" s="116" cm="1">
        <f t="array" ref="BO30">_xlfn.IFS($BF30=2026,$BI30,$BS30=2026,$BV30,$BF30&lt;2026,$BO$8,$BS30&gt;2026,$BO$8,$BF30&gt;2026,$BO$8,$BS30&lt;2026,$BO$8)</f>
        <v>365</v>
      </c>
      <c r="BP30" s="116" cm="1">
        <f t="array" ref="BP30">_xlfn.IFS($BF30=2027,$BI30,$BS30=2027,$BV30,$BF30&lt;2027,$BP$8,$BS30&gt;2027,$BP$8,$BF30&gt;2027,$BP$8,$BS30&lt;2027,$BP$8)</f>
        <v>365</v>
      </c>
      <c r="BQ30" s="116" cm="1">
        <f t="array" ref="BQ30">_xlfn.IFS($BF30=2028,$BI30,$BS30=2028,$BV30,$BF30&lt;2028,$BQ$8,$BS30&gt;2028,$BQ$8,$BF30&gt;2028,$BQ$8,$BS30&lt;2028,$BQ$8)</f>
        <v>366</v>
      </c>
      <c r="BR30" s="119" cm="1">
        <f t="array" ref="BR30">_xlfn.IFS($BF30=2029,$BI30,$BS30=2029,$BV30,$BF30&lt;2029,$BR$8,$BS30&gt;2029,$BR$8,$BF30&gt;2029,$BR$8,$BS30&lt;2029,$BR$8)</f>
        <v>365</v>
      </c>
      <c r="BS30" s="142">
        <f>YEAR(Table2[[#This Row],[Ja papildatvaļinājums - darbinieka darba beigšanas datums iestādē, ja darbs projektā nav beigts  31.decembrī5]])</f>
        <v>1900</v>
      </c>
      <c r="BT30" s="141">
        <f>MONTH(Table2[[#This Row],[Ja papildatvaļinājums - darbinieka darba beigšanas datums iestādē, ja darbs projektā nav beigts  31.decembrī5]])</f>
        <v>1</v>
      </c>
      <c r="BU30" s="141">
        <f>DAY(Table2[[#This Row],[Ja papildatvaļinājums - darbinieka darba beigšanas datums iestādē, ja darbs projektā nav beigts  31.decembrī5]])</f>
        <v>0</v>
      </c>
      <c r="BV30" s="141">
        <f>IF(YEAR($J30)=YEAR($K30),MIN(DATE($BS30,$BT30,$BU30),$K30)-MAX(DATE($BF30,$BG30,$BH30),$J30)+1,MIN(DATE($BS30,$BT30,$BU30),$K30)-MAX(DATE(Table2[[#This Row],[Darba beigu gads iestādē]],1,1))+1)</f>
        <v>1</v>
      </c>
    </row>
    <row r="31" spans="1:74" x14ac:dyDescent="0.3">
      <c r="A31" s="26">
        <v>22</v>
      </c>
      <c r="B31" s="48"/>
      <c r="C31" s="49"/>
      <c r="D31" s="57"/>
      <c r="E31" s="63">
        <f>SUMIF(Table2[[#This Row],[b.2021]:[c.2029]],"&gt;0",Table2[[#This Row],[b.2021]:[c.2029]])</f>
        <v>0</v>
      </c>
      <c r="F31" s="58"/>
      <c r="G31" s="59"/>
      <c r="H31" s="66">
        <f>Table2[[#This Row],[Atvaļinājuma dienu skaits, kas projektā attiecināts iepriekšējos MP ]]+Table2[[#This Row],[Atvaļinājuma dienu skaits, kas pieprasīts šajā MP3]]</f>
        <v>0</v>
      </c>
      <c r="I31" s="29">
        <f>Table2[[#This Row],[Atvaļinājums proporcionāli nostrādātajam laikam projektā (Visi atvaļinājumi kopā)]]-H31</f>
        <v>0</v>
      </c>
      <c r="J31" s="135"/>
      <c r="K31" s="139"/>
      <c r="L31" s="125"/>
      <c r="M31" s="126"/>
      <c r="N31" s="126"/>
      <c r="O31" s="126"/>
      <c r="P31" s="126"/>
      <c r="Q31" s="126"/>
      <c r="R31" s="126"/>
      <c r="S31" s="126"/>
      <c r="T31" s="127"/>
      <c r="U31" s="170"/>
      <c r="V31" s="106">
        <f>IF(COUNT(Table2[[#This Row],[Darba sākuma datums projektā1]:[Amata pienākumu izpildes termiņš, vai darba beigu datums par kuru iesniegts MP2]])=2,MIN(DATE($V$9,12,31),$D31)-MAX(DATE($V$9,1,1),$C31)+1,0)</f>
        <v>0</v>
      </c>
      <c r="W31" s="99">
        <f>IF(COUNT(Table2[[#This Row],[Darba sākuma datums projektā1]:[Amata pienākumu izpildes termiņš, vai darba beigu datums par kuru iesniegts MP2]])=2,MIN(DATE($W$9,12,31),$D31)-MAX(DATE($W$9,1,1),$C31)+1,0)</f>
        <v>0</v>
      </c>
      <c r="X31" s="99">
        <f>IF(COUNT(Table2[[#This Row],[Darba sākuma datums projektā1]:[Amata pienākumu izpildes termiņš, vai darba beigu datums par kuru iesniegts MP2]])=2,MIN(DATE($X$9,12,31),$D31)-MAX(DATE($X$9,1,1),$C31)+1,0)</f>
        <v>0</v>
      </c>
      <c r="Y31" s="99">
        <f>IF(COUNT(Table2[[#This Row],[Darba sākuma datums projektā1]:[Amata pienākumu izpildes termiņš, vai darba beigu datums par kuru iesniegts MP2]])=2,MIN(DATE($Y$9,12,31),$D31)-MAX(DATE($Y$9,1,1),$C31)+1,0)</f>
        <v>0</v>
      </c>
      <c r="Z31" s="99">
        <f>IF(COUNT(Table2[[#This Row],[Darba sākuma datums projektā1]:[Amata pienākumu izpildes termiņš, vai darba beigu datums par kuru iesniegts MP2]])=2,MIN(DATE($Z$9,12,31),$D31)-MAX(DATE(Z$9,1,1),$C31)+1,0)</f>
        <v>0</v>
      </c>
      <c r="AA31" s="99">
        <f>IF(COUNT(Table2[[#This Row],[Darba sākuma datums projektā1]:[Amata pienākumu izpildes termiņš, vai darba beigu datums par kuru iesniegts MP2]])=2,MIN(DATE($AA$9,12,31),$D31)-MAX(DATE($AA$9,1,1),$C31)+1,0)</f>
        <v>0</v>
      </c>
      <c r="AB31" s="99">
        <f>IF(COUNT(Table2[[#This Row],[Darba sākuma datums projektā1]:[Amata pienākumu izpildes termiņš, vai darba beigu datums par kuru iesniegts MP2]])=2,MIN(DATE($AB$9,12,31),$D31)-MAX(DATE($AB$9,1,1),$C31)+1,0)</f>
        <v>0</v>
      </c>
      <c r="AC31" s="99">
        <f>IF(COUNT(Table2[[#This Row],[Darba sākuma datums projektā1]:[Amata pienākumu izpildes termiņš, vai darba beigu datums par kuru iesniegts MP2]])=2,MIN(DATE($AC$9,12,31),$D31)-MAX(DATE($AC$9,1,1),$C31)+1,0)</f>
        <v>0</v>
      </c>
      <c r="AD31" s="109">
        <f>IF(COUNT(Table2[[#This Row],[Darba sākuma datums projektā1]:[Amata pienākumu izpildes termiņš, vai darba beigu datums par kuru iesniegts MP2]])=2,MIN(DATE($AD$9,12,31),$D31)-MAX(DATE($AD$9,1,1),$C31)+1,0)</f>
        <v>0</v>
      </c>
      <c r="AE31" s="106">
        <f t="shared" si="10"/>
        <v>0</v>
      </c>
      <c r="AF31" s="99">
        <f t="shared" si="11"/>
        <v>0</v>
      </c>
      <c r="AG31" s="99">
        <f t="shared" si="12"/>
        <v>0</v>
      </c>
      <c r="AH31" s="99">
        <f t="shared" si="13"/>
        <v>0</v>
      </c>
      <c r="AI31" s="99">
        <f t="shared" si="14"/>
        <v>0</v>
      </c>
      <c r="AJ31" s="99">
        <f t="shared" si="15"/>
        <v>0</v>
      </c>
      <c r="AK31" s="99">
        <f t="shared" si="16"/>
        <v>0</v>
      </c>
      <c r="AL31" s="99">
        <f t="shared" si="17"/>
        <v>0</v>
      </c>
      <c r="AM31" s="100">
        <f t="shared" si="18"/>
        <v>0</v>
      </c>
      <c r="AN31" s="103" t="e">
        <f>Table2[[#This Row],[2021]]/Table2[[#This Row],[d.2021]]</f>
        <v>#DIV/0!</v>
      </c>
      <c r="AO31" s="104" t="e">
        <f>Table2[[#This Row],[2022]]/Table2[[#This Row],[d.2022]]</f>
        <v>#DIV/0!</v>
      </c>
      <c r="AP31" s="104" t="e">
        <f>Table2[[#This Row],[2023]]/Table2[[#This Row],[d.2023]]</f>
        <v>#DIV/0!</v>
      </c>
      <c r="AQ31" s="104" t="e">
        <f>Table2[[#This Row],[2024]]/Table2[[#This Row],[d.2024]]</f>
        <v>#DIV/0!</v>
      </c>
      <c r="AR31" s="104" t="e">
        <f>Table2[[#This Row],[2025]]/Table2[[#This Row],[d.2025]]</f>
        <v>#DIV/0!</v>
      </c>
      <c r="AS31" s="104" t="e">
        <f>Table2[[#This Row],[2026]]/Table2[[#This Row],[d.2026]]</f>
        <v>#DIV/0!</v>
      </c>
      <c r="AT31" s="104" t="e">
        <f>Table2[[#This Row],[2027]]/Table2[[#This Row],[d.2027]]</f>
        <v>#DIV/0!</v>
      </c>
      <c r="AU31" s="104" t="e">
        <f>Table2[[#This Row],[2028]]/Table2[[#This Row],[d.2028]]</f>
        <v>#DIV/0!</v>
      </c>
      <c r="AV31" s="108" t="e">
        <f>Table2[[#This Row],[2029]]/Table2[[#This Row],[d.2029]]</f>
        <v>#DIV/0!</v>
      </c>
      <c r="AW31" s="97" t="e">
        <f>Table2[[#This Row],[e.2021]]/Table2[[#This Row],[Papildatvaļinājums par 20216]]</f>
        <v>#DIV/0!</v>
      </c>
      <c r="AX31" s="97" t="e">
        <f>Table2[[#This Row],[e.2022]]/Table2[[#This Row],[Papildatvaļinājums par 20226]]</f>
        <v>#DIV/0!</v>
      </c>
      <c r="AY31" s="97" t="e">
        <f>Table2[[#This Row],[e.2023]]/Table2[[#This Row],[Papildatvaļinājums par 20236]]</f>
        <v>#DIV/0!</v>
      </c>
      <c r="AZ31" s="97" t="e">
        <f>Table2[[#This Row],[e.2024]]/Table2[[#This Row],[Papildatvaļinājums par 20246]]</f>
        <v>#DIV/0!</v>
      </c>
      <c r="BA31" s="97" t="e">
        <f>Table2[[#This Row],[e.2025]]/Table2[[#This Row],[Papildatvaļinājums par 20256]]</f>
        <v>#DIV/0!</v>
      </c>
      <c r="BB31" s="97" t="e">
        <f>Table2[[#This Row],[e.2026]]/Table2[[#This Row],[Papildatvaļinājums par 20266]]</f>
        <v>#DIV/0!</v>
      </c>
      <c r="BC31" s="97" t="e">
        <f>Table2[[#This Row],[e.2027]]/Table2[[#This Row],[Papildatvaļinājums par 20276]]</f>
        <v>#DIV/0!</v>
      </c>
      <c r="BD31" s="97" t="e">
        <f>Table2[[#This Row],[e.2028]]/Table2[[#This Row],[Papildatvaļinājums par 20286]]</f>
        <v>#DIV/0!</v>
      </c>
      <c r="BE31" s="98" t="e">
        <f>Table2[[#This Row],[e.2029]]/Table2[[#This Row],[Papildatvaļinājums par 20296]]</f>
        <v>#DIV/0!</v>
      </c>
      <c r="BF31" s="85">
        <f>YEAR(Table2[[#This Row],[Ja papildatvaļinājums - darbinieka darba uzsākšana iestādē, ja darbs projektā nav uzsākts 1.janvārī4]])</f>
        <v>1900</v>
      </c>
      <c r="BG31" s="86">
        <f>MONTH(Table2[[#This Row],[Ja papildatvaļinājums - darbinieka darba uzsākšana iestādē, ja darbs projektā nav uzsākts 1.janvārī4]])</f>
        <v>1</v>
      </c>
      <c r="BH31" s="86">
        <f>DAY(Table2[[#This Row],[Ja papildatvaļinājums - darbinieka darba uzsākšana iestādē, ja darbs projektā nav uzsākts 1.janvārī4]])</f>
        <v>0</v>
      </c>
      <c r="BI31" s="147">
        <f t="shared" si="9"/>
        <v>1</v>
      </c>
      <c r="BJ31" s="144" cm="1">
        <f t="array" ref="BJ31">_xlfn.IFS($BF31=2021,$BI31,$BS31=2021,$BV31,$BF31&lt;2021,$BJ$8,$BS31&gt;2021,$BJ$8,$BF31&gt;2021,$BJ$8,$BS31&lt;2021,$BJ$8)</f>
        <v>365</v>
      </c>
      <c r="BK31" s="116" cm="1">
        <f t="array" ref="BK31">_xlfn.IFS($BF31=2022,$BI31,$BS31=2022,$BV31,$BF31&lt;2022,$BK$8,$BS31&gt;2022,$BK$8,$BF31&gt;2022,$BK$8,$BS31&lt;2022,$BK$8)</f>
        <v>365</v>
      </c>
      <c r="BL31" s="116" cm="1">
        <f t="array" ref="BL31">_xlfn.IFS($BF31=2023,$BI31,$BS31=2023,$BV31,$BF31&lt;2023,$BL$8,$BS31&gt;2023,$BL$8,$BF31&gt;2023,$BL$8,$BS31&lt;2023,$BL$8)</f>
        <v>365</v>
      </c>
      <c r="BM31" s="116" cm="1">
        <f t="array" ref="BM31">_xlfn.IFS($BF31=2024,$BI31,$BS31=2024,$BV31,$BF31&lt;2024,$BM$8,$BS31&gt;2024,$BM$8,$BF31&gt;2024,$BM$8,$BS31&lt;2024,$BM$8)</f>
        <v>366</v>
      </c>
      <c r="BN31" s="116" cm="1">
        <f t="array" ref="BN31">_xlfn.IFS($BF31=2025,$BI31,$BS31=2025,$BV31,$BF31&lt;2025,$BN$8,$BS31&gt;2025,$BN$8,$BF31&gt;2025,$BN$8,$BS31&lt;2025,$BN$8)</f>
        <v>365</v>
      </c>
      <c r="BO31" s="116" cm="1">
        <f t="array" ref="BO31">_xlfn.IFS($BF31=2026,$BI31,$BS31=2026,$BV31,$BF31&lt;2026,$BO$8,$BS31&gt;2026,$BO$8,$BF31&gt;2026,$BO$8,$BS31&lt;2026,$BO$8)</f>
        <v>365</v>
      </c>
      <c r="BP31" s="116" cm="1">
        <f t="array" ref="BP31">_xlfn.IFS($BF31=2027,$BI31,$BS31=2027,$BV31,$BF31&lt;2027,$BP$8,$BS31&gt;2027,$BP$8,$BF31&gt;2027,$BP$8,$BS31&lt;2027,$BP$8)</f>
        <v>365</v>
      </c>
      <c r="BQ31" s="116" cm="1">
        <f t="array" ref="BQ31">_xlfn.IFS($BF31=2028,$BI31,$BS31=2028,$BV31,$BF31&lt;2028,$BQ$8,$BS31&gt;2028,$BQ$8,$BF31&gt;2028,$BQ$8,$BS31&lt;2028,$BQ$8)</f>
        <v>366</v>
      </c>
      <c r="BR31" s="119" cm="1">
        <f t="array" ref="BR31">_xlfn.IFS($BF31=2029,$BI31,$BS31=2029,$BV31,$BF31&lt;2029,$BR$8,$BS31&gt;2029,$BR$8,$BF31&gt;2029,$BR$8,$BS31&lt;2029,$BR$8)</f>
        <v>365</v>
      </c>
      <c r="BS31" s="142">
        <f>YEAR(Table2[[#This Row],[Ja papildatvaļinājums - darbinieka darba beigšanas datums iestādē, ja darbs projektā nav beigts  31.decembrī5]])</f>
        <v>1900</v>
      </c>
      <c r="BT31" s="141">
        <f>MONTH(Table2[[#This Row],[Ja papildatvaļinājums - darbinieka darba beigšanas datums iestādē, ja darbs projektā nav beigts  31.decembrī5]])</f>
        <v>1</v>
      </c>
      <c r="BU31" s="141">
        <f>DAY(Table2[[#This Row],[Ja papildatvaļinājums - darbinieka darba beigšanas datums iestādē, ja darbs projektā nav beigts  31.decembrī5]])</f>
        <v>0</v>
      </c>
      <c r="BV31" s="141">
        <f>IF(YEAR($J31)=YEAR($K31),MIN(DATE($BS31,$BT31,$BU31),$K31)-MAX(DATE($BF31,$BG31,$BH31),$J31)+1,MIN(DATE($BS31,$BT31,$BU31),$K31)-MAX(DATE(Table2[[#This Row],[Darba beigu gads iestādē]],1,1))+1)</f>
        <v>1</v>
      </c>
    </row>
    <row r="32" spans="1:74" x14ac:dyDescent="0.3">
      <c r="A32" s="26">
        <v>23</v>
      </c>
      <c r="B32" s="48"/>
      <c r="C32" s="49"/>
      <c r="D32" s="57"/>
      <c r="E32" s="63">
        <f>SUMIF(Table2[[#This Row],[b.2021]:[c.2029]],"&gt;0",Table2[[#This Row],[b.2021]:[c.2029]])</f>
        <v>0</v>
      </c>
      <c r="F32" s="58"/>
      <c r="G32" s="59"/>
      <c r="H32" s="66">
        <f>Table2[[#This Row],[Atvaļinājuma dienu skaits, kas projektā attiecināts iepriekšējos MP ]]+Table2[[#This Row],[Atvaļinājuma dienu skaits, kas pieprasīts šajā MP3]]</f>
        <v>0</v>
      </c>
      <c r="I32" s="29">
        <f>Table2[[#This Row],[Atvaļinājums proporcionāli nostrādātajam laikam projektā (Visi atvaļinājumi kopā)]]-H32</f>
        <v>0</v>
      </c>
      <c r="J32" s="135"/>
      <c r="K32" s="139"/>
      <c r="L32" s="125"/>
      <c r="M32" s="126"/>
      <c r="N32" s="126"/>
      <c r="O32" s="126"/>
      <c r="P32" s="126"/>
      <c r="Q32" s="126"/>
      <c r="R32" s="126"/>
      <c r="S32" s="126"/>
      <c r="T32" s="127"/>
      <c r="U32" s="170"/>
      <c r="V32" s="106">
        <f>IF(COUNT(Table2[[#This Row],[Darba sākuma datums projektā1]:[Amata pienākumu izpildes termiņš, vai darba beigu datums par kuru iesniegts MP2]])=2,MIN(DATE($V$9,12,31),$D32)-MAX(DATE($V$9,1,1),$C32)+1,0)</f>
        <v>0</v>
      </c>
      <c r="W32" s="99">
        <f>IF(COUNT(Table2[[#This Row],[Darba sākuma datums projektā1]:[Amata pienākumu izpildes termiņš, vai darba beigu datums par kuru iesniegts MP2]])=2,MIN(DATE($W$9,12,31),$D32)-MAX(DATE($W$9,1,1),$C32)+1,0)</f>
        <v>0</v>
      </c>
      <c r="X32" s="99">
        <f>IF(COUNT(Table2[[#This Row],[Darba sākuma datums projektā1]:[Amata pienākumu izpildes termiņš, vai darba beigu datums par kuru iesniegts MP2]])=2,MIN(DATE($X$9,12,31),$D32)-MAX(DATE($X$9,1,1),$C32)+1,0)</f>
        <v>0</v>
      </c>
      <c r="Y32" s="99">
        <f>IF(COUNT(Table2[[#This Row],[Darba sākuma datums projektā1]:[Amata pienākumu izpildes termiņš, vai darba beigu datums par kuru iesniegts MP2]])=2,MIN(DATE($Y$9,12,31),$D32)-MAX(DATE($Y$9,1,1),$C32)+1,0)</f>
        <v>0</v>
      </c>
      <c r="Z32" s="99">
        <f>IF(COUNT(Table2[[#This Row],[Darba sākuma datums projektā1]:[Amata pienākumu izpildes termiņš, vai darba beigu datums par kuru iesniegts MP2]])=2,MIN(DATE($Z$9,12,31),$D32)-MAX(DATE(Z$9,1,1),$C32)+1,0)</f>
        <v>0</v>
      </c>
      <c r="AA32" s="99">
        <f>IF(COUNT(Table2[[#This Row],[Darba sākuma datums projektā1]:[Amata pienākumu izpildes termiņš, vai darba beigu datums par kuru iesniegts MP2]])=2,MIN(DATE($AA$9,12,31),$D32)-MAX(DATE($AA$9,1,1),$C32)+1,0)</f>
        <v>0</v>
      </c>
      <c r="AB32" s="99">
        <f>IF(COUNT(Table2[[#This Row],[Darba sākuma datums projektā1]:[Amata pienākumu izpildes termiņš, vai darba beigu datums par kuru iesniegts MP2]])=2,MIN(DATE($AB$9,12,31),$D32)-MAX(DATE($AB$9,1,1),$C32)+1,0)</f>
        <v>0</v>
      </c>
      <c r="AC32" s="99">
        <f>IF(COUNT(Table2[[#This Row],[Darba sākuma datums projektā1]:[Amata pienākumu izpildes termiņš, vai darba beigu datums par kuru iesniegts MP2]])=2,MIN(DATE($AC$9,12,31),$D32)-MAX(DATE($AC$9,1,1),$C32)+1,0)</f>
        <v>0</v>
      </c>
      <c r="AD32" s="109">
        <f>IF(COUNT(Table2[[#This Row],[Darba sākuma datums projektā1]:[Amata pienākumu izpildes termiņš, vai darba beigu datums par kuru iesniegts MP2]])=2,MIN(DATE($AD$9,12,31),$D32)-MAX(DATE($AD$9,1,1),$C32)+1,0)</f>
        <v>0</v>
      </c>
      <c r="AE32" s="106">
        <f t="shared" si="10"/>
        <v>0</v>
      </c>
      <c r="AF32" s="99">
        <f t="shared" si="11"/>
        <v>0</v>
      </c>
      <c r="AG32" s="99">
        <f t="shared" si="12"/>
        <v>0</v>
      </c>
      <c r="AH32" s="99">
        <f t="shared" si="13"/>
        <v>0</v>
      </c>
      <c r="AI32" s="99">
        <f t="shared" si="14"/>
        <v>0</v>
      </c>
      <c r="AJ32" s="99">
        <f t="shared" si="15"/>
        <v>0</v>
      </c>
      <c r="AK32" s="99">
        <f t="shared" si="16"/>
        <v>0</v>
      </c>
      <c r="AL32" s="99">
        <f t="shared" si="17"/>
        <v>0</v>
      </c>
      <c r="AM32" s="100">
        <f t="shared" si="18"/>
        <v>0</v>
      </c>
      <c r="AN32" s="103" t="e">
        <f>Table2[[#This Row],[2021]]/Table2[[#This Row],[d.2021]]</f>
        <v>#DIV/0!</v>
      </c>
      <c r="AO32" s="104" t="e">
        <f>Table2[[#This Row],[2022]]/Table2[[#This Row],[d.2022]]</f>
        <v>#DIV/0!</v>
      </c>
      <c r="AP32" s="104" t="e">
        <f>Table2[[#This Row],[2023]]/Table2[[#This Row],[d.2023]]</f>
        <v>#DIV/0!</v>
      </c>
      <c r="AQ32" s="104" t="e">
        <f>Table2[[#This Row],[2024]]/Table2[[#This Row],[d.2024]]</f>
        <v>#DIV/0!</v>
      </c>
      <c r="AR32" s="104" t="e">
        <f>Table2[[#This Row],[2025]]/Table2[[#This Row],[d.2025]]</f>
        <v>#DIV/0!</v>
      </c>
      <c r="AS32" s="104" t="e">
        <f>Table2[[#This Row],[2026]]/Table2[[#This Row],[d.2026]]</f>
        <v>#DIV/0!</v>
      </c>
      <c r="AT32" s="104" t="e">
        <f>Table2[[#This Row],[2027]]/Table2[[#This Row],[d.2027]]</f>
        <v>#DIV/0!</v>
      </c>
      <c r="AU32" s="104" t="e">
        <f>Table2[[#This Row],[2028]]/Table2[[#This Row],[d.2028]]</f>
        <v>#DIV/0!</v>
      </c>
      <c r="AV32" s="108" t="e">
        <f>Table2[[#This Row],[2029]]/Table2[[#This Row],[d.2029]]</f>
        <v>#DIV/0!</v>
      </c>
      <c r="AW32" s="97" t="e">
        <f>Table2[[#This Row],[e.2021]]/Table2[[#This Row],[Papildatvaļinājums par 20216]]</f>
        <v>#DIV/0!</v>
      </c>
      <c r="AX32" s="97" t="e">
        <f>Table2[[#This Row],[e.2022]]/Table2[[#This Row],[Papildatvaļinājums par 20226]]</f>
        <v>#DIV/0!</v>
      </c>
      <c r="AY32" s="97" t="e">
        <f>Table2[[#This Row],[e.2023]]/Table2[[#This Row],[Papildatvaļinājums par 20236]]</f>
        <v>#DIV/0!</v>
      </c>
      <c r="AZ32" s="97" t="e">
        <f>Table2[[#This Row],[e.2024]]/Table2[[#This Row],[Papildatvaļinājums par 20246]]</f>
        <v>#DIV/0!</v>
      </c>
      <c r="BA32" s="97" t="e">
        <f>Table2[[#This Row],[e.2025]]/Table2[[#This Row],[Papildatvaļinājums par 20256]]</f>
        <v>#DIV/0!</v>
      </c>
      <c r="BB32" s="97" t="e">
        <f>Table2[[#This Row],[e.2026]]/Table2[[#This Row],[Papildatvaļinājums par 20266]]</f>
        <v>#DIV/0!</v>
      </c>
      <c r="BC32" s="97" t="e">
        <f>Table2[[#This Row],[e.2027]]/Table2[[#This Row],[Papildatvaļinājums par 20276]]</f>
        <v>#DIV/0!</v>
      </c>
      <c r="BD32" s="97" t="e">
        <f>Table2[[#This Row],[e.2028]]/Table2[[#This Row],[Papildatvaļinājums par 20286]]</f>
        <v>#DIV/0!</v>
      </c>
      <c r="BE32" s="98" t="e">
        <f>Table2[[#This Row],[e.2029]]/Table2[[#This Row],[Papildatvaļinājums par 20296]]</f>
        <v>#DIV/0!</v>
      </c>
      <c r="BF32" s="85">
        <f>YEAR(Table2[[#This Row],[Ja papildatvaļinājums - darbinieka darba uzsākšana iestādē, ja darbs projektā nav uzsākts 1.janvārī4]])</f>
        <v>1900</v>
      </c>
      <c r="BG32" s="86">
        <f>MONTH(Table2[[#This Row],[Ja papildatvaļinājums - darbinieka darba uzsākšana iestādē, ja darbs projektā nav uzsākts 1.janvārī4]])</f>
        <v>1</v>
      </c>
      <c r="BH32" s="86">
        <f>DAY(Table2[[#This Row],[Ja papildatvaļinājums - darbinieka darba uzsākšana iestādē, ja darbs projektā nav uzsākts 1.janvārī4]])</f>
        <v>0</v>
      </c>
      <c r="BI32" s="147">
        <f t="shared" si="9"/>
        <v>1</v>
      </c>
      <c r="BJ32" s="144" cm="1">
        <f t="array" ref="BJ32">_xlfn.IFS($BF32=2021,$BI32,$BS32=2021,$BV32,$BF32&lt;2021,$BJ$8,$BS32&gt;2021,$BJ$8,$BF32&gt;2021,$BJ$8,$BS32&lt;2021,$BJ$8)</f>
        <v>365</v>
      </c>
      <c r="BK32" s="116" cm="1">
        <f t="array" ref="BK32">_xlfn.IFS($BF32=2022,$BI32,$BS32=2022,$BV32,$BF32&lt;2022,$BK$8,$BS32&gt;2022,$BK$8,$BF32&gt;2022,$BK$8,$BS32&lt;2022,$BK$8)</f>
        <v>365</v>
      </c>
      <c r="BL32" s="116" cm="1">
        <f t="array" ref="BL32">_xlfn.IFS($BF32=2023,$BI32,$BS32=2023,$BV32,$BF32&lt;2023,$BL$8,$BS32&gt;2023,$BL$8,$BF32&gt;2023,$BL$8,$BS32&lt;2023,$BL$8)</f>
        <v>365</v>
      </c>
      <c r="BM32" s="116" cm="1">
        <f t="array" ref="BM32">_xlfn.IFS($BF32=2024,$BI32,$BS32=2024,$BV32,$BF32&lt;2024,$BM$8,$BS32&gt;2024,$BM$8,$BF32&gt;2024,$BM$8,$BS32&lt;2024,$BM$8)</f>
        <v>366</v>
      </c>
      <c r="BN32" s="116" cm="1">
        <f t="array" ref="BN32">_xlfn.IFS($BF32=2025,$BI32,$BS32=2025,$BV32,$BF32&lt;2025,$BN$8,$BS32&gt;2025,$BN$8,$BF32&gt;2025,$BN$8,$BS32&lt;2025,$BN$8)</f>
        <v>365</v>
      </c>
      <c r="BO32" s="116" cm="1">
        <f t="array" ref="BO32">_xlfn.IFS($BF32=2026,$BI32,$BS32=2026,$BV32,$BF32&lt;2026,$BO$8,$BS32&gt;2026,$BO$8,$BF32&gt;2026,$BO$8,$BS32&lt;2026,$BO$8)</f>
        <v>365</v>
      </c>
      <c r="BP32" s="116" cm="1">
        <f t="array" ref="BP32">_xlfn.IFS($BF32=2027,$BI32,$BS32=2027,$BV32,$BF32&lt;2027,$BP$8,$BS32&gt;2027,$BP$8,$BF32&gt;2027,$BP$8,$BS32&lt;2027,$BP$8)</f>
        <v>365</v>
      </c>
      <c r="BQ32" s="116" cm="1">
        <f t="array" ref="BQ32">_xlfn.IFS($BF32=2028,$BI32,$BS32=2028,$BV32,$BF32&lt;2028,$BQ$8,$BS32&gt;2028,$BQ$8,$BF32&gt;2028,$BQ$8,$BS32&lt;2028,$BQ$8)</f>
        <v>366</v>
      </c>
      <c r="BR32" s="119" cm="1">
        <f t="array" ref="BR32">_xlfn.IFS($BF32=2029,$BI32,$BS32=2029,$BV32,$BF32&lt;2029,$BR$8,$BS32&gt;2029,$BR$8,$BF32&gt;2029,$BR$8,$BS32&lt;2029,$BR$8)</f>
        <v>365</v>
      </c>
      <c r="BS32" s="142">
        <f>YEAR(Table2[[#This Row],[Ja papildatvaļinājums - darbinieka darba beigšanas datums iestādē, ja darbs projektā nav beigts  31.decembrī5]])</f>
        <v>1900</v>
      </c>
      <c r="BT32" s="141">
        <f>MONTH(Table2[[#This Row],[Ja papildatvaļinājums - darbinieka darba beigšanas datums iestādē, ja darbs projektā nav beigts  31.decembrī5]])</f>
        <v>1</v>
      </c>
      <c r="BU32" s="141">
        <f>DAY(Table2[[#This Row],[Ja papildatvaļinājums - darbinieka darba beigšanas datums iestādē, ja darbs projektā nav beigts  31.decembrī5]])</f>
        <v>0</v>
      </c>
      <c r="BV32" s="141">
        <f>IF(YEAR($J32)=YEAR($K32),MIN(DATE($BS32,$BT32,$BU32),$K32)-MAX(DATE($BF32,$BG32,$BH32),$J32)+1,MIN(DATE($BS32,$BT32,$BU32),$K32)-MAX(DATE(Table2[[#This Row],[Darba beigu gads iestādē]],1,1))+1)</f>
        <v>1</v>
      </c>
    </row>
    <row r="33" spans="1:74" x14ac:dyDescent="0.3">
      <c r="A33" s="26">
        <v>24</v>
      </c>
      <c r="B33" s="48"/>
      <c r="C33" s="49"/>
      <c r="D33" s="57"/>
      <c r="E33" s="63">
        <f>SUMIF(Table2[[#This Row],[b.2021]:[c.2029]],"&gt;0",Table2[[#This Row],[b.2021]:[c.2029]])</f>
        <v>0</v>
      </c>
      <c r="F33" s="58"/>
      <c r="G33" s="59"/>
      <c r="H33" s="66">
        <f>Table2[[#This Row],[Atvaļinājuma dienu skaits, kas projektā attiecināts iepriekšējos MP ]]+Table2[[#This Row],[Atvaļinājuma dienu skaits, kas pieprasīts šajā MP3]]</f>
        <v>0</v>
      </c>
      <c r="I33" s="29">
        <f>Table2[[#This Row],[Atvaļinājums proporcionāli nostrādātajam laikam projektā (Visi atvaļinājumi kopā)]]-H33</f>
        <v>0</v>
      </c>
      <c r="J33" s="135"/>
      <c r="K33" s="139"/>
      <c r="L33" s="125"/>
      <c r="M33" s="126"/>
      <c r="N33" s="126"/>
      <c r="O33" s="126"/>
      <c r="P33" s="126"/>
      <c r="Q33" s="126"/>
      <c r="R33" s="126"/>
      <c r="S33" s="126"/>
      <c r="T33" s="127"/>
      <c r="U33" s="170"/>
      <c r="V33" s="106">
        <f>IF(COUNT(Table2[[#This Row],[Darba sākuma datums projektā1]:[Amata pienākumu izpildes termiņš, vai darba beigu datums par kuru iesniegts MP2]])=2,MIN(DATE($V$9,12,31),$D33)-MAX(DATE($V$9,1,1),$C33)+1,0)</f>
        <v>0</v>
      </c>
      <c r="W33" s="99">
        <f>IF(COUNT(Table2[[#This Row],[Darba sākuma datums projektā1]:[Amata pienākumu izpildes termiņš, vai darba beigu datums par kuru iesniegts MP2]])=2,MIN(DATE($W$9,12,31),$D33)-MAX(DATE($W$9,1,1),$C33)+1,0)</f>
        <v>0</v>
      </c>
      <c r="X33" s="99">
        <f>IF(COUNT(Table2[[#This Row],[Darba sākuma datums projektā1]:[Amata pienākumu izpildes termiņš, vai darba beigu datums par kuru iesniegts MP2]])=2,MIN(DATE($X$9,12,31),$D33)-MAX(DATE($X$9,1,1),$C33)+1,0)</f>
        <v>0</v>
      </c>
      <c r="Y33" s="99">
        <f>IF(COUNT(Table2[[#This Row],[Darba sākuma datums projektā1]:[Amata pienākumu izpildes termiņš, vai darba beigu datums par kuru iesniegts MP2]])=2,MIN(DATE($Y$9,12,31),$D33)-MAX(DATE($Y$9,1,1),$C33)+1,0)</f>
        <v>0</v>
      </c>
      <c r="Z33" s="99">
        <f>IF(COUNT(Table2[[#This Row],[Darba sākuma datums projektā1]:[Amata pienākumu izpildes termiņš, vai darba beigu datums par kuru iesniegts MP2]])=2,MIN(DATE($Z$9,12,31),$D33)-MAX(DATE(Z$9,1,1),$C33)+1,0)</f>
        <v>0</v>
      </c>
      <c r="AA33" s="99">
        <f>IF(COUNT(Table2[[#This Row],[Darba sākuma datums projektā1]:[Amata pienākumu izpildes termiņš, vai darba beigu datums par kuru iesniegts MP2]])=2,MIN(DATE($AA$9,12,31),$D33)-MAX(DATE($AA$9,1,1),$C33)+1,0)</f>
        <v>0</v>
      </c>
      <c r="AB33" s="99">
        <f>IF(COUNT(Table2[[#This Row],[Darba sākuma datums projektā1]:[Amata pienākumu izpildes termiņš, vai darba beigu datums par kuru iesniegts MP2]])=2,MIN(DATE($AB$9,12,31),$D33)-MAX(DATE($AB$9,1,1),$C33)+1,0)</f>
        <v>0</v>
      </c>
      <c r="AC33" s="99">
        <f>IF(COUNT(Table2[[#This Row],[Darba sākuma datums projektā1]:[Amata pienākumu izpildes termiņš, vai darba beigu datums par kuru iesniegts MP2]])=2,MIN(DATE($AC$9,12,31),$D33)-MAX(DATE($AC$9,1,1),$C33)+1,0)</f>
        <v>0</v>
      </c>
      <c r="AD33" s="109">
        <f>IF(COUNT(Table2[[#This Row],[Darba sākuma datums projektā1]:[Amata pienākumu izpildes termiņš, vai darba beigu datums par kuru iesniegts MP2]])=2,MIN(DATE($AD$9,12,31),$D33)-MAX(DATE($AD$9,1,1),$C33)+1,0)</f>
        <v>0</v>
      </c>
      <c r="AE33" s="106">
        <f t="shared" si="10"/>
        <v>0</v>
      </c>
      <c r="AF33" s="99">
        <f t="shared" si="11"/>
        <v>0</v>
      </c>
      <c r="AG33" s="99">
        <f t="shared" si="12"/>
        <v>0</v>
      </c>
      <c r="AH33" s="99">
        <f t="shared" si="13"/>
        <v>0</v>
      </c>
      <c r="AI33" s="99">
        <f t="shared" si="14"/>
        <v>0</v>
      </c>
      <c r="AJ33" s="99">
        <f t="shared" si="15"/>
        <v>0</v>
      </c>
      <c r="AK33" s="99">
        <f t="shared" si="16"/>
        <v>0</v>
      </c>
      <c r="AL33" s="99">
        <f t="shared" si="17"/>
        <v>0</v>
      </c>
      <c r="AM33" s="100">
        <f t="shared" si="18"/>
        <v>0</v>
      </c>
      <c r="AN33" s="103" t="e">
        <f>Table2[[#This Row],[2021]]/Table2[[#This Row],[d.2021]]</f>
        <v>#DIV/0!</v>
      </c>
      <c r="AO33" s="104" t="e">
        <f>Table2[[#This Row],[2022]]/Table2[[#This Row],[d.2022]]</f>
        <v>#DIV/0!</v>
      </c>
      <c r="AP33" s="104" t="e">
        <f>Table2[[#This Row],[2023]]/Table2[[#This Row],[d.2023]]</f>
        <v>#DIV/0!</v>
      </c>
      <c r="AQ33" s="104" t="e">
        <f>Table2[[#This Row],[2024]]/Table2[[#This Row],[d.2024]]</f>
        <v>#DIV/0!</v>
      </c>
      <c r="AR33" s="104" t="e">
        <f>Table2[[#This Row],[2025]]/Table2[[#This Row],[d.2025]]</f>
        <v>#DIV/0!</v>
      </c>
      <c r="AS33" s="104" t="e">
        <f>Table2[[#This Row],[2026]]/Table2[[#This Row],[d.2026]]</f>
        <v>#DIV/0!</v>
      </c>
      <c r="AT33" s="104" t="e">
        <f>Table2[[#This Row],[2027]]/Table2[[#This Row],[d.2027]]</f>
        <v>#DIV/0!</v>
      </c>
      <c r="AU33" s="104" t="e">
        <f>Table2[[#This Row],[2028]]/Table2[[#This Row],[d.2028]]</f>
        <v>#DIV/0!</v>
      </c>
      <c r="AV33" s="108" t="e">
        <f>Table2[[#This Row],[2029]]/Table2[[#This Row],[d.2029]]</f>
        <v>#DIV/0!</v>
      </c>
      <c r="AW33" s="97" t="e">
        <f>Table2[[#This Row],[e.2021]]/Table2[[#This Row],[Papildatvaļinājums par 20216]]</f>
        <v>#DIV/0!</v>
      </c>
      <c r="AX33" s="97" t="e">
        <f>Table2[[#This Row],[e.2022]]/Table2[[#This Row],[Papildatvaļinājums par 20226]]</f>
        <v>#DIV/0!</v>
      </c>
      <c r="AY33" s="97" t="e">
        <f>Table2[[#This Row],[e.2023]]/Table2[[#This Row],[Papildatvaļinājums par 20236]]</f>
        <v>#DIV/0!</v>
      </c>
      <c r="AZ33" s="97" t="e">
        <f>Table2[[#This Row],[e.2024]]/Table2[[#This Row],[Papildatvaļinājums par 20246]]</f>
        <v>#DIV/0!</v>
      </c>
      <c r="BA33" s="97" t="e">
        <f>Table2[[#This Row],[e.2025]]/Table2[[#This Row],[Papildatvaļinājums par 20256]]</f>
        <v>#DIV/0!</v>
      </c>
      <c r="BB33" s="97" t="e">
        <f>Table2[[#This Row],[e.2026]]/Table2[[#This Row],[Papildatvaļinājums par 20266]]</f>
        <v>#DIV/0!</v>
      </c>
      <c r="BC33" s="97" t="e">
        <f>Table2[[#This Row],[e.2027]]/Table2[[#This Row],[Papildatvaļinājums par 20276]]</f>
        <v>#DIV/0!</v>
      </c>
      <c r="BD33" s="97" t="e">
        <f>Table2[[#This Row],[e.2028]]/Table2[[#This Row],[Papildatvaļinājums par 20286]]</f>
        <v>#DIV/0!</v>
      </c>
      <c r="BE33" s="98" t="e">
        <f>Table2[[#This Row],[e.2029]]/Table2[[#This Row],[Papildatvaļinājums par 20296]]</f>
        <v>#DIV/0!</v>
      </c>
      <c r="BF33" s="85">
        <f>YEAR(Table2[[#This Row],[Ja papildatvaļinājums - darbinieka darba uzsākšana iestādē, ja darbs projektā nav uzsākts 1.janvārī4]])</f>
        <v>1900</v>
      </c>
      <c r="BG33" s="86">
        <f>MONTH(Table2[[#This Row],[Ja papildatvaļinājums - darbinieka darba uzsākšana iestādē, ja darbs projektā nav uzsākts 1.janvārī4]])</f>
        <v>1</v>
      </c>
      <c r="BH33" s="86">
        <f>DAY(Table2[[#This Row],[Ja papildatvaļinājums - darbinieka darba uzsākšana iestādē, ja darbs projektā nav uzsākts 1.janvārī4]])</f>
        <v>0</v>
      </c>
      <c r="BI33" s="147">
        <f t="shared" si="9"/>
        <v>1</v>
      </c>
      <c r="BJ33" s="144" cm="1">
        <f t="array" ref="BJ33">_xlfn.IFS($BF33=2021,$BI33,$BS33=2021,$BV33,$BF33&lt;2021,$BJ$8,$BS33&gt;2021,$BJ$8,$BF33&gt;2021,$BJ$8,$BS33&lt;2021,$BJ$8)</f>
        <v>365</v>
      </c>
      <c r="BK33" s="116" cm="1">
        <f t="array" ref="BK33">_xlfn.IFS($BF33=2022,$BI33,$BS33=2022,$BV33,$BF33&lt;2022,$BK$8,$BS33&gt;2022,$BK$8,$BF33&gt;2022,$BK$8,$BS33&lt;2022,$BK$8)</f>
        <v>365</v>
      </c>
      <c r="BL33" s="116" cm="1">
        <f t="array" ref="BL33">_xlfn.IFS($BF33=2023,$BI33,$BS33=2023,$BV33,$BF33&lt;2023,$BL$8,$BS33&gt;2023,$BL$8,$BF33&gt;2023,$BL$8,$BS33&lt;2023,$BL$8)</f>
        <v>365</v>
      </c>
      <c r="BM33" s="116" cm="1">
        <f t="array" ref="BM33">_xlfn.IFS($BF33=2024,$BI33,$BS33=2024,$BV33,$BF33&lt;2024,$BM$8,$BS33&gt;2024,$BM$8,$BF33&gt;2024,$BM$8,$BS33&lt;2024,$BM$8)</f>
        <v>366</v>
      </c>
      <c r="BN33" s="116" cm="1">
        <f t="array" ref="BN33">_xlfn.IFS($BF33=2025,$BI33,$BS33=2025,$BV33,$BF33&lt;2025,$BN$8,$BS33&gt;2025,$BN$8,$BF33&gt;2025,$BN$8,$BS33&lt;2025,$BN$8)</f>
        <v>365</v>
      </c>
      <c r="BO33" s="116" cm="1">
        <f t="array" ref="BO33">_xlfn.IFS($BF33=2026,$BI33,$BS33=2026,$BV33,$BF33&lt;2026,$BO$8,$BS33&gt;2026,$BO$8,$BF33&gt;2026,$BO$8,$BS33&lt;2026,$BO$8)</f>
        <v>365</v>
      </c>
      <c r="BP33" s="116" cm="1">
        <f t="array" ref="BP33">_xlfn.IFS($BF33=2027,$BI33,$BS33=2027,$BV33,$BF33&lt;2027,$BP$8,$BS33&gt;2027,$BP$8,$BF33&gt;2027,$BP$8,$BS33&lt;2027,$BP$8)</f>
        <v>365</v>
      </c>
      <c r="BQ33" s="116" cm="1">
        <f t="array" ref="BQ33">_xlfn.IFS($BF33=2028,$BI33,$BS33=2028,$BV33,$BF33&lt;2028,$BQ$8,$BS33&gt;2028,$BQ$8,$BF33&gt;2028,$BQ$8,$BS33&lt;2028,$BQ$8)</f>
        <v>366</v>
      </c>
      <c r="BR33" s="119" cm="1">
        <f t="array" ref="BR33">_xlfn.IFS($BF33=2029,$BI33,$BS33=2029,$BV33,$BF33&lt;2029,$BR$8,$BS33&gt;2029,$BR$8,$BF33&gt;2029,$BR$8,$BS33&lt;2029,$BR$8)</f>
        <v>365</v>
      </c>
      <c r="BS33" s="142">
        <f>YEAR(Table2[[#This Row],[Ja papildatvaļinājums - darbinieka darba beigšanas datums iestādē, ja darbs projektā nav beigts  31.decembrī5]])</f>
        <v>1900</v>
      </c>
      <c r="BT33" s="141">
        <f>MONTH(Table2[[#This Row],[Ja papildatvaļinājums - darbinieka darba beigšanas datums iestādē, ja darbs projektā nav beigts  31.decembrī5]])</f>
        <v>1</v>
      </c>
      <c r="BU33" s="141">
        <f>DAY(Table2[[#This Row],[Ja papildatvaļinājums - darbinieka darba beigšanas datums iestādē, ja darbs projektā nav beigts  31.decembrī5]])</f>
        <v>0</v>
      </c>
      <c r="BV33" s="141">
        <f>IF(YEAR($J33)=YEAR($K33),MIN(DATE($BS33,$BT33,$BU33),$K33)-MAX(DATE($BF33,$BG33,$BH33),$J33)+1,MIN(DATE($BS33,$BT33,$BU33),$K33)-MAX(DATE(Table2[[#This Row],[Darba beigu gads iestādē]],1,1))+1)</f>
        <v>1</v>
      </c>
    </row>
    <row r="34" spans="1:74" x14ac:dyDescent="0.3">
      <c r="A34" s="26">
        <v>25</v>
      </c>
      <c r="B34" s="48"/>
      <c r="C34" s="49"/>
      <c r="D34" s="57"/>
      <c r="E34" s="63">
        <f>SUMIF(Table2[[#This Row],[b.2021]:[c.2029]],"&gt;0",Table2[[#This Row],[b.2021]:[c.2029]])</f>
        <v>0</v>
      </c>
      <c r="F34" s="58"/>
      <c r="G34" s="59"/>
      <c r="H34" s="66">
        <f>Table2[[#This Row],[Atvaļinājuma dienu skaits, kas projektā attiecināts iepriekšējos MP ]]+Table2[[#This Row],[Atvaļinājuma dienu skaits, kas pieprasīts šajā MP3]]</f>
        <v>0</v>
      </c>
      <c r="I34" s="29">
        <f>Table2[[#This Row],[Atvaļinājums proporcionāli nostrādātajam laikam projektā (Visi atvaļinājumi kopā)]]-H34</f>
        <v>0</v>
      </c>
      <c r="J34" s="135"/>
      <c r="K34" s="139"/>
      <c r="L34" s="125"/>
      <c r="M34" s="126"/>
      <c r="N34" s="126"/>
      <c r="O34" s="126"/>
      <c r="P34" s="126"/>
      <c r="Q34" s="126"/>
      <c r="R34" s="126"/>
      <c r="S34" s="126"/>
      <c r="T34" s="127"/>
      <c r="U34" s="170"/>
      <c r="V34" s="106">
        <f>IF(COUNT(Table2[[#This Row],[Darba sākuma datums projektā1]:[Amata pienākumu izpildes termiņš, vai darba beigu datums par kuru iesniegts MP2]])=2,MIN(DATE($V$9,12,31),$D34)-MAX(DATE($V$9,1,1),$C34)+1,0)</f>
        <v>0</v>
      </c>
      <c r="W34" s="99">
        <f>IF(COUNT(Table2[[#This Row],[Darba sākuma datums projektā1]:[Amata pienākumu izpildes termiņš, vai darba beigu datums par kuru iesniegts MP2]])=2,MIN(DATE($W$9,12,31),$D34)-MAX(DATE($W$9,1,1),$C34)+1,0)</f>
        <v>0</v>
      </c>
      <c r="X34" s="99">
        <f>IF(COUNT(Table2[[#This Row],[Darba sākuma datums projektā1]:[Amata pienākumu izpildes termiņš, vai darba beigu datums par kuru iesniegts MP2]])=2,MIN(DATE($X$9,12,31),$D34)-MAX(DATE($X$9,1,1),$C34)+1,0)</f>
        <v>0</v>
      </c>
      <c r="Y34" s="99">
        <f>IF(COUNT(Table2[[#This Row],[Darba sākuma datums projektā1]:[Amata pienākumu izpildes termiņš, vai darba beigu datums par kuru iesniegts MP2]])=2,MIN(DATE($Y$9,12,31),$D34)-MAX(DATE($Y$9,1,1),$C34)+1,0)</f>
        <v>0</v>
      </c>
      <c r="Z34" s="99">
        <f>IF(COUNT(Table2[[#This Row],[Darba sākuma datums projektā1]:[Amata pienākumu izpildes termiņš, vai darba beigu datums par kuru iesniegts MP2]])=2,MIN(DATE($Z$9,12,31),$D34)-MAX(DATE(Z$9,1,1),$C34)+1,0)</f>
        <v>0</v>
      </c>
      <c r="AA34" s="99">
        <f>IF(COUNT(Table2[[#This Row],[Darba sākuma datums projektā1]:[Amata pienākumu izpildes termiņš, vai darba beigu datums par kuru iesniegts MP2]])=2,MIN(DATE($AA$9,12,31),$D34)-MAX(DATE($AA$9,1,1),$C34)+1,0)</f>
        <v>0</v>
      </c>
      <c r="AB34" s="99">
        <f>IF(COUNT(Table2[[#This Row],[Darba sākuma datums projektā1]:[Amata pienākumu izpildes termiņš, vai darba beigu datums par kuru iesniegts MP2]])=2,MIN(DATE($AB$9,12,31),$D34)-MAX(DATE($AB$9,1,1),$C34)+1,0)</f>
        <v>0</v>
      </c>
      <c r="AC34" s="99">
        <f>IF(COUNT(Table2[[#This Row],[Darba sākuma datums projektā1]:[Amata pienākumu izpildes termiņš, vai darba beigu datums par kuru iesniegts MP2]])=2,MIN(DATE($AC$9,12,31),$D34)-MAX(DATE($AC$9,1,1),$C34)+1,0)</f>
        <v>0</v>
      </c>
      <c r="AD34" s="109">
        <f>IF(COUNT(Table2[[#This Row],[Darba sākuma datums projektā1]:[Amata pienākumu izpildes termiņš, vai darba beigu datums par kuru iesniegts MP2]])=2,MIN(DATE($AD$9,12,31),$D34)-MAX(DATE($AD$9,1,1),$C34)+1,0)</f>
        <v>0</v>
      </c>
      <c r="AE34" s="106">
        <f t="shared" si="10"/>
        <v>0</v>
      </c>
      <c r="AF34" s="99">
        <f t="shared" si="11"/>
        <v>0</v>
      </c>
      <c r="AG34" s="99">
        <f t="shared" si="12"/>
        <v>0</v>
      </c>
      <c r="AH34" s="99">
        <f t="shared" si="13"/>
        <v>0</v>
      </c>
      <c r="AI34" s="99">
        <f t="shared" si="14"/>
        <v>0</v>
      </c>
      <c r="AJ34" s="99">
        <f t="shared" si="15"/>
        <v>0</v>
      </c>
      <c r="AK34" s="99">
        <f t="shared" si="16"/>
        <v>0</v>
      </c>
      <c r="AL34" s="99">
        <f t="shared" si="17"/>
        <v>0</v>
      </c>
      <c r="AM34" s="100">
        <f t="shared" si="18"/>
        <v>0</v>
      </c>
      <c r="AN34" s="103" t="e">
        <f>Table2[[#This Row],[2021]]/Table2[[#This Row],[d.2021]]</f>
        <v>#DIV/0!</v>
      </c>
      <c r="AO34" s="104" t="e">
        <f>Table2[[#This Row],[2022]]/Table2[[#This Row],[d.2022]]</f>
        <v>#DIV/0!</v>
      </c>
      <c r="AP34" s="104" t="e">
        <f>Table2[[#This Row],[2023]]/Table2[[#This Row],[d.2023]]</f>
        <v>#DIV/0!</v>
      </c>
      <c r="AQ34" s="104" t="e">
        <f>Table2[[#This Row],[2024]]/Table2[[#This Row],[d.2024]]</f>
        <v>#DIV/0!</v>
      </c>
      <c r="AR34" s="104" t="e">
        <f>Table2[[#This Row],[2025]]/Table2[[#This Row],[d.2025]]</f>
        <v>#DIV/0!</v>
      </c>
      <c r="AS34" s="104" t="e">
        <f>Table2[[#This Row],[2026]]/Table2[[#This Row],[d.2026]]</f>
        <v>#DIV/0!</v>
      </c>
      <c r="AT34" s="104" t="e">
        <f>Table2[[#This Row],[2027]]/Table2[[#This Row],[d.2027]]</f>
        <v>#DIV/0!</v>
      </c>
      <c r="AU34" s="104" t="e">
        <f>Table2[[#This Row],[2028]]/Table2[[#This Row],[d.2028]]</f>
        <v>#DIV/0!</v>
      </c>
      <c r="AV34" s="108" t="e">
        <f>Table2[[#This Row],[2029]]/Table2[[#This Row],[d.2029]]</f>
        <v>#DIV/0!</v>
      </c>
      <c r="AW34" s="97" t="e">
        <f>Table2[[#This Row],[e.2021]]/Table2[[#This Row],[Papildatvaļinājums par 20216]]</f>
        <v>#DIV/0!</v>
      </c>
      <c r="AX34" s="97" t="e">
        <f>Table2[[#This Row],[e.2022]]/Table2[[#This Row],[Papildatvaļinājums par 20226]]</f>
        <v>#DIV/0!</v>
      </c>
      <c r="AY34" s="97" t="e">
        <f>Table2[[#This Row],[e.2023]]/Table2[[#This Row],[Papildatvaļinājums par 20236]]</f>
        <v>#DIV/0!</v>
      </c>
      <c r="AZ34" s="97" t="e">
        <f>Table2[[#This Row],[e.2024]]/Table2[[#This Row],[Papildatvaļinājums par 20246]]</f>
        <v>#DIV/0!</v>
      </c>
      <c r="BA34" s="97" t="e">
        <f>Table2[[#This Row],[e.2025]]/Table2[[#This Row],[Papildatvaļinājums par 20256]]</f>
        <v>#DIV/0!</v>
      </c>
      <c r="BB34" s="97" t="e">
        <f>Table2[[#This Row],[e.2026]]/Table2[[#This Row],[Papildatvaļinājums par 20266]]</f>
        <v>#DIV/0!</v>
      </c>
      <c r="BC34" s="97" t="e">
        <f>Table2[[#This Row],[e.2027]]/Table2[[#This Row],[Papildatvaļinājums par 20276]]</f>
        <v>#DIV/0!</v>
      </c>
      <c r="BD34" s="97" t="e">
        <f>Table2[[#This Row],[e.2028]]/Table2[[#This Row],[Papildatvaļinājums par 20286]]</f>
        <v>#DIV/0!</v>
      </c>
      <c r="BE34" s="98" t="e">
        <f>Table2[[#This Row],[e.2029]]/Table2[[#This Row],[Papildatvaļinājums par 20296]]</f>
        <v>#DIV/0!</v>
      </c>
      <c r="BF34" s="85">
        <f>YEAR(Table2[[#This Row],[Ja papildatvaļinājums - darbinieka darba uzsākšana iestādē, ja darbs projektā nav uzsākts 1.janvārī4]])</f>
        <v>1900</v>
      </c>
      <c r="BG34" s="86">
        <f>MONTH(Table2[[#This Row],[Ja papildatvaļinājums - darbinieka darba uzsākšana iestādē, ja darbs projektā nav uzsākts 1.janvārī4]])</f>
        <v>1</v>
      </c>
      <c r="BH34" s="86">
        <f>DAY(Table2[[#This Row],[Ja papildatvaļinājums - darbinieka darba uzsākšana iestādē, ja darbs projektā nav uzsākts 1.janvārī4]])</f>
        <v>0</v>
      </c>
      <c r="BI34" s="147">
        <f t="shared" si="9"/>
        <v>1</v>
      </c>
      <c r="BJ34" s="144" cm="1">
        <f t="array" ref="BJ34">_xlfn.IFS($BF34=2021,$BI34,$BS34=2021,$BV34,$BF34&lt;2021,$BJ$8,$BS34&gt;2021,$BJ$8,$BF34&gt;2021,$BJ$8,$BS34&lt;2021,$BJ$8)</f>
        <v>365</v>
      </c>
      <c r="BK34" s="116" cm="1">
        <f t="array" ref="BK34">_xlfn.IFS($BF34=2022,$BI34,$BS34=2022,$BV34,$BF34&lt;2022,$BK$8,$BS34&gt;2022,$BK$8,$BF34&gt;2022,$BK$8,$BS34&lt;2022,$BK$8)</f>
        <v>365</v>
      </c>
      <c r="BL34" s="116" cm="1">
        <f t="array" ref="BL34">_xlfn.IFS($BF34=2023,$BI34,$BS34=2023,$BV34,$BF34&lt;2023,$BL$8,$BS34&gt;2023,$BL$8,$BF34&gt;2023,$BL$8,$BS34&lt;2023,$BL$8)</f>
        <v>365</v>
      </c>
      <c r="BM34" s="116" cm="1">
        <f t="array" ref="BM34">_xlfn.IFS($BF34=2024,$BI34,$BS34=2024,$BV34,$BF34&lt;2024,$BM$8,$BS34&gt;2024,$BM$8,$BF34&gt;2024,$BM$8,$BS34&lt;2024,$BM$8)</f>
        <v>366</v>
      </c>
      <c r="BN34" s="116" cm="1">
        <f t="array" ref="BN34">_xlfn.IFS($BF34=2025,$BI34,$BS34=2025,$BV34,$BF34&lt;2025,$BN$8,$BS34&gt;2025,$BN$8,$BF34&gt;2025,$BN$8,$BS34&lt;2025,$BN$8)</f>
        <v>365</v>
      </c>
      <c r="BO34" s="116" cm="1">
        <f t="array" ref="BO34">_xlfn.IFS($BF34=2026,$BI34,$BS34=2026,$BV34,$BF34&lt;2026,$BO$8,$BS34&gt;2026,$BO$8,$BF34&gt;2026,$BO$8,$BS34&lt;2026,$BO$8)</f>
        <v>365</v>
      </c>
      <c r="BP34" s="116" cm="1">
        <f t="array" ref="BP34">_xlfn.IFS($BF34=2027,$BI34,$BS34=2027,$BV34,$BF34&lt;2027,$BP$8,$BS34&gt;2027,$BP$8,$BF34&gt;2027,$BP$8,$BS34&lt;2027,$BP$8)</f>
        <v>365</v>
      </c>
      <c r="BQ34" s="116" cm="1">
        <f t="array" ref="BQ34">_xlfn.IFS($BF34=2028,$BI34,$BS34=2028,$BV34,$BF34&lt;2028,$BQ$8,$BS34&gt;2028,$BQ$8,$BF34&gt;2028,$BQ$8,$BS34&lt;2028,$BQ$8)</f>
        <v>366</v>
      </c>
      <c r="BR34" s="119" cm="1">
        <f t="array" ref="BR34">_xlfn.IFS($BF34=2029,$BI34,$BS34=2029,$BV34,$BF34&lt;2029,$BR$8,$BS34&gt;2029,$BR$8,$BF34&gt;2029,$BR$8,$BS34&lt;2029,$BR$8)</f>
        <v>365</v>
      </c>
      <c r="BS34" s="142">
        <f>YEAR(Table2[[#This Row],[Ja papildatvaļinājums - darbinieka darba beigšanas datums iestādē, ja darbs projektā nav beigts  31.decembrī5]])</f>
        <v>1900</v>
      </c>
      <c r="BT34" s="141">
        <f>MONTH(Table2[[#This Row],[Ja papildatvaļinājums - darbinieka darba beigšanas datums iestādē, ja darbs projektā nav beigts  31.decembrī5]])</f>
        <v>1</v>
      </c>
      <c r="BU34" s="141">
        <f>DAY(Table2[[#This Row],[Ja papildatvaļinājums - darbinieka darba beigšanas datums iestādē, ja darbs projektā nav beigts  31.decembrī5]])</f>
        <v>0</v>
      </c>
      <c r="BV34" s="141">
        <f>IF(YEAR($J34)=YEAR($K34),MIN(DATE($BS34,$BT34,$BU34),$K34)-MAX(DATE($BF34,$BG34,$BH34),$J34)+1,MIN(DATE($BS34,$BT34,$BU34),$K34)-MAX(DATE(Table2[[#This Row],[Darba beigu gads iestādē]],1,1))+1)</f>
        <v>1</v>
      </c>
    </row>
    <row r="35" spans="1:74" x14ac:dyDescent="0.3">
      <c r="A35" s="26">
        <v>26</v>
      </c>
      <c r="B35" s="48"/>
      <c r="C35" s="49"/>
      <c r="D35" s="57"/>
      <c r="E35" s="63">
        <f>SUMIF(Table2[[#This Row],[b.2021]:[c.2029]],"&gt;0",Table2[[#This Row],[b.2021]:[c.2029]])</f>
        <v>0</v>
      </c>
      <c r="F35" s="58"/>
      <c r="G35" s="59"/>
      <c r="H35" s="66">
        <f>Table2[[#This Row],[Atvaļinājuma dienu skaits, kas projektā attiecināts iepriekšējos MP ]]+Table2[[#This Row],[Atvaļinājuma dienu skaits, kas pieprasīts šajā MP3]]</f>
        <v>0</v>
      </c>
      <c r="I35" s="29">
        <f>Table2[[#This Row],[Atvaļinājums proporcionāli nostrādātajam laikam projektā (Visi atvaļinājumi kopā)]]-H35</f>
        <v>0</v>
      </c>
      <c r="J35" s="135"/>
      <c r="K35" s="139"/>
      <c r="L35" s="125"/>
      <c r="M35" s="126"/>
      <c r="N35" s="126"/>
      <c r="O35" s="126"/>
      <c r="P35" s="126"/>
      <c r="Q35" s="126"/>
      <c r="R35" s="126"/>
      <c r="S35" s="126"/>
      <c r="T35" s="127"/>
      <c r="U35" s="170"/>
      <c r="V35" s="106">
        <f>IF(COUNT(Table2[[#This Row],[Darba sākuma datums projektā1]:[Amata pienākumu izpildes termiņš, vai darba beigu datums par kuru iesniegts MP2]])=2,MIN(DATE($V$9,12,31),$D35)-MAX(DATE($V$9,1,1),$C35)+1,0)</f>
        <v>0</v>
      </c>
      <c r="W35" s="99">
        <f>IF(COUNT(Table2[[#This Row],[Darba sākuma datums projektā1]:[Amata pienākumu izpildes termiņš, vai darba beigu datums par kuru iesniegts MP2]])=2,MIN(DATE($W$9,12,31),$D35)-MAX(DATE($W$9,1,1),$C35)+1,0)</f>
        <v>0</v>
      </c>
      <c r="X35" s="99">
        <f>IF(COUNT(Table2[[#This Row],[Darba sākuma datums projektā1]:[Amata pienākumu izpildes termiņš, vai darba beigu datums par kuru iesniegts MP2]])=2,MIN(DATE($X$9,12,31),$D35)-MAX(DATE($X$9,1,1),$C35)+1,0)</f>
        <v>0</v>
      </c>
      <c r="Y35" s="99">
        <f>IF(COUNT(Table2[[#This Row],[Darba sākuma datums projektā1]:[Amata pienākumu izpildes termiņš, vai darba beigu datums par kuru iesniegts MP2]])=2,MIN(DATE($Y$9,12,31),$D35)-MAX(DATE($Y$9,1,1),$C35)+1,0)</f>
        <v>0</v>
      </c>
      <c r="Z35" s="99">
        <f>IF(COUNT(Table2[[#This Row],[Darba sākuma datums projektā1]:[Amata pienākumu izpildes termiņš, vai darba beigu datums par kuru iesniegts MP2]])=2,MIN(DATE($Z$9,12,31),$D35)-MAX(DATE(Z$9,1,1),$C35)+1,0)</f>
        <v>0</v>
      </c>
      <c r="AA35" s="99">
        <f>IF(COUNT(Table2[[#This Row],[Darba sākuma datums projektā1]:[Amata pienākumu izpildes termiņš, vai darba beigu datums par kuru iesniegts MP2]])=2,MIN(DATE($AA$9,12,31),$D35)-MAX(DATE($AA$9,1,1),$C35)+1,0)</f>
        <v>0</v>
      </c>
      <c r="AB35" s="99">
        <f>IF(COUNT(Table2[[#This Row],[Darba sākuma datums projektā1]:[Amata pienākumu izpildes termiņš, vai darba beigu datums par kuru iesniegts MP2]])=2,MIN(DATE($AB$9,12,31),$D35)-MAX(DATE($AB$9,1,1),$C35)+1,0)</f>
        <v>0</v>
      </c>
      <c r="AC35" s="99">
        <f>IF(COUNT(Table2[[#This Row],[Darba sākuma datums projektā1]:[Amata pienākumu izpildes termiņš, vai darba beigu datums par kuru iesniegts MP2]])=2,MIN(DATE($AC$9,12,31),$D35)-MAX(DATE($AC$9,1,1),$C35)+1,0)</f>
        <v>0</v>
      </c>
      <c r="AD35" s="109">
        <f>IF(COUNT(Table2[[#This Row],[Darba sākuma datums projektā1]:[Amata pienākumu izpildes termiņš, vai darba beigu datums par kuru iesniegts MP2]])=2,MIN(DATE($AD$9,12,31),$D35)-MAX(DATE($AD$9,1,1),$C35)+1,0)</f>
        <v>0</v>
      </c>
      <c r="AE35" s="106">
        <f t="shared" si="10"/>
        <v>0</v>
      </c>
      <c r="AF35" s="99">
        <f t="shared" si="11"/>
        <v>0</v>
      </c>
      <c r="AG35" s="99">
        <f t="shared" si="12"/>
        <v>0</v>
      </c>
      <c r="AH35" s="99">
        <f t="shared" si="13"/>
        <v>0</v>
      </c>
      <c r="AI35" s="99">
        <f t="shared" si="14"/>
        <v>0</v>
      </c>
      <c r="AJ35" s="99">
        <f t="shared" si="15"/>
        <v>0</v>
      </c>
      <c r="AK35" s="99">
        <f t="shared" si="16"/>
        <v>0</v>
      </c>
      <c r="AL35" s="99">
        <f t="shared" si="17"/>
        <v>0</v>
      </c>
      <c r="AM35" s="100">
        <f t="shared" si="18"/>
        <v>0</v>
      </c>
      <c r="AN35" s="103" t="e">
        <f>Table2[[#This Row],[2021]]/Table2[[#This Row],[d.2021]]</f>
        <v>#DIV/0!</v>
      </c>
      <c r="AO35" s="104" t="e">
        <f>Table2[[#This Row],[2022]]/Table2[[#This Row],[d.2022]]</f>
        <v>#DIV/0!</v>
      </c>
      <c r="AP35" s="104" t="e">
        <f>Table2[[#This Row],[2023]]/Table2[[#This Row],[d.2023]]</f>
        <v>#DIV/0!</v>
      </c>
      <c r="AQ35" s="104" t="e">
        <f>Table2[[#This Row],[2024]]/Table2[[#This Row],[d.2024]]</f>
        <v>#DIV/0!</v>
      </c>
      <c r="AR35" s="104" t="e">
        <f>Table2[[#This Row],[2025]]/Table2[[#This Row],[d.2025]]</f>
        <v>#DIV/0!</v>
      </c>
      <c r="AS35" s="104" t="e">
        <f>Table2[[#This Row],[2026]]/Table2[[#This Row],[d.2026]]</f>
        <v>#DIV/0!</v>
      </c>
      <c r="AT35" s="104" t="e">
        <f>Table2[[#This Row],[2027]]/Table2[[#This Row],[d.2027]]</f>
        <v>#DIV/0!</v>
      </c>
      <c r="AU35" s="104" t="e">
        <f>Table2[[#This Row],[2028]]/Table2[[#This Row],[d.2028]]</f>
        <v>#DIV/0!</v>
      </c>
      <c r="AV35" s="108" t="e">
        <f>Table2[[#This Row],[2029]]/Table2[[#This Row],[d.2029]]</f>
        <v>#DIV/0!</v>
      </c>
      <c r="AW35" s="97" t="e">
        <f>Table2[[#This Row],[e.2021]]/Table2[[#This Row],[Papildatvaļinājums par 20216]]</f>
        <v>#DIV/0!</v>
      </c>
      <c r="AX35" s="97" t="e">
        <f>Table2[[#This Row],[e.2022]]/Table2[[#This Row],[Papildatvaļinājums par 20226]]</f>
        <v>#DIV/0!</v>
      </c>
      <c r="AY35" s="97" t="e">
        <f>Table2[[#This Row],[e.2023]]/Table2[[#This Row],[Papildatvaļinājums par 20236]]</f>
        <v>#DIV/0!</v>
      </c>
      <c r="AZ35" s="97" t="e">
        <f>Table2[[#This Row],[e.2024]]/Table2[[#This Row],[Papildatvaļinājums par 20246]]</f>
        <v>#DIV/0!</v>
      </c>
      <c r="BA35" s="97" t="e">
        <f>Table2[[#This Row],[e.2025]]/Table2[[#This Row],[Papildatvaļinājums par 20256]]</f>
        <v>#DIV/0!</v>
      </c>
      <c r="BB35" s="97" t="e">
        <f>Table2[[#This Row],[e.2026]]/Table2[[#This Row],[Papildatvaļinājums par 20266]]</f>
        <v>#DIV/0!</v>
      </c>
      <c r="BC35" s="97" t="e">
        <f>Table2[[#This Row],[e.2027]]/Table2[[#This Row],[Papildatvaļinājums par 20276]]</f>
        <v>#DIV/0!</v>
      </c>
      <c r="BD35" s="97" t="e">
        <f>Table2[[#This Row],[e.2028]]/Table2[[#This Row],[Papildatvaļinājums par 20286]]</f>
        <v>#DIV/0!</v>
      </c>
      <c r="BE35" s="98" t="e">
        <f>Table2[[#This Row],[e.2029]]/Table2[[#This Row],[Papildatvaļinājums par 20296]]</f>
        <v>#DIV/0!</v>
      </c>
      <c r="BF35" s="85">
        <f>YEAR(Table2[[#This Row],[Ja papildatvaļinājums - darbinieka darba uzsākšana iestādē, ja darbs projektā nav uzsākts 1.janvārī4]])</f>
        <v>1900</v>
      </c>
      <c r="BG35" s="86">
        <f>MONTH(Table2[[#This Row],[Ja papildatvaļinājums - darbinieka darba uzsākšana iestādē, ja darbs projektā nav uzsākts 1.janvārī4]])</f>
        <v>1</v>
      </c>
      <c r="BH35" s="86">
        <f>DAY(Table2[[#This Row],[Ja papildatvaļinājums - darbinieka darba uzsākšana iestādē, ja darbs projektā nav uzsākts 1.janvārī4]])</f>
        <v>0</v>
      </c>
      <c r="BI35" s="147">
        <f t="shared" si="9"/>
        <v>1</v>
      </c>
      <c r="BJ35" s="144" cm="1">
        <f t="array" ref="BJ35">_xlfn.IFS($BF35=2021,$BI35,$BS35=2021,$BV35,$BF35&lt;2021,$BJ$8,$BS35&gt;2021,$BJ$8,$BF35&gt;2021,$BJ$8,$BS35&lt;2021,$BJ$8)</f>
        <v>365</v>
      </c>
      <c r="BK35" s="116" cm="1">
        <f t="array" ref="BK35">_xlfn.IFS($BF35=2022,$BI35,$BS35=2022,$BV35,$BF35&lt;2022,$BK$8,$BS35&gt;2022,$BK$8,$BF35&gt;2022,$BK$8,$BS35&lt;2022,$BK$8)</f>
        <v>365</v>
      </c>
      <c r="BL35" s="116" cm="1">
        <f t="array" ref="BL35">_xlfn.IFS($BF35=2023,$BI35,$BS35=2023,$BV35,$BF35&lt;2023,$BL$8,$BS35&gt;2023,$BL$8,$BF35&gt;2023,$BL$8,$BS35&lt;2023,$BL$8)</f>
        <v>365</v>
      </c>
      <c r="BM35" s="116" cm="1">
        <f t="array" ref="BM35">_xlfn.IFS($BF35=2024,$BI35,$BS35=2024,$BV35,$BF35&lt;2024,$BM$8,$BS35&gt;2024,$BM$8,$BF35&gt;2024,$BM$8,$BS35&lt;2024,$BM$8)</f>
        <v>366</v>
      </c>
      <c r="BN35" s="116" cm="1">
        <f t="array" ref="BN35">_xlfn.IFS($BF35=2025,$BI35,$BS35=2025,$BV35,$BF35&lt;2025,$BN$8,$BS35&gt;2025,$BN$8,$BF35&gt;2025,$BN$8,$BS35&lt;2025,$BN$8)</f>
        <v>365</v>
      </c>
      <c r="BO35" s="116" cm="1">
        <f t="array" ref="BO35">_xlfn.IFS($BF35=2026,$BI35,$BS35=2026,$BV35,$BF35&lt;2026,$BO$8,$BS35&gt;2026,$BO$8,$BF35&gt;2026,$BO$8,$BS35&lt;2026,$BO$8)</f>
        <v>365</v>
      </c>
      <c r="BP35" s="116" cm="1">
        <f t="array" ref="BP35">_xlfn.IFS($BF35=2027,$BI35,$BS35=2027,$BV35,$BF35&lt;2027,$BP$8,$BS35&gt;2027,$BP$8,$BF35&gt;2027,$BP$8,$BS35&lt;2027,$BP$8)</f>
        <v>365</v>
      </c>
      <c r="BQ35" s="116" cm="1">
        <f t="array" ref="BQ35">_xlfn.IFS($BF35=2028,$BI35,$BS35=2028,$BV35,$BF35&lt;2028,$BQ$8,$BS35&gt;2028,$BQ$8,$BF35&gt;2028,$BQ$8,$BS35&lt;2028,$BQ$8)</f>
        <v>366</v>
      </c>
      <c r="BR35" s="119" cm="1">
        <f t="array" ref="BR35">_xlfn.IFS($BF35=2029,$BI35,$BS35=2029,$BV35,$BF35&lt;2029,$BR$8,$BS35&gt;2029,$BR$8,$BF35&gt;2029,$BR$8,$BS35&lt;2029,$BR$8)</f>
        <v>365</v>
      </c>
      <c r="BS35" s="142">
        <f>YEAR(Table2[[#This Row],[Ja papildatvaļinājums - darbinieka darba beigšanas datums iestādē, ja darbs projektā nav beigts  31.decembrī5]])</f>
        <v>1900</v>
      </c>
      <c r="BT35" s="141">
        <f>MONTH(Table2[[#This Row],[Ja papildatvaļinājums - darbinieka darba beigšanas datums iestādē, ja darbs projektā nav beigts  31.decembrī5]])</f>
        <v>1</v>
      </c>
      <c r="BU35" s="141">
        <f>DAY(Table2[[#This Row],[Ja papildatvaļinājums - darbinieka darba beigšanas datums iestādē, ja darbs projektā nav beigts  31.decembrī5]])</f>
        <v>0</v>
      </c>
      <c r="BV35" s="141">
        <f>IF(YEAR($J35)=YEAR($K35),MIN(DATE($BS35,$BT35,$BU35),$K35)-MAX(DATE($BF35,$BG35,$BH35),$J35)+1,MIN(DATE($BS35,$BT35,$BU35),$K35)-MAX(DATE(Table2[[#This Row],[Darba beigu gads iestādē]],1,1))+1)</f>
        <v>1</v>
      </c>
    </row>
    <row r="36" spans="1:74" x14ac:dyDescent="0.3">
      <c r="A36" s="26">
        <v>27</v>
      </c>
      <c r="B36" s="48"/>
      <c r="C36" s="49"/>
      <c r="D36" s="57"/>
      <c r="E36" s="63">
        <f>SUMIF(Table2[[#This Row],[b.2021]:[c.2029]],"&gt;0",Table2[[#This Row],[b.2021]:[c.2029]])</f>
        <v>0</v>
      </c>
      <c r="F36" s="58"/>
      <c r="G36" s="59"/>
      <c r="H36" s="66">
        <f>Table2[[#This Row],[Atvaļinājuma dienu skaits, kas projektā attiecināts iepriekšējos MP ]]+Table2[[#This Row],[Atvaļinājuma dienu skaits, kas pieprasīts šajā MP3]]</f>
        <v>0</v>
      </c>
      <c r="I36" s="29">
        <f>Table2[[#This Row],[Atvaļinājums proporcionāli nostrādātajam laikam projektā (Visi atvaļinājumi kopā)]]-H36</f>
        <v>0</v>
      </c>
      <c r="J36" s="135"/>
      <c r="K36" s="139"/>
      <c r="L36" s="125"/>
      <c r="M36" s="126"/>
      <c r="N36" s="126"/>
      <c r="O36" s="126"/>
      <c r="P36" s="126"/>
      <c r="Q36" s="126"/>
      <c r="R36" s="126"/>
      <c r="S36" s="126"/>
      <c r="T36" s="127"/>
      <c r="U36" s="170"/>
      <c r="V36" s="106">
        <f>IF(COUNT(Table2[[#This Row],[Darba sākuma datums projektā1]:[Amata pienākumu izpildes termiņš, vai darba beigu datums par kuru iesniegts MP2]])=2,MIN(DATE($V$9,12,31),$D36)-MAX(DATE($V$9,1,1),$C36)+1,0)</f>
        <v>0</v>
      </c>
      <c r="W36" s="99">
        <f>IF(COUNT(Table2[[#This Row],[Darba sākuma datums projektā1]:[Amata pienākumu izpildes termiņš, vai darba beigu datums par kuru iesniegts MP2]])=2,MIN(DATE($W$9,12,31),$D36)-MAX(DATE($W$9,1,1),$C36)+1,0)</f>
        <v>0</v>
      </c>
      <c r="X36" s="99">
        <f>IF(COUNT(Table2[[#This Row],[Darba sākuma datums projektā1]:[Amata pienākumu izpildes termiņš, vai darba beigu datums par kuru iesniegts MP2]])=2,MIN(DATE($X$9,12,31),$D36)-MAX(DATE($X$9,1,1),$C36)+1,0)</f>
        <v>0</v>
      </c>
      <c r="Y36" s="99">
        <f>IF(COUNT(Table2[[#This Row],[Darba sākuma datums projektā1]:[Amata pienākumu izpildes termiņš, vai darba beigu datums par kuru iesniegts MP2]])=2,MIN(DATE($Y$9,12,31),$D36)-MAX(DATE($Y$9,1,1),$C36)+1,0)</f>
        <v>0</v>
      </c>
      <c r="Z36" s="99">
        <f>IF(COUNT(Table2[[#This Row],[Darba sākuma datums projektā1]:[Amata pienākumu izpildes termiņš, vai darba beigu datums par kuru iesniegts MP2]])=2,MIN(DATE($Z$9,12,31),$D36)-MAX(DATE(Z$9,1,1),$C36)+1,0)</f>
        <v>0</v>
      </c>
      <c r="AA36" s="99">
        <f>IF(COUNT(Table2[[#This Row],[Darba sākuma datums projektā1]:[Amata pienākumu izpildes termiņš, vai darba beigu datums par kuru iesniegts MP2]])=2,MIN(DATE($AA$9,12,31),$D36)-MAX(DATE($AA$9,1,1),$C36)+1,0)</f>
        <v>0</v>
      </c>
      <c r="AB36" s="99">
        <f>IF(COUNT(Table2[[#This Row],[Darba sākuma datums projektā1]:[Amata pienākumu izpildes termiņš, vai darba beigu datums par kuru iesniegts MP2]])=2,MIN(DATE($AB$9,12,31),$D36)-MAX(DATE($AB$9,1,1),$C36)+1,0)</f>
        <v>0</v>
      </c>
      <c r="AC36" s="99">
        <f>IF(COUNT(Table2[[#This Row],[Darba sākuma datums projektā1]:[Amata pienākumu izpildes termiņš, vai darba beigu datums par kuru iesniegts MP2]])=2,MIN(DATE($AC$9,12,31),$D36)-MAX(DATE($AC$9,1,1),$C36)+1,0)</f>
        <v>0</v>
      </c>
      <c r="AD36" s="109">
        <f>IF(COUNT(Table2[[#This Row],[Darba sākuma datums projektā1]:[Amata pienākumu izpildes termiņš, vai darba beigu datums par kuru iesniegts MP2]])=2,MIN(DATE($AD$9,12,31),$D36)-MAX(DATE($AD$9,1,1),$C36)+1,0)</f>
        <v>0</v>
      </c>
      <c r="AE36" s="106">
        <f t="shared" si="10"/>
        <v>0</v>
      </c>
      <c r="AF36" s="99">
        <f t="shared" si="11"/>
        <v>0</v>
      </c>
      <c r="AG36" s="99">
        <f t="shared" si="12"/>
        <v>0</v>
      </c>
      <c r="AH36" s="99">
        <f t="shared" si="13"/>
        <v>0</v>
      </c>
      <c r="AI36" s="99">
        <f t="shared" si="14"/>
        <v>0</v>
      </c>
      <c r="AJ36" s="99">
        <f t="shared" si="15"/>
        <v>0</v>
      </c>
      <c r="AK36" s="99">
        <f t="shared" si="16"/>
        <v>0</v>
      </c>
      <c r="AL36" s="99">
        <f t="shared" si="17"/>
        <v>0</v>
      </c>
      <c r="AM36" s="100">
        <f t="shared" si="18"/>
        <v>0</v>
      </c>
      <c r="AN36" s="103" t="e">
        <f>Table2[[#This Row],[2021]]/Table2[[#This Row],[d.2021]]</f>
        <v>#DIV/0!</v>
      </c>
      <c r="AO36" s="104" t="e">
        <f>Table2[[#This Row],[2022]]/Table2[[#This Row],[d.2022]]</f>
        <v>#DIV/0!</v>
      </c>
      <c r="AP36" s="104" t="e">
        <f>Table2[[#This Row],[2023]]/Table2[[#This Row],[d.2023]]</f>
        <v>#DIV/0!</v>
      </c>
      <c r="AQ36" s="104" t="e">
        <f>Table2[[#This Row],[2024]]/Table2[[#This Row],[d.2024]]</f>
        <v>#DIV/0!</v>
      </c>
      <c r="AR36" s="104" t="e">
        <f>Table2[[#This Row],[2025]]/Table2[[#This Row],[d.2025]]</f>
        <v>#DIV/0!</v>
      </c>
      <c r="AS36" s="104" t="e">
        <f>Table2[[#This Row],[2026]]/Table2[[#This Row],[d.2026]]</f>
        <v>#DIV/0!</v>
      </c>
      <c r="AT36" s="104" t="e">
        <f>Table2[[#This Row],[2027]]/Table2[[#This Row],[d.2027]]</f>
        <v>#DIV/0!</v>
      </c>
      <c r="AU36" s="104" t="e">
        <f>Table2[[#This Row],[2028]]/Table2[[#This Row],[d.2028]]</f>
        <v>#DIV/0!</v>
      </c>
      <c r="AV36" s="108" t="e">
        <f>Table2[[#This Row],[2029]]/Table2[[#This Row],[d.2029]]</f>
        <v>#DIV/0!</v>
      </c>
      <c r="AW36" s="97" t="e">
        <f>Table2[[#This Row],[e.2021]]/Table2[[#This Row],[Papildatvaļinājums par 20216]]</f>
        <v>#DIV/0!</v>
      </c>
      <c r="AX36" s="97" t="e">
        <f>Table2[[#This Row],[e.2022]]/Table2[[#This Row],[Papildatvaļinājums par 20226]]</f>
        <v>#DIV/0!</v>
      </c>
      <c r="AY36" s="97" t="e">
        <f>Table2[[#This Row],[e.2023]]/Table2[[#This Row],[Papildatvaļinājums par 20236]]</f>
        <v>#DIV/0!</v>
      </c>
      <c r="AZ36" s="97" t="e">
        <f>Table2[[#This Row],[e.2024]]/Table2[[#This Row],[Papildatvaļinājums par 20246]]</f>
        <v>#DIV/0!</v>
      </c>
      <c r="BA36" s="97" t="e">
        <f>Table2[[#This Row],[e.2025]]/Table2[[#This Row],[Papildatvaļinājums par 20256]]</f>
        <v>#DIV/0!</v>
      </c>
      <c r="BB36" s="97" t="e">
        <f>Table2[[#This Row],[e.2026]]/Table2[[#This Row],[Papildatvaļinājums par 20266]]</f>
        <v>#DIV/0!</v>
      </c>
      <c r="BC36" s="97" t="e">
        <f>Table2[[#This Row],[e.2027]]/Table2[[#This Row],[Papildatvaļinājums par 20276]]</f>
        <v>#DIV/0!</v>
      </c>
      <c r="BD36" s="97" t="e">
        <f>Table2[[#This Row],[e.2028]]/Table2[[#This Row],[Papildatvaļinājums par 20286]]</f>
        <v>#DIV/0!</v>
      </c>
      <c r="BE36" s="98" t="e">
        <f>Table2[[#This Row],[e.2029]]/Table2[[#This Row],[Papildatvaļinājums par 20296]]</f>
        <v>#DIV/0!</v>
      </c>
      <c r="BF36" s="85">
        <f>YEAR(Table2[[#This Row],[Ja papildatvaļinājums - darbinieka darba uzsākšana iestādē, ja darbs projektā nav uzsākts 1.janvārī4]])</f>
        <v>1900</v>
      </c>
      <c r="BG36" s="86">
        <f>MONTH(Table2[[#This Row],[Ja papildatvaļinājums - darbinieka darba uzsākšana iestādē, ja darbs projektā nav uzsākts 1.janvārī4]])</f>
        <v>1</v>
      </c>
      <c r="BH36" s="86">
        <f>DAY(Table2[[#This Row],[Ja papildatvaļinājums - darbinieka darba uzsākšana iestādē, ja darbs projektā nav uzsākts 1.janvārī4]])</f>
        <v>0</v>
      </c>
      <c r="BI36" s="147">
        <f t="shared" si="9"/>
        <v>1</v>
      </c>
      <c r="BJ36" s="144" cm="1">
        <f t="array" ref="BJ36">_xlfn.IFS($BF36=2021,$BI36,$BS36=2021,$BV36,$BF36&lt;2021,$BJ$8,$BS36&gt;2021,$BJ$8,$BF36&gt;2021,$BJ$8,$BS36&lt;2021,$BJ$8)</f>
        <v>365</v>
      </c>
      <c r="BK36" s="116" cm="1">
        <f t="array" ref="BK36">_xlfn.IFS($BF36=2022,$BI36,$BS36=2022,$BV36,$BF36&lt;2022,$BK$8,$BS36&gt;2022,$BK$8,$BF36&gt;2022,$BK$8,$BS36&lt;2022,$BK$8)</f>
        <v>365</v>
      </c>
      <c r="BL36" s="116" cm="1">
        <f t="array" ref="BL36">_xlfn.IFS($BF36=2023,$BI36,$BS36=2023,$BV36,$BF36&lt;2023,$BL$8,$BS36&gt;2023,$BL$8,$BF36&gt;2023,$BL$8,$BS36&lt;2023,$BL$8)</f>
        <v>365</v>
      </c>
      <c r="BM36" s="116" cm="1">
        <f t="array" ref="BM36">_xlfn.IFS($BF36=2024,$BI36,$BS36=2024,$BV36,$BF36&lt;2024,$BM$8,$BS36&gt;2024,$BM$8,$BF36&gt;2024,$BM$8,$BS36&lt;2024,$BM$8)</f>
        <v>366</v>
      </c>
      <c r="BN36" s="116" cm="1">
        <f t="array" ref="BN36">_xlfn.IFS($BF36=2025,$BI36,$BS36=2025,$BV36,$BF36&lt;2025,$BN$8,$BS36&gt;2025,$BN$8,$BF36&gt;2025,$BN$8,$BS36&lt;2025,$BN$8)</f>
        <v>365</v>
      </c>
      <c r="BO36" s="116" cm="1">
        <f t="array" ref="BO36">_xlfn.IFS($BF36=2026,$BI36,$BS36=2026,$BV36,$BF36&lt;2026,$BO$8,$BS36&gt;2026,$BO$8,$BF36&gt;2026,$BO$8,$BS36&lt;2026,$BO$8)</f>
        <v>365</v>
      </c>
      <c r="BP36" s="116" cm="1">
        <f t="array" ref="BP36">_xlfn.IFS($BF36=2027,$BI36,$BS36=2027,$BV36,$BF36&lt;2027,$BP$8,$BS36&gt;2027,$BP$8,$BF36&gt;2027,$BP$8,$BS36&lt;2027,$BP$8)</f>
        <v>365</v>
      </c>
      <c r="BQ36" s="116" cm="1">
        <f t="array" ref="BQ36">_xlfn.IFS($BF36=2028,$BI36,$BS36=2028,$BV36,$BF36&lt;2028,$BQ$8,$BS36&gt;2028,$BQ$8,$BF36&gt;2028,$BQ$8,$BS36&lt;2028,$BQ$8)</f>
        <v>366</v>
      </c>
      <c r="BR36" s="119" cm="1">
        <f t="array" ref="BR36">_xlfn.IFS($BF36=2029,$BI36,$BS36=2029,$BV36,$BF36&lt;2029,$BR$8,$BS36&gt;2029,$BR$8,$BF36&gt;2029,$BR$8,$BS36&lt;2029,$BR$8)</f>
        <v>365</v>
      </c>
      <c r="BS36" s="142">
        <f>YEAR(Table2[[#This Row],[Ja papildatvaļinājums - darbinieka darba beigšanas datums iestādē, ja darbs projektā nav beigts  31.decembrī5]])</f>
        <v>1900</v>
      </c>
      <c r="BT36" s="141">
        <f>MONTH(Table2[[#This Row],[Ja papildatvaļinājums - darbinieka darba beigšanas datums iestādē, ja darbs projektā nav beigts  31.decembrī5]])</f>
        <v>1</v>
      </c>
      <c r="BU36" s="141">
        <f>DAY(Table2[[#This Row],[Ja papildatvaļinājums - darbinieka darba beigšanas datums iestādē, ja darbs projektā nav beigts  31.decembrī5]])</f>
        <v>0</v>
      </c>
      <c r="BV36" s="141">
        <f>IF(YEAR($J36)=YEAR($K36),MIN(DATE($BS36,$BT36,$BU36),$K36)-MAX(DATE($BF36,$BG36,$BH36),$J36)+1,MIN(DATE($BS36,$BT36,$BU36),$K36)-MAX(DATE(Table2[[#This Row],[Darba beigu gads iestādē]],1,1))+1)</f>
        <v>1</v>
      </c>
    </row>
    <row r="37" spans="1:74" x14ac:dyDescent="0.3">
      <c r="A37" s="26">
        <v>28</v>
      </c>
      <c r="B37" s="48"/>
      <c r="C37" s="49"/>
      <c r="D37" s="57"/>
      <c r="E37" s="63">
        <f>SUMIF(Table2[[#This Row],[b.2021]:[c.2029]],"&gt;0",Table2[[#This Row],[b.2021]:[c.2029]])</f>
        <v>0</v>
      </c>
      <c r="F37" s="58"/>
      <c r="G37" s="59"/>
      <c r="H37" s="66">
        <f>Table2[[#This Row],[Atvaļinājuma dienu skaits, kas projektā attiecināts iepriekšējos MP ]]+Table2[[#This Row],[Atvaļinājuma dienu skaits, kas pieprasīts šajā MP3]]</f>
        <v>0</v>
      </c>
      <c r="I37" s="29">
        <f>Table2[[#This Row],[Atvaļinājums proporcionāli nostrādātajam laikam projektā (Visi atvaļinājumi kopā)]]-H37</f>
        <v>0</v>
      </c>
      <c r="J37" s="135"/>
      <c r="K37" s="139"/>
      <c r="L37" s="125"/>
      <c r="M37" s="126"/>
      <c r="N37" s="126"/>
      <c r="O37" s="126"/>
      <c r="P37" s="126"/>
      <c r="Q37" s="126"/>
      <c r="R37" s="126"/>
      <c r="S37" s="126"/>
      <c r="T37" s="127"/>
      <c r="U37" s="170"/>
      <c r="V37" s="106">
        <f>IF(COUNT(Table2[[#This Row],[Darba sākuma datums projektā1]:[Amata pienākumu izpildes termiņš, vai darba beigu datums par kuru iesniegts MP2]])=2,MIN(DATE($V$9,12,31),$D37)-MAX(DATE($V$9,1,1),$C37)+1,0)</f>
        <v>0</v>
      </c>
      <c r="W37" s="99">
        <f>IF(COUNT(Table2[[#This Row],[Darba sākuma datums projektā1]:[Amata pienākumu izpildes termiņš, vai darba beigu datums par kuru iesniegts MP2]])=2,MIN(DATE($W$9,12,31),$D37)-MAX(DATE($W$9,1,1),$C37)+1,0)</f>
        <v>0</v>
      </c>
      <c r="X37" s="99">
        <f>IF(COUNT(Table2[[#This Row],[Darba sākuma datums projektā1]:[Amata pienākumu izpildes termiņš, vai darba beigu datums par kuru iesniegts MP2]])=2,MIN(DATE($X$9,12,31),$D37)-MAX(DATE($X$9,1,1),$C37)+1,0)</f>
        <v>0</v>
      </c>
      <c r="Y37" s="99">
        <f>IF(COUNT(Table2[[#This Row],[Darba sākuma datums projektā1]:[Amata pienākumu izpildes termiņš, vai darba beigu datums par kuru iesniegts MP2]])=2,MIN(DATE($Y$9,12,31),$D37)-MAX(DATE($Y$9,1,1),$C37)+1,0)</f>
        <v>0</v>
      </c>
      <c r="Z37" s="99">
        <f>IF(COUNT(Table2[[#This Row],[Darba sākuma datums projektā1]:[Amata pienākumu izpildes termiņš, vai darba beigu datums par kuru iesniegts MP2]])=2,MIN(DATE($Z$9,12,31),$D37)-MAX(DATE(Z$9,1,1),$C37)+1,0)</f>
        <v>0</v>
      </c>
      <c r="AA37" s="99">
        <f>IF(COUNT(Table2[[#This Row],[Darba sākuma datums projektā1]:[Amata pienākumu izpildes termiņš, vai darba beigu datums par kuru iesniegts MP2]])=2,MIN(DATE($AA$9,12,31),$D37)-MAX(DATE($AA$9,1,1),$C37)+1,0)</f>
        <v>0</v>
      </c>
      <c r="AB37" s="99">
        <f>IF(COUNT(Table2[[#This Row],[Darba sākuma datums projektā1]:[Amata pienākumu izpildes termiņš, vai darba beigu datums par kuru iesniegts MP2]])=2,MIN(DATE($AB$9,12,31),$D37)-MAX(DATE($AB$9,1,1),$C37)+1,0)</f>
        <v>0</v>
      </c>
      <c r="AC37" s="99">
        <f>IF(COUNT(Table2[[#This Row],[Darba sākuma datums projektā1]:[Amata pienākumu izpildes termiņš, vai darba beigu datums par kuru iesniegts MP2]])=2,MIN(DATE($AC$9,12,31),$D37)-MAX(DATE($AC$9,1,1),$C37)+1,0)</f>
        <v>0</v>
      </c>
      <c r="AD37" s="109">
        <f>IF(COUNT(Table2[[#This Row],[Darba sākuma datums projektā1]:[Amata pienākumu izpildes termiņš, vai darba beigu datums par kuru iesniegts MP2]])=2,MIN(DATE($AD$9,12,31),$D37)-MAX(DATE($AD$9,1,1),$C37)+1,0)</f>
        <v>0</v>
      </c>
      <c r="AE37" s="106">
        <f t="shared" si="10"/>
        <v>0</v>
      </c>
      <c r="AF37" s="99">
        <f t="shared" si="11"/>
        <v>0</v>
      </c>
      <c r="AG37" s="99">
        <f t="shared" si="12"/>
        <v>0</v>
      </c>
      <c r="AH37" s="99">
        <f t="shared" si="13"/>
        <v>0</v>
      </c>
      <c r="AI37" s="99">
        <f t="shared" si="14"/>
        <v>0</v>
      </c>
      <c r="AJ37" s="99">
        <f t="shared" si="15"/>
        <v>0</v>
      </c>
      <c r="AK37" s="99">
        <f t="shared" si="16"/>
        <v>0</v>
      </c>
      <c r="AL37" s="99">
        <f t="shared" si="17"/>
        <v>0</v>
      </c>
      <c r="AM37" s="100">
        <f t="shared" si="18"/>
        <v>0</v>
      </c>
      <c r="AN37" s="103" t="e">
        <f>Table2[[#This Row],[2021]]/Table2[[#This Row],[d.2021]]</f>
        <v>#DIV/0!</v>
      </c>
      <c r="AO37" s="104" t="e">
        <f>Table2[[#This Row],[2022]]/Table2[[#This Row],[d.2022]]</f>
        <v>#DIV/0!</v>
      </c>
      <c r="AP37" s="104" t="e">
        <f>Table2[[#This Row],[2023]]/Table2[[#This Row],[d.2023]]</f>
        <v>#DIV/0!</v>
      </c>
      <c r="AQ37" s="104" t="e">
        <f>Table2[[#This Row],[2024]]/Table2[[#This Row],[d.2024]]</f>
        <v>#DIV/0!</v>
      </c>
      <c r="AR37" s="104" t="e">
        <f>Table2[[#This Row],[2025]]/Table2[[#This Row],[d.2025]]</f>
        <v>#DIV/0!</v>
      </c>
      <c r="AS37" s="104" t="e">
        <f>Table2[[#This Row],[2026]]/Table2[[#This Row],[d.2026]]</f>
        <v>#DIV/0!</v>
      </c>
      <c r="AT37" s="104" t="e">
        <f>Table2[[#This Row],[2027]]/Table2[[#This Row],[d.2027]]</f>
        <v>#DIV/0!</v>
      </c>
      <c r="AU37" s="104" t="e">
        <f>Table2[[#This Row],[2028]]/Table2[[#This Row],[d.2028]]</f>
        <v>#DIV/0!</v>
      </c>
      <c r="AV37" s="108" t="e">
        <f>Table2[[#This Row],[2029]]/Table2[[#This Row],[d.2029]]</f>
        <v>#DIV/0!</v>
      </c>
      <c r="AW37" s="97" t="e">
        <f>Table2[[#This Row],[e.2021]]/Table2[[#This Row],[Papildatvaļinājums par 20216]]</f>
        <v>#DIV/0!</v>
      </c>
      <c r="AX37" s="97" t="e">
        <f>Table2[[#This Row],[e.2022]]/Table2[[#This Row],[Papildatvaļinājums par 20226]]</f>
        <v>#DIV/0!</v>
      </c>
      <c r="AY37" s="97" t="e">
        <f>Table2[[#This Row],[e.2023]]/Table2[[#This Row],[Papildatvaļinājums par 20236]]</f>
        <v>#DIV/0!</v>
      </c>
      <c r="AZ37" s="97" t="e">
        <f>Table2[[#This Row],[e.2024]]/Table2[[#This Row],[Papildatvaļinājums par 20246]]</f>
        <v>#DIV/0!</v>
      </c>
      <c r="BA37" s="97" t="e">
        <f>Table2[[#This Row],[e.2025]]/Table2[[#This Row],[Papildatvaļinājums par 20256]]</f>
        <v>#DIV/0!</v>
      </c>
      <c r="BB37" s="97" t="e">
        <f>Table2[[#This Row],[e.2026]]/Table2[[#This Row],[Papildatvaļinājums par 20266]]</f>
        <v>#DIV/0!</v>
      </c>
      <c r="BC37" s="97" t="e">
        <f>Table2[[#This Row],[e.2027]]/Table2[[#This Row],[Papildatvaļinājums par 20276]]</f>
        <v>#DIV/0!</v>
      </c>
      <c r="BD37" s="97" t="e">
        <f>Table2[[#This Row],[e.2028]]/Table2[[#This Row],[Papildatvaļinājums par 20286]]</f>
        <v>#DIV/0!</v>
      </c>
      <c r="BE37" s="98" t="e">
        <f>Table2[[#This Row],[e.2029]]/Table2[[#This Row],[Papildatvaļinājums par 20296]]</f>
        <v>#DIV/0!</v>
      </c>
      <c r="BF37" s="85">
        <f>YEAR(Table2[[#This Row],[Ja papildatvaļinājums - darbinieka darba uzsākšana iestādē, ja darbs projektā nav uzsākts 1.janvārī4]])</f>
        <v>1900</v>
      </c>
      <c r="BG37" s="86">
        <f>MONTH(Table2[[#This Row],[Ja papildatvaļinājums - darbinieka darba uzsākšana iestādē, ja darbs projektā nav uzsākts 1.janvārī4]])</f>
        <v>1</v>
      </c>
      <c r="BH37" s="86">
        <f>DAY(Table2[[#This Row],[Ja papildatvaļinājums - darbinieka darba uzsākšana iestādē, ja darbs projektā nav uzsākts 1.janvārī4]])</f>
        <v>0</v>
      </c>
      <c r="BI37" s="147">
        <f t="shared" si="9"/>
        <v>1</v>
      </c>
      <c r="BJ37" s="144" cm="1">
        <f t="array" ref="BJ37">_xlfn.IFS($BF37=2021,$BI37,$BS37=2021,$BV37,$BF37&lt;2021,$BJ$8,$BS37&gt;2021,$BJ$8,$BF37&gt;2021,$BJ$8,$BS37&lt;2021,$BJ$8)</f>
        <v>365</v>
      </c>
      <c r="BK37" s="116" cm="1">
        <f t="array" ref="BK37">_xlfn.IFS($BF37=2022,$BI37,$BS37=2022,$BV37,$BF37&lt;2022,$BK$8,$BS37&gt;2022,$BK$8,$BF37&gt;2022,$BK$8,$BS37&lt;2022,$BK$8)</f>
        <v>365</v>
      </c>
      <c r="BL37" s="116" cm="1">
        <f t="array" ref="BL37">_xlfn.IFS($BF37=2023,$BI37,$BS37=2023,$BV37,$BF37&lt;2023,$BL$8,$BS37&gt;2023,$BL$8,$BF37&gt;2023,$BL$8,$BS37&lt;2023,$BL$8)</f>
        <v>365</v>
      </c>
      <c r="BM37" s="116" cm="1">
        <f t="array" ref="BM37">_xlfn.IFS($BF37=2024,$BI37,$BS37=2024,$BV37,$BF37&lt;2024,$BM$8,$BS37&gt;2024,$BM$8,$BF37&gt;2024,$BM$8,$BS37&lt;2024,$BM$8)</f>
        <v>366</v>
      </c>
      <c r="BN37" s="116" cm="1">
        <f t="array" ref="BN37">_xlfn.IFS($BF37=2025,$BI37,$BS37=2025,$BV37,$BF37&lt;2025,$BN$8,$BS37&gt;2025,$BN$8,$BF37&gt;2025,$BN$8,$BS37&lt;2025,$BN$8)</f>
        <v>365</v>
      </c>
      <c r="BO37" s="116" cm="1">
        <f t="array" ref="BO37">_xlfn.IFS($BF37=2026,$BI37,$BS37=2026,$BV37,$BF37&lt;2026,$BO$8,$BS37&gt;2026,$BO$8,$BF37&gt;2026,$BO$8,$BS37&lt;2026,$BO$8)</f>
        <v>365</v>
      </c>
      <c r="BP37" s="116" cm="1">
        <f t="array" ref="BP37">_xlfn.IFS($BF37=2027,$BI37,$BS37=2027,$BV37,$BF37&lt;2027,$BP$8,$BS37&gt;2027,$BP$8,$BF37&gt;2027,$BP$8,$BS37&lt;2027,$BP$8)</f>
        <v>365</v>
      </c>
      <c r="BQ37" s="116" cm="1">
        <f t="array" ref="BQ37">_xlfn.IFS($BF37=2028,$BI37,$BS37=2028,$BV37,$BF37&lt;2028,$BQ$8,$BS37&gt;2028,$BQ$8,$BF37&gt;2028,$BQ$8,$BS37&lt;2028,$BQ$8)</f>
        <v>366</v>
      </c>
      <c r="BR37" s="119" cm="1">
        <f t="array" ref="BR37">_xlfn.IFS($BF37=2029,$BI37,$BS37=2029,$BV37,$BF37&lt;2029,$BR$8,$BS37&gt;2029,$BR$8,$BF37&gt;2029,$BR$8,$BS37&lt;2029,$BR$8)</f>
        <v>365</v>
      </c>
      <c r="BS37" s="142">
        <f>YEAR(Table2[[#This Row],[Ja papildatvaļinājums - darbinieka darba beigšanas datums iestādē, ja darbs projektā nav beigts  31.decembrī5]])</f>
        <v>1900</v>
      </c>
      <c r="BT37" s="141">
        <f>MONTH(Table2[[#This Row],[Ja papildatvaļinājums - darbinieka darba beigšanas datums iestādē, ja darbs projektā nav beigts  31.decembrī5]])</f>
        <v>1</v>
      </c>
      <c r="BU37" s="141">
        <f>DAY(Table2[[#This Row],[Ja papildatvaļinājums - darbinieka darba beigšanas datums iestādē, ja darbs projektā nav beigts  31.decembrī5]])</f>
        <v>0</v>
      </c>
      <c r="BV37" s="141">
        <f>IF(YEAR($J37)=YEAR($K37),MIN(DATE($BS37,$BT37,$BU37),$K37)-MAX(DATE($BF37,$BG37,$BH37),$J37)+1,MIN(DATE($BS37,$BT37,$BU37),$K37)-MAX(DATE(Table2[[#This Row],[Darba beigu gads iestādē]],1,1))+1)</f>
        <v>1</v>
      </c>
    </row>
    <row r="38" spans="1:74" x14ac:dyDescent="0.3">
      <c r="A38" s="26">
        <v>29</v>
      </c>
      <c r="B38" s="48"/>
      <c r="C38" s="49"/>
      <c r="D38" s="57"/>
      <c r="E38" s="63">
        <f>SUMIF(Table2[[#This Row],[b.2021]:[c.2029]],"&gt;0",Table2[[#This Row],[b.2021]:[c.2029]])</f>
        <v>0</v>
      </c>
      <c r="F38" s="58"/>
      <c r="G38" s="59"/>
      <c r="H38" s="66">
        <f>Table2[[#This Row],[Atvaļinājuma dienu skaits, kas projektā attiecināts iepriekšējos MP ]]+Table2[[#This Row],[Atvaļinājuma dienu skaits, kas pieprasīts šajā MP3]]</f>
        <v>0</v>
      </c>
      <c r="I38" s="29">
        <f>Table2[[#This Row],[Atvaļinājums proporcionāli nostrādātajam laikam projektā (Visi atvaļinājumi kopā)]]-H38</f>
        <v>0</v>
      </c>
      <c r="J38" s="135"/>
      <c r="K38" s="139"/>
      <c r="L38" s="125"/>
      <c r="M38" s="126"/>
      <c r="N38" s="126"/>
      <c r="O38" s="126"/>
      <c r="P38" s="126"/>
      <c r="Q38" s="126"/>
      <c r="R38" s="126"/>
      <c r="S38" s="126"/>
      <c r="T38" s="127"/>
      <c r="U38" s="170"/>
      <c r="V38" s="106">
        <f>IF(COUNT(Table2[[#This Row],[Darba sākuma datums projektā1]:[Amata pienākumu izpildes termiņš, vai darba beigu datums par kuru iesniegts MP2]])=2,MIN(DATE($V$9,12,31),$D38)-MAX(DATE($V$9,1,1),$C38)+1,0)</f>
        <v>0</v>
      </c>
      <c r="W38" s="99">
        <f>IF(COUNT(Table2[[#This Row],[Darba sākuma datums projektā1]:[Amata pienākumu izpildes termiņš, vai darba beigu datums par kuru iesniegts MP2]])=2,MIN(DATE($W$9,12,31),$D38)-MAX(DATE($W$9,1,1),$C38)+1,0)</f>
        <v>0</v>
      </c>
      <c r="X38" s="99">
        <f>IF(COUNT(Table2[[#This Row],[Darba sākuma datums projektā1]:[Amata pienākumu izpildes termiņš, vai darba beigu datums par kuru iesniegts MP2]])=2,MIN(DATE($X$9,12,31),$D38)-MAX(DATE($X$9,1,1),$C38)+1,0)</f>
        <v>0</v>
      </c>
      <c r="Y38" s="99">
        <f>IF(COUNT(Table2[[#This Row],[Darba sākuma datums projektā1]:[Amata pienākumu izpildes termiņš, vai darba beigu datums par kuru iesniegts MP2]])=2,MIN(DATE($Y$9,12,31),$D38)-MAX(DATE($Y$9,1,1),$C38)+1,0)</f>
        <v>0</v>
      </c>
      <c r="Z38" s="99">
        <f>IF(COUNT(Table2[[#This Row],[Darba sākuma datums projektā1]:[Amata pienākumu izpildes termiņš, vai darba beigu datums par kuru iesniegts MP2]])=2,MIN(DATE($Z$9,12,31),$D38)-MAX(DATE(Z$9,1,1),$C38)+1,0)</f>
        <v>0</v>
      </c>
      <c r="AA38" s="99">
        <f>IF(COUNT(Table2[[#This Row],[Darba sākuma datums projektā1]:[Amata pienākumu izpildes termiņš, vai darba beigu datums par kuru iesniegts MP2]])=2,MIN(DATE($AA$9,12,31),$D38)-MAX(DATE($AA$9,1,1),$C38)+1,0)</f>
        <v>0</v>
      </c>
      <c r="AB38" s="99">
        <f>IF(COUNT(Table2[[#This Row],[Darba sākuma datums projektā1]:[Amata pienākumu izpildes termiņš, vai darba beigu datums par kuru iesniegts MP2]])=2,MIN(DATE($AB$9,12,31),$D38)-MAX(DATE($AB$9,1,1),$C38)+1,0)</f>
        <v>0</v>
      </c>
      <c r="AC38" s="99">
        <f>IF(COUNT(Table2[[#This Row],[Darba sākuma datums projektā1]:[Amata pienākumu izpildes termiņš, vai darba beigu datums par kuru iesniegts MP2]])=2,MIN(DATE($AC$9,12,31),$D38)-MAX(DATE($AC$9,1,1),$C38)+1,0)</f>
        <v>0</v>
      </c>
      <c r="AD38" s="109">
        <f>IF(COUNT(Table2[[#This Row],[Darba sākuma datums projektā1]:[Amata pienākumu izpildes termiņš, vai darba beigu datums par kuru iesniegts MP2]])=2,MIN(DATE($AD$9,12,31),$D38)-MAX(DATE($AD$9,1,1),$C38)+1,0)</f>
        <v>0</v>
      </c>
      <c r="AE38" s="106">
        <f t="shared" si="10"/>
        <v>0</v>
      </c>
      <c r="AF38" s="99">
        <f t="shared" si="11"/>
        <v>0</v>
      </c>
      <c r="AG38" s="99">
        <f t="shared" si="12"/>
        <v>0</v>
      </c>
      <c r="AH38" s="99">
        <f t="shared" si="13"/>
        <v>0</v>
      </c>
      <c r="AI38" s="99">
        <f t="shared" si="14"/>
        <v>0</v>
      </c>
      <c r="AJ38" s="99">
        <f t="shared" si="15"/>
        <v>0</v>
      </c>
      <c r="AK38" s="99">
        <f t="shared" si="16"/>
        <v>0</v>
      </c>
      <c r="AL38" s="99">
        <f t="shared" si="17"/>
        <v>0</v>
      </c>
      <c r="AM38" s="100">
        <f t="shared" si="18"/>
        <v>0</v>
      </c>
      <c r="AN38" s="103" t="e">
        <f>Table2[[#This Row],[2021]]/Table2[[#This Row],[d.2021]]</f>
        <v>#DIV/0!</v>
      </c>
      <c r="AO38" s="104" t="e">
        <f>Table2[[#This Row],[2022]]/Table2[[#This Row],[d.2022]]</f>
        <v>#DIV/0!</v>
      </c>
      <c r="AP38" s="104" t="e">
        <f>Table2[[#This Row],[2023]]/Table2[[#This Row],[d.2023]]</f>
        <v>#DIV/0!</v>
      </c>
      <c r="AQ38" s="104" t="e">
        <f>Table2[[#This Row],[2024]]/Table2[[#This Row],[d.2024]]</f>
        <v>#DIV/0!</v>
      </c>
      <c r="AR38" s="104" t="e">
        <f>Table2[[#This Row],[2025]]/Table2[[#This Row],[d.2025]]</f>
        <v>#DIV/0!</v>
      </c>
      <c r="AS38" s="104" t="e">
        <f>Table2[[#This Row],[2026]]/Table2[[#This Row],[d.2026]]</f>
        <v>#DIV/0!</v>
      </c>
      <c r="AT38" s="104" t="e">
        <f>Table2[[#This Row],[2027]]/Table2[[#This Row],[d.2027]]</f>
        <v>#DIV/0!</v>
      </c>
      <c r="AU38" s="104" t="e">
        <f>Table2[[#This Row],[2028]]/Table2[[#This Row],[d.2028]]</f>
        <v>#DIV/0!</v>
      </c>
      <c r="AV38" s="108" t="e">
        <f>Table2[[#This Row],[2029]]/Table2[[#This Row],[d.2029]]</f>
        <v>#DIV/0!</v>
      </c>
      <c r="AW38" s="97" t="e">
        <f>Table2[[#This Row],[e.2021]]/Table2[[#This Row],[Papildatvaļinājums par 20216]]</f>
        <v>#DIV/0!</v>
      </c>
      <c r="AX38" s="97" t="e">
        <f>Table2[[#This Row],[e.2022]]/Table2[[#This Row],[Papildatvaļinājums par 20226]]</f>
        <v>#DIV/0!</v>
      </c>
      <c r="AY38" s="97" t="e">
        <f>Table2[[#This Row],[e.2023]]/Table2[[#This Row],[Papildatvaļinājums par 20236]]</f>
        <v>#DIV/0!</v>
      </c>
      <c r="AZ38" s="97" t="e">
        <f>Table2[[#This Row],[e.2024]]/Table2[[#This Row],[Papildatvaļinājums par 20246]]</f>
        <v>#DIV/0!</v>
      </c>
      <c r="BA38" s="97" t="e">
        <f>Table2[[#This Row],[e.2025]]/Table2[[#This Row],[Papildatvaļinājums par 20256]]</f>
        <v>#DIV/0!</v>
      </c>
      <c r="BB38" s="97" t="e">
        <f>Table2[[#This Row],[e.2026]]/Table2[[#This Row],[Papildatvaļinājums par 20266]]</f>
        <v>#DIV/0!</v>
      </c>
      <c r="BC38" s="97" t="e">
        <f>Table2[[#This Row],[e.2027]]/Table2[[#This Row],[Papildatvaļinājums par 20276]]</f>
        <v>#DIV/0!</v>
      </c>
      <c r="BD38" s="97" t="e">
        <f>Table2[[#This Row],[e.2028]]/Table2[[#This Row],[Papildatvaļinājums par 20286]]</f>
        <v>#DIV/0!</v>
      </c>
      <c r="BE38" s="98" t="e">
        <f>Table2[[#This Row],[e.2029]]/Table2[[#This Row],[Papildatvaļinājums par 20296]]</f>
        <v>#DIV/0!</v>
      </c>
      <c r="BF38" s="85">
        <f>YEAR(Table2[[#This Row],[Ja papildatvaļinājums - darbinieka darba uzsākšana iestādē, ja darbs projektā nav uzsākts 1.janvārī4]])</f>
        <v>1900</v>
      </c>
      <c r="BG38" s="86">
        <f>MONTH(Table2[[#This Row],[Ja papildatvaļinājums - darbinieka darba uzsākšana iestādē, ja darbs projektā nav uzsākts 1.janvārī4]])</f>
        <v>1</v>
      </c>
      <c r="BH38" s="86">
        <f>DAY(Table2[[#This Row],[Ja papildatvaļinājums - darbinieka darba uzsākšana iestādē, ja darbs projektā nav uzsākts 1.janvārī4]])</f>
        <v>0</v>
      </c>
      <c r="BI38" s="147">
        <f t="shared" si="9"/>
        <v>1</v>
      </c>
      <c r="BJ38" s="144" cm="1">
        <f t="array" ref="BJ38">_xlfn.IFS($BF38=2021,$BI38,$BS38=2021,$BV38,$BF38&lt;2021,$BJ$8,$BS38&gt;2021,$BJ$8,$BF38&gt;2021,$BJ$8,$BS38&lt;2021,$BJ$8)</f>
        <v>365</v>
      </c>
      <c r="BK38" s="116" cm="1">
        <f t="array" ref="BK38">_xlfn.IFS($BF38=2022,$BI38,$BS38=2022,$BV38,$BF38&lt;2022,$BK$8,$BS38&gt;2022,$BK$8,$BF38&gt;2022,$BK$8,$BS38&lt;2022,$BK$8)</f>
        <v>365</v>
      </c>
      <c r="BL38" s="116" cm="1">
        <f t="array" ref="BL38">_xlfn.IFS($BF38=2023,$BI38,$BS38=2023,$BV38,$BF38&lt;2023,$BL$8,$BS38&gt;2023,$BL$8,$BF38&gt;2023,$BL$8,$BS38&lt;2023,$BL$8)</f>
        <v>365</v>
      </c>
      <c r="BM38" s="116" cm="1">
        <f t="array" ref="BM38">_xlfn.IFS($BF38=2024,$BI38,$BS38=2024,$BV38,$BF38&lt;2024,$BM$8,$BS38&gt;2024,$BM$8,$BF38&gt;2024,$BM$8,$BS38&lt;2024,$BM$8)</f>
        <v>366</v>
      </c>
      <c r="BN38" s="116" cm="1">
        <f t="array" ref="BN38">_xlfn.IFS($BF38=2025,$BI38,$BS38=2025,$BV38,$BF38&lt;2025,$BN$8,$BS38&gt;2025,$BN$8,$BF38&gt;2025,$BN$8,$BS38&lt;2025,$BN$8)</f>
        <v>365</v>
      </c>
      <c r="BO38" s="116" cm="1">
        <f t="array" ref="BO38">_xlfn.IFS($BF38=2026,$BI38,$BS38=2026,$BV38,$BF38&lt;2026,$BO$8,$BS38&gt;2026,$BO$8,$BF38&gt;2026,$BO$8,$BS38&lt;2026,$BO$8)</f>
        <v>365</v>
      </c>
      <c r="BP38" s="116" cm="1">
        <f t="array" ref="BP38">_xlfn.IFS($BF38=2027,$BI38,$BS38=2027,$BV38,$BF38&lt;2027,$BP$8,$BS38&gt;2027,$BP$8,$BF38&gt;2027,$BP$8,$BS38&lt;2027,$BP$8)</f>
        <v>365</v>
      </c>
      <c r="BQ38" s="116" cm="1">
        <f t="array" ref="BQ38">_xlfn.IFS($BF38=2028,$BI38,$BS38=2028,$BV38,$BF38&lt;2028,$BQ$8,$BS38&gt;2028,$BQ$8,$BF38&gt;2028,$BQ$8,$BS38&lt;2028,$BQ$8)</f>
        <v>366</v>
      </c>
      <c r="BR38" s="119" cm="1">
        <f t="array" ref="BR38">_xlfn.IFS($BF38=2029,$BI38,$BS38=2029,$BV38,$BF38&lt;2029,$BR$8,$BS38&gt;2029,$BR$8,$BF38&gt;2029,$BR$8,$BS38&lt;2029,$BR$8)</f>
        <v>365</v>
      </c>
      <c r="BS38" s="142">
        <f>YEAR(Table2[[#This Row],[Ja papildatvaļinājums - darbinieka darba beigšanas datums iestādē, ja darbs projektā nav beigts  31.decembrī5]])</f>
        <v>1900</v>
      </c>
      <c r="BT38" s="141">
        <f>MONTH(Table2[[#This Row],[Ja papildatvaļinājums - darbinieka darba beigšanas datums iestādē, ja darbs projektā nav beigts  31.decembrī5]])</f>
        <v>1</v>
      </c>
      <c r="BU38" s="141">
        <f>DAY(Table2[[#This Row],[Ja papildatvaļinājums - darbinieka darba beigšanas datums iestādē, ja darbs projektā nav beigts  31.decembrī5]])</f>
        <v>0</v>
      </c>
      <c r="BV38" s="141">
        <f>IF(YEAR($J38)=YEAR($K38),MIN(DATE($BS38,$BT38,$BU38),$K38)-MAX(DATE($BF38,$BG38,$BH38),$J38)+1,MIN(DATE($BS38,$BT38,$BU38),$K38)-MAX(DATE(Table2[[#This Row],[Darba beigu gads iestādē]],1,1))+1)</f>
        <v>1</v>
      </c>
    </row>
    <row r="39" spans="1:74" x14ac:dyDescent="0.3">
      <c r="A39" s="26">
        <v>30</v>
      </c>
      <c r="B39" s="48"/>
      <c r="C39" s="49"/>
      <c r="D39" s="57"/>
      <c r="E39" s="63">
        <f>SUMIF(Table2[[#This Row],[b.2021]:[c.2029]],"&gt;0",Table2[[#This Row],[b.2021]:[c.2029]])</f>
        <v>0</v>
      </c>
      <c r="F39" s="58"/>
      <c r="G39" s="59"/>
      <c r="H39" s="66">
        <f>Table2[[#This Row],[Atvaļinājuma dienu skaits, kas projektā attiecināts iepriekšējos MP ]]+Table2[[#This Row],[Atvaļinājuma dienu skaits, kas pieprasīts šajā MP3]]</f>
        <v>0</v>
      </c>
      <c r="I39" s="29">
        <f>Table2[[#This Row],[Atvaļinājums proporcionāli nostrādātajam laikam projektā (Visi atvaļinājumi kopā)]]-H39</f>
        <v>0</v>
      </c>
      <c r="J39" s="135"/>
      <c r="K39" s="139"/>
      <c r="L39" s="125"/>
      <c r="M39" s="126"/>
      <c r="N39" s="126"/>
      <c r="O39" s="126"/>
      <c r="P39" s="126"/>
      <c r="Q39" s="126"/>
      <c r="R39" s="126"/>
      <c r="S39" s="126"/>
      <c r="T39" s="127"/>
      <c r="U39" s="170"/>
      <c r="V39" s="106">
        <f>IF(COUNT(Table2[[#This Row],[Darba sākuma datums projektā1]:[Amata pienākumu izpildes termiņš, vai darba beigu datums par kuru iesniegts MP2]])=2,MIN(DATE($V$9,12,31),$D39)-MAX(DATE($V$9,1,1),$C39)+1,0)</f>
        <v>0</v>
      </c>
      <c r="W39" s="99">
        <f>IF(COUNT(Table2[[#This Row],[Darba sākuma datums projektā1]:[Amata pienākumu izpildes termiņš, vai darba beigu datums par kuru iesniegts MP2]])=2,MIN(DATE($W$9,12,31),$D39)-MAX(DATE($W$9,1,1),$C39)+1,0)</f>
        <v>0</v>
      </c>
      <c r="X39" s="99">
        <f>IF(COUNT(Table2[[#This Row],[Darba sākuma datums projektā1]:[Amata pienākumu izpildes termiņš, vai darba beigu datums par kuru iesniegts MP2]])=2,MIN(DATE($X$9,12,31),$D39)-MAX(DATE($X$9,1,1),$C39)+1,0)</f>
        <v>0</v>
      </c>
      <c r="Y39" s="99">
        <f>IF(COUNT(Table2[[#This Row],[Darba sākuma datums projektā1]:[Amata pienākumu izpildes termiņš, vai darba beigu datums par kuru iesniegts MP2]])=2,MIN(DATE($Y$9,12,31),$D39)-MAX(DATE($Y$9,1,1),$C39)+1,0)</f>
        <v>0</v>
      </c>
      <c r="Z39" s="99">
        <f>IF(COUNT(Table2[[#This Row],[Darba sākuma datums projektā1]:[Amata pienākumu izpildes termiņš, vai darba beigu datums par kuru iesniegts MP2]])=2,MIN(DATE($Z$9,12,31),$D39)-MAX(DATE(Z$9,1,1),$C39)+1,0)</f>
        <v>0</v>
      </c>
      <c r="AA39" s="99">
        <f>IF(COUNT(Table2[[#This Row],[Darba sākuma datums projektā1]:[Amata pienākumu izpildes termiņš, vai darba beigu datums par kuru iesniegts MP2]])=2,MIN(DATE($AA$9,12,31),$D39)-MAX(DATE($AA$9,1,1),$C39)+1,0)</f>
        <v>0</v>
      </c>
      <c r="AB39" s="99">
        <f>IF(COUNT(Table2[[#This Row],[Darba sākuma datums projektā1]:[Amata pienākumu izpildes termiņš, vai darba beigu datums par kuru iesniegts MP2]])=2,MIN(DATE($AB$9,12,31),$D39)-MAX(DATE($AB$9,1,1),$C39)+1,0)</f>
        <v>0</v>
      </c>
      <c r="AC39" s="99">
        <f>IF(COUNT(Table2[[#This Row],[Darba sākuma datums projektā1]:[Amata pienākumu izpildes termiņš, vai darba beigu datums par kuru iesniegts MP2]])=2,MIN(DATE($AC$9,12,31),$D39)-MAX(DATE($AC$9,1,1),$C39)+1,0)</f>
        <v>0</v>
      </c>
      <c r="AD39" s="109">
        <f>IF(COUNT(Table2[[#This Row],[Darba sākuma datums projektā1]:[Amata pienākumu izpildes termiņš, vai darba beigu datums par kuru iesniegts MP2]])=2,MIN(DATE($AD$9,12,31),$D39)-MAX(DATE($AD$9,1,1),$C39)+1,0)</f>
        <v>0</v>
      </c>
      <c r="AE39" s="106">
        <f t="shared" si="10"/>
        <v>0</v>
      </c>
      <c r="AF39" s="99">
        <f t="shared" si="11"/>
        <v>0</v>
      </c>
      <c r="AG39" s="99">
        <f t="shared" si="12"/>
        <v>0</v>
      </c>
      <c r="AH39" s="99">
        <f t="shared" si="13"/>
        <v>0</v>
      </c>
      <c r="AI39" s="99">
        <f t="shared" si="14"/>
        <v>0</v>
      </c>
      <c r="AJ39" s="99">
        <f t="shared" si="15"/>
        <v>0</v>
      </c>
      <c r="AK39" s="99">
        <f t="shared" si="16"/>
        <v>0</v>
      </c>
      <c r="AL39" s="99">
        <f t="shared" si="17"/>
        <v>0</v>
      </c>
      <c r="AM39" s="100">
        <f t="shared" si="18"/>
        <v>0</v>
      </c>
      <c r="AN39" s="103" t="e">
        <f>Table2[[#This Row],[2021]]/Table2[[#This Row],[d.2021]]</f>
        <v>#DIV/0!</v>
      </c>
      <c r="AO39" s="104" t="e">
        <f>Table2[[#This Row],[2022]]/Table2[[#This Row],[d.2022]]</f>
        <v>#DIV/0!</v>
      </c>
      <c r="AP39" s="104" t="e">
        <f>Table2[[#This Row],[2023]]/Table2[[#This Row],[d.2023]]</f>
        <v>#DIV/0!</v>
      </c>
      <c r="AQ39" s="104" t="e">
        <f>Table2[[#This Row],[2024]]/Table2[[#This Row],[d.2024]]</f>
        <v>#DIV/0!</v>
      </c>
      <c r="AR39" s="104" t="e">
        <f>Table2[[#This Row],[2025]]/Table2[[#This Row],[d.2025]]</f>
        <v>#DIV/0!</v>
      </c>
      <c r="AS39" s="104" t="e">
        <f>Table2[[#This Row],[2026]]/Table2[[#This Row],[d.2026]]</f>
        <v>#DIV/0!</v>
      </c>
      <c r="AT39" s="104" t="e">
        <f>Table2[[#This Row],[2027]]/Table2[[#This Row],[d.2027]]</f>
        <v>#DIV/0!</v>
      </c>
      <c r="AU39" s="104" t="e">
        <f>Table2[[#This Row],[2028]]/Table2[[#This Row],[d.2028]]</f>
        <v>#DIV/0!</v>
      </c>
      <c r="AV39" s="108" t="e">
        <f>Table2[[#This Row],[2029]]/Table2[[#This Row],[d.2029]]</f>
        <v>#DIV/0!</v>
      </c>
      <c r="AW39" s="97" t="e">
        <f>Table2[[#This Row],[e.2021]]/Table2[[#This Row],[Papildatvaļinājums par 20216]]</f>
        <v>#DIV/0!</v>
      </c>
      <c r="AX39" s="97" t="e">
        <f>Table2[[#This Row],[e.2022]]/Table2[[#This Row],[Papildatvaļinājums par 20226]]</f>
        <v>#DIV/0!</v>
      </c>
      <c r="AY39" s="97" t="e">
        <f>Table2[[#This Row],[e.2023]]/Table2[[#This Row],[Papildatvaļinājums par 20236]]</f>
        <v>#DIV/0!</v>
      </c>
      <c r="AZ39" s="97" t="e">
        <f>Table2[[#This Row],[e.2024]]/Table2[[#This Row],[Papildatvaļinājums par 20246]]</f>
        <v>#DIV/0!</v>
      </c>
      <c r="BA39" s="97" t="e">
        <f>Table2[[#This Row],[e.2025]]/Table2[[#This Row],[Papildatvaļinājums par 20256]]</f>
        <v>#DIV/0!</v>
      </c>
      <c r="BB39" s="97" t="e">
        <f>Table2[[#This Row],[e.2026]]/Table2[[#This Row],[Papildatvaļinājums par 20266]]</f>
        <v>#DIV/0!</v>
      </c>
      <c r="BC39" s="97" t="e">
        <f>Table2[[#This Row],[e.2027]]/Table2[[#This Row],[Papildatvaļinājums par 20276]]</f>
        <v>#DIV/0!</v>
      </c>
      <c r="BD39" s="97" t="e">
        <f>Table2[[#This Row],[e.2028]]/Table2[[#This Row],[Papildatvaļinājums par 20286]]</f>
        <v>#DIV/0!</v>
      </c>
      <c r="BE39" s="98" t="e">
        <f>Table2[[#This Row],[e.2029]]/Table2[[#This Row],[Papildatvaļinājums par 20296]]</f>
        <v>#DIV/0!</v>
      </c>
      <c r="BF39" s="85">
        <f>YEAR(Table2[[#This Row],[Ja papildatvaļinājums - darbinieka darba uzsākšana iestādē, ja darbs projektā nav uzsākts 1.janvārī4]])</f>
        <v>1900</v>
      </c>
      <c r="BG39" s="86">
        <f>MONTH(Table2[[#This Row],[Ja papildatvaļinājums - darbinieka darba uzsākšana iestādē, ja darbs projektā nav uzsākts 1.janvārī4]])</f>
        <v>1</v>
      </c>
      <c r="BH39" s="86">
        <f>DAY(Table2[[#This Row],[Ja papildatvaļinājums - darbinieka darba uzsākšana iestādē, ja darbs projektā nav uzsākts 1.janvārī4]])</f>
        <v>0</v>
      </c>
      <c r="BI39" s="147">
        <f t="shared" si="9"/>
        <v>1</v>
      </c>
      <c r="BJ39" s="144" cm="1">
        <f t="array" ref="BJ39">_xlfn.IFS($BF39=2021,$BI39,$BS39=2021,$BV39,$BF39&lt;2021,$BJ$8,$BS39&gt;2021,$BJ$8,$BF39&gt;2021,$BJ$8,$BS39&lt;2021,$BJ$8)</f>
        <v>365</v>
      </c>
      <c r="BK39" s="116" cm="1">
        <f t="array" ref="BK39">_xlfn.IFS($BF39=2022,$BI39,$BS39=2022,$BV39,$BF39&lt;2022,$BK$8,$BS39&gt;2022,$BK$8,$BF39&gt;2022,$BK$8,$BS39&lt;2022,$BK$8)</f>
        <v>365</v>
      </c>
      <c r="BL39" s="116" cm="1">
        <f t="array" ref="BL39">_xlfn.IFS($BF39=2023,$BI39,$BS39=2023,$BV39,$BF39&lt;2023,$BL$8,$BS39&gt;2023,$BL$8,$BF39&gt;2023,$BL$8,$BS39&lt;2023,$BL$8)</f>
        <v>365</v>
      </c>
      <c r="BM39" s="116" cm="1">
        <f t="array" ref="BM39">_xlfn.IFS($BF39=2024,$BI39,$BS39=2024,$BV39,$BF39&lt;2024,$BM$8,$BS39&gt;2024,$BM$8,$BF39&gt;2024,$BM$8,$BS39&lt;2024,$BM$8)</f>
        <v>366</v>
      </c>
      <c r="BN39" s="116" cm="1">
        <f t="array" ref="BN39">_xlfn.IFS($BF39=2025,$BI39,$BS39=2025,$BV39,$BF39&lt;2025,$BN$8,$BS39&gt;2025,$BN$8,$BF39&gt;2025,$BN$8,$BS39&lt;2025,$BN$8)</f>
        <v>365</v>
      </c>
      <c r="BO39" s="116" cm="1">
        <f t="array" ref="BO39">_xlfn.IFS($BF39=2026,$BI39,$BS39=2026,$BV39,$BF39&lt;2026,$BO$8,$BS39&gt;2026,$BO$8,$BF39&gt;2026,$BO$8,$BS39&lt;2026,$BO$8)</f>
        <v>365</v>
      </c>
      <c r="BP39" s="116" cm="1">
        <f t="array" ref="BP39">_xlfn.IFS($BF39=2027,$BI39,$BS39=2027,$BV39,$BF39&lt;2027,$BP$8,$BS39&gt;2027,$BP$8,$BF39&gt;2027,$BP$8,$BS39&lt;2027,$BP$8)</f>
        <v>365</v>
      </c>
      <c r="BQ39" s="116" cm="1">
        <f t="array" ref="BQ39">_xlfn.IFS($BF39=2028,$BI39,$BS39=2028,$BV39,$BF39&lt;2028,$BQ$8,$BS39&gt;2028,$BQ$8,$BF39&gt;2028,$BQ$8,$BS39&lt;2028,$BQ$8)</f>
        <v>366</v>
      </c>
      <c r="BR39" s="119" cm="1">
        <f t="array" ref="BR39">_xlfn.IFS($BF39=2029,$BI39,$BS39=2029,$BV39,$BF39&lt;2029,$BR$8,$BS39&gt;2029,$BR$8,$BF39&gt;2029,$BR$8,$BS39&lt;2029,$BR$8)</f>
        <v>365</v>
      </c>
      <c r="BS39" s="142">
        <f>YEAR(Table2[[#This Row],[Ja papildatvaļinājums - darbinieka darba beigšanas datums iestādē, ja darbs projektā nav beigts  31.decembrī5]])</f>
        <v>1900</v>
      </c>
      <c r="BT39" s="141">
        <f>MONTH(Table2[[#This Row],[Ja papildatvaļinājums - darbinieka darba beigšanas datums iestādē, ja darbs projektā nav beigts  31.decembrī5]])</f>
        <v>1</v>
      </c>
      <c r="BU39" s="141">
        <f>DAY(Table2[[#This Row],[Ja papildatvaļinājums - darbinieka darba beigšanas datums iestādē, ja darbs projektā nav beigts  31.decembrī5]])</f>
        <v>0</v>
      </c>
      <c r="BV39" s="141">
        <f>IF(YEAR($J39)=YEAR($K39),MIN(DATE($BS39,$BT39,$BU39),$K39)-MAX(DATE($BF39,$BG39,$BH39),$J39)+1,MIN(DATE($BS39,$BT39,$BU39),$K39)-MAX(DATE(Table2[[#This Row],[Darba beigu gads iestādē]],1,1))+1)</f>
        <v>1</v>
      </c>
    </row>
    <row r="40" spans="1:74" x14ac:dyDescent="0.3">
      <c r="A40" s="26">
        <v>31</v>
      </c>
      <c r="B40" s="48"/>
      <c r="C40" s="49"/>
      <c r="D40" s="57"/>
      <c r="E40" s="63">
        <f>SUMIF(Table2[[#This Row],[b.2021]:[c.2029]],"&gt;0",Table2[[#This Row],[b.2021]:[c.2029]])</f>
        <v>0</v>
      </c>
      <c r="F40" s="58"/>
      <c r="G40" s="59"/>
      <c r="H40" s="66">
        <f>Table2[[#This Row],[Atvaļinājuma dienu skaits, kas projektā attiecināts iepriekšējos MP ]]+Table2[[#This Row],[Atvaļinājuma dienu skaits, kas pieprasīts šajā MP3]]</f>
        <v>0</v>
      </c>
      <c r="I40" s="29">
        <f>Table2[[#This Row],[Atvaļinājums proporcionāli nostrādātajam laikam projektā (Visi atvaļinājumi kopā)]]-H40</f>
        <v>0</v>
      </c>
      <c r="J40" s="135"/>
      <c r="K40" s="139"/>
      <c r="L40" s="125"/>
      <c r="M40" s="126"/>
      <c r="N40" s="126"/>
      <c r="O40" s="126"/>
      <c r="P40" s="126"/>
      <c r="Q40" s="126"/>
      <c r="R40" s="126"/>
      <c r="S40" s="126"/>
      <c r="T40" s="127"/>
      <c r="U40" s="170"/>
      <c r="V40" s="106">
        <f>IF(COUNT(Table2[[#This Row],[Darba sākuma datums projektā1]:[Amata pienākumu izpildes termiņš, vai darba beigu datums par kuru iesniegts MP2]])=2,MIN(DATE($V$9,12,31),$D40)-MAX(DATE($V$9,1,1),$C40)+1,0)</f>
        <v>0</v>
      </c>
      <c r="W40" s="99">
        <f>IF(COUNT(Table2[[#This Row],[Darba sākuma datums projektā1]:[Amata pienākumu izpildes termiņš, vai darba beigu datums par kuru iesniegts MP2]])=2,MIN(DATE($W$9,12,31),$D40)-MAX(DATE($W$9,1,1),$C40)+1,0)</f>
        <v>0</v>
      </c>
      <c r="X40" s="99">
        <f>IF(COUNT(Table2[[#This Row],[Darba sākuma datums projektā1]:[Amata pienākumu izpildes termiņš, vai darba beigu datums par kuru iesniegts MP2]])=2,MIN(DATE($X$9,12,31),$D40)-MAX(DATE($X$9,1,1),$C40)+1,0)</f>
        <v>0</v>
      </c>
      <c r="Y40" s="99">
        <f>IF(COUNT(Table2[[#This Row],[Darba sākuma datums projektā1]:[Amata pienākumu izpildes termiņš, vai darba beigu datums par kuru iesniegts MP2]])=2,MIN(DATE($Y$9,12,31),$D40)-MAX(DATE($Y$9,1,1),$C40)+1,0)</f>
        <v>0</v>
      </c>
      <c r="Z40" s="99">
        <f>IF(COUNT(Table2[[#This Row],[Darba sākuma datums projektā1]:[Amata pienākumu izpildes termiņš, vai darba beigu datums par kuru iesniegts MP2]])=2,MIN(DATE($Z$9,12,31),$D40)-MAX(DATE(Z$9,1,1),$C40)+1,0)</f>
        <v>0</v>
      </c>
      <c r="AA40" s="99">
        <f>IF(COUNT(Table2[[#This Row],[Darba sākuma datums projektā1]:[Amata pienākumu izpildes termiņš, vai darba beigu datums par kuru iesniegts MP2]])=2,MIN(DATE($AA$9,12,31),$D40)-MAX(DATE($AA$9,1,1),$C40)+1,0)</f>
        <v>0</v>
      </c>
      <c r="AB40" s="99">
        <f>IF(COUNT(Table2[[#This Row],[Darba sākuma datums projektā1]:[Amata pienākumu izpildes termiņš, vai darba beigu datums par kuru iesniegts MP2]])=2,MIN(DATE($AB$9,12,31),$D40)-MAX(DATE($AB$9,1,1),$C40)+1,0)</f>
        <v>0</v>
      </c>
      <c r="AC40" s="99">
        <f>IF(COUNT(Table2[[#This Row],[Darba sākuma datums projektā1]:[Amata pienākumu izpildes termiņš, vai darba beigu datums par kuru iesniegts MP2]])=2,MIN(DATE($AC$9,12,31),$D40)-MAX(DATE($AC$9,1,1),$C40)+1,0)</f>
        <v>0</v>
      </c>
      <c r="AD40" s="109">
        <f>IF(COUNT(Table2[[#This Row],[Darba sākuma datums projektā1]:[Amata pienākumu izpildes termiņš, vai darba beigu datums par kuru iesniegts MP2]])=2,MIN(DATE($AD$9,12,31),$D40)-MAX(DATE($AD$9,1,1),$C40)+1,0)</f>
        <v>0</v>
      </c>
      <c r="AE40" s="106">
        <f t="shared" si="10"/>
        <v>0</v>
      </c>
      <c r="AF40" s="99">
        <f t="shared" si="11"/>
        <v>0</v>
      </c>
      <c r="AG40" s="99">
        <f t="shared" si="12"/>
        <v>0</v>
      </c>
      <c r="AH40" s="99">
        <f t="shared" si="13"/>
        <v>0</v>
      </c>
      <c r="AI40" s="99">
        <f t="shared" si="14"/>
        <v>0</v>
      </c>
      <c r="AJ40" s="99">
        <f t="shared" si="15"/>
        <v>0</v>
      </c>
      <c r="AK40" s="99">
        <f t="shared" si="16"/>
        <v>0</v>
      </c>
      <c r="AL40" s="99">
        <f t="shared" si="17"/>
        <v>0</v>
      </c>
      <c r="AM40" s="100">
        <f t="shared" si="18"/>
        <v>0</v>
      </c>
      <c r="AN40" s="103" t="e">
        <f>Table2[[#This Row],[2021]]/Table2[[#This Row],[d.2021]]</f>
        <v>#DIV/0!</v>
      </c>
      <c r="AO40" s="104" t="e">
        <f>Table2[[#This Row],[2022]]/Table2[[#This Row],[d.2022]]</f>
        <v>#DIV/0!</v>
      </c>
      <c r="AP40" s="104" t="e">
        <f>Table2[[#This Row],[2023]]/Table2[[#This Row],[d.2023]]</f>
        <v>#DIV/0!</v>
      </c>
      <c r="AQ40" s="104" t="e">
        <f>Table2[[#This Row],[2024]]/Table2[[#This Row],[d.2024]]</f>
        <v>#DIV/0!</v>
      </c>
      <c r="AR40" s="104" t="e">
        <f>Table2[[#This Row],[2025]]/Table2[[#This Row],[d.2025]]</f>
        <v>#DIV/0!</v>
      </c>
      <c r="AS40" s="104" t="e">
        <f>Table2[[#This Row],[2026]]/Table2[[#This Row],[d.2026]]</f>
        <v>#DIV/0!</v>
      </c>
      <c r="AT40" s="104" t="e">
        <f>Table2[[#This Row],[2027]]/Table2[[#This Row],[d.2027]]</f>
        <v>#DIV/0!</v>
      </c>
      <c r="AU40" s="104" t="e">
        <f>Table2[[#This Row],[2028]]/Table2[[#This Row],[d.2028]]</f>
        <v>#DIV/0!</v>
      </c>
      <c r="AV40" s="108" t="e">
        <f>Table2[[#This Row],[2029]]/Table2[[#This Row],[d.2029]]</f>
        <v>#DIV/0!</v>
      </c>
      <c r="AW40" s="97" t="e">
        <f>Table2[[#This Row],[e.2021]]/Table2[[#This Row],[Papildatvaļinājums par 20216]]</f>
        <v>#DIV/0!</v>
      </c>
      <c r="AX40" s="97" t="e">
        <f>Table2[[#This Row],[e.2022]]/Table2[[#This Row],[Papildatvaļinājums par 20226]]</f>
        <v>#DIV/0!</v>
      </c>
      <c r="AY40" s="97" t="e">
        <f>Table2[[#This Row],[e.2023]]/Table2[[#This Row],[Papildatvaļinājums par 20236]]</f>
        <v>#DIV/0!</v>
      </c>
      <c r="AZ40" s="97" t="e">
        <f>Table2[[#This Row],[e.2024]]/Table2[[#This Row],[Papildatvaļinājums par 20246]]</f>
        <v>#DIV/0!</v>
      </c>
      <c r="BA40" s="97" t="e">
        <f>Table2[[#This Row],[e.2025]]/Table2[[#This Row],[Papildatvaļinājums par 20256]]</f>
        <v>#DIV/0!</v>
      </c>
      <c r="BB40" s="97" t="e">
        <f>Table2[[#This Row],[e.2026]]/Table2[[#This Row],[Papildatvaļinājums par 20266]]</f>
        <v>#DIV/0!</v>
      </c>
      <c r="BC40" s="97" t="e">
        <f>Table2[[#This Row],[e.2027]]/Table2[[#This Row],[Papildatvaļinājums par 20276]]</f>
        <v>#DIV/0!</v>
      </c>
      <c r="BD40" s="97" t="e">
        <f>Table2[[#This Row],[e.2028]]/Table2[[#This Row],[Papildatvaļinājums par 20286]]</f>
        <v>#DIV/0!</v>
      </c>
      <c r="BE40" s="98" t="e">
        <f>Table2[[#This Row],[e.2029]]/Table2[[#This Row],[Papildatvaļinājums par 20296]]</f>
        <v>#DIV/0!</v>
      </c>
      <c r="BF40" s="85">
        <f>YEAR(Table2[[#This Row],[Ja papildatvaļinājums - darbinieka darba uzsākšana iestādē, ja darbs projektā nav uzsākts 1.janvārī4]])</f>
        <v>1900</v>
      </c>
      <c r="BG40" s="86">
        <f>MONTH(Table2[[#This Row],[Ja papildatvaļinājums - darbinieka darba uzsākšana iestādē, ja darbs projektā nav uzsākts 1.janvārī4]])</f>
        <v>1</v>
      </c>
      <c r="BH40" s="86">
        <f>DAY(Table2[[#This Row],[Ja papildatvaļinājums - darbinieka darba uzsākšana iestādē, ja darbs projektā nav uzsākts 1.janvārī4]])</f>
        <v>0</v>
      </c>
      <c r="BI40" s="147">
        <f t="shared" si="9"/>
        <v>1</v>
      </c>
      <c r="BJ40" s="144" cm="1">
        <f t="array" ref="BJ40">_xlfn.IFS($BF40=2021,$BI40,$BS40=2021,$BV40,$BF40&lt;2021,$BJ$8,$BS40&gt;2021,$BJ$8,$BF40&gt;2021,$BJ$8,$BS40&lt;2021,$BJ$8)</f>
        <v>365</v>
      </c>
      <c r="BK40" s="116" cm="1">
        <f t="array" ref="BK40">_xlfn.IFS($BF40=2022,$BI40,$BS40=2022,$BV40,$BF40&lt;2022,$BK$8,$BS40&gt;2022,$BK$8,$BF40&gt;2022,$BK$8,$BS40&lt;2022,$BK$8)</f>
        <v>365</v>
      </c>
      <c r="BL40" s="116" cm="1">
        <f t="array" ref="BL40">_xlfn.IFS($BF40=2023,$BI40,$BS40=2023,$BV40,$BF40&lt;2023,$BL$8,$BS40&gt;2023,$BL$8,$BF40&gt;2023,$BL$8,$BS40&lt;2023,$BL$8)</f>
        <v>365</v>
      </c>
      <c r="BM40" s="116" cm="1">
        <f t="array" ref="BM40">_xlfn.IFS($BF40=2024,$BI40,$BS40=2024,$BV40,$BF40&lt;2024,$BM$8,$BS40&gt;2024,$BM$8,$BF40&gt;2024,$BM$8,$BS40&lt;2024,$BM$8)</f>
        <v>366</v>
      </c>
      <c r="BN40" s="116" cm="1">
        <f t="array" ref="BN40">_xlfn.IFS($BF40=2025,$BI40,$BS40=2025,$BV40,$BF40&lt;2025,$BN$8,$BS40&gt;2025,$BN$8,$BF40&gt;2025,$BN$8,$BS40&lt;2025,$BN$8)</f>
        <v>365</v>
      </c>
      <c r="BO40" s="116" cm="1">
        <f t="array" ref="BO40">_xlfn.IFS($BF40=2026,$BI40,$BS40=2026,$BV40,$BF40&lt;2026,$BO$8,$BS40&gt;2026,$BO$8,$BF40&gt;2026,$BO$8,$BS40&lt;2026,$BO$8)</f>
        <v>365</v>
      </c>
      <c r="BP40" s="116" cm="1">
        <f t="array" ref="BP40">_xlfn.IFS($BF40=2027,$BI40,$BS40=2027,$BV40,$BF40&lt;2027,$BP$8,$BS40&gt;2027,$BP$8,$BF40&gt;2027,$BP$8,$BS40&lt;2027,$BP$8)</f>
        <v>365</v>
      </c>
      <c r="BQ40" s="116" cm="1">
        <f t="array" ref="BQ40">_xlfn.IFS($BF40=2028,$BI40,$BS40=2028,$BV40,$BF40&lt;2028,$BQ$8,$BS40&gt;2028,$BQ$8,$BF40&gt;2028,$BQ$8,$BS40&lt;2028,$BQ$8)</f>
        <v>366</v>
      </c>
      <c r="BR40" s="119" cm="1">
        <f t="array" ref="BR40">_xlfn.IFS($BF40=2029,$BI40,$BS40=2029,$BV40,$BF40&lt;2029,$BR$8,$BS40&gt;2029,$BR$8,$BF40&gt;2029,$BR$8,$BS40&lt;2029,$BR$8)</f>
        <v>365</v>
      </c>
      <c r="BS40" s="142">
        <f>YEAR(Table2[[#This Row],[Ja papildatvaļinājums - darbinieka darba beigšanas datums iestādē, ja darbs projektā nav beigts  31.decembrī5]])</f>
        <v>1900</v>
      </c>
      <c r="BT40" s="141">
        <f>MONTH(Table2[[#This Row],[Ja papildatvaļinājums - darbinieka darba beigšanas datums iestādē, ja darbs projektā nav beigts  31.decembrī5]])</f>
        <v>1</v>
      </c>
      <c r="BU40" s="141">
        <f>DAY(Table2[[#This Row],[Ja papildatvaļinājums - darbinieka darba beigšanas datums iestādē, ja darbs projektā nav beigts  31.decembrī5]])</f>
        <v>0</v>
      </c>
      <c r="BV40" s="141">
        <f>IF(YEAR($J40)=YEAR($K40),MIN(DATE($BS40,$BT40,$BU40),$K40)-MAX(DATE($BF40,$BG40,$BH40),$J40)+1,MIN(DATE($BS40,$BT40,$BU40),$K40)-MAX(DATE(Table2[[#This Row],[Darba beigu gads iestādē]],1,1))+1)</f>
        <v>1</v>
      </c>
    </row>
    <row r="41" spans="1:74" x14ac:dyDescent="0.3">
      <c r="A41" s="26">
        <v>32</v>
      </c>
      <c r="B41" s="48"/>
      <c r="C41" s="49"/>
      <c r="D41" s="57"/>
      <c r="E41" s="63">
        <f>SUMIF(Table2[[#This Row],[b.2021]:[c.2029]],"&gt;0",Table2[[#This Row],[b.2021]:[c.2029]])</f>
        <v>0</v>
      </c>
      <c r="F41" s="58"/>
      <c r="G41" s="59"/>
      <c r="H41" s="66">
        <f>Table2[[#This Row],[Atvaļinājuma dienu skaits, kas projektā attiecināts iepriekšējos MP ]]+Table2[[#This Row],[Atvaļinājuma dienu skaits, kas pieprasīts šajā MP3]]</f>
        <v>0</v>
      </c>
      <c r="I41" s="29">
        <f>Table2[[#This Row],[Atvaļinājums proporcionāli nostrādātajam laikam projektā (Visi atvaļinājumi kopā)]]-H41</f>
        <v>0</v>
      </c>
      <c r="J41" s="135"/>
      <c r="K41" s="139"/>
      <c r="L41" s="125"/>
      <c r="M41" s="126"/>
      <c r="N41" s="126"/>
      <c r="O41" s="126"/>
      <c r="P41" s="126"/>
      <c r="Q41" s="126"/>
      <c r="R41" s="126"/>
      <c r="S41" s="126"/>
      <c r="T41" s="127"/>
      <c r="U41" s="170"/>
      <c r="V41" s="106">
        <f>IF(COUNT(Table2[[#This Row],[Darba sākuma datums projektā1]:[Amata pienākumu izpildes termiņš, vai darba beigu datums par kuru iesniegts MP2]])=2,MIN(DATE($V$9,12,31),$D41)-MAX(DATE($V$9,1,1),$C41)+1,0)</f>
        <v>0</v>
      </c>
      <c r="W41" s="99">
        <f>IF(COUNT(Table2[[#This Row],[Darba sākuma datums projektā1]:[Amata pienākumu izpildes termiņš, vai darba beigu datums par kuru iesniegts MP2]])=2,MIN(DATE($W$9,12,31),$D41)-MAX(DATE($W$9,1,1),$C41)+1,0)</f>
        <v>0</v>
      </c>
      <c r="X41" s="99">
        <f>IF(COUNT(Table2[[#This Row],[Darba sākuma datums projektā1]:[Amata pienākumu izpildes termiņš, vai darba beigu datums par kuru iesniegts MP2]])=2,MIN(DATE($X$9,12,31),$D41)-MAX(DATE($X$9,1,1),$C41)+1,0)</f>
        <v>0</v>
      </c>
      <c r="Y41" s="99">
        <f>IF(COUNT(Table2[[#This Row],[Darba sākuma datums projektā1]:[Amata pienākumu izpildes termiņš, vai darba beigu datums par kuru iesniegts MP2]])=2,MIN(DATE($Y$9,12,31),$D41)-MAX(DATE($Y$9,1,1),$C41)+1,0)</f>
        <v>0</v>
      </c>
      <c r="Z41" s="99">
        <f>IF(COUNT(Table2[[#This Row],[Darba sākuma datums projektā1]:[Amata pienākumu izpildes termiņš, vai darba beigu datums par kuru iesniegts MP2]])=2,MIN(DATE($Z$9,12,31),$D41)-MAX(DATE(Z$9,1,1),$C41)+1,0)</f>
        <v>0</v>
      </c>
      <c r="AA41" s="99">
        <f>IF(COUNT(Table2[[#This Row],[Darba sākuma datums projektā1]:[Amata pienākumu izpildes termiņš, vai darba beigu datums par kuru iesniegts MP2]])=2,MIN(DATE($AA$9,12,31),$D41)-MAX(DATE($AA$9,1,1),$C41)+1,0)</f>
        <v>0</v>
      </c>
      <c r="AB41" s="99">
        <f>IF(COUNT(Table2[[#This Row],[Darba sākuma datums projektā1]:[Amata pienākumu izpildes termiņš, vai darba beigu datums par kuru iesniegts MP2]])=2,MIN(DATE($AB$9,12,31),$D41)-MAX(DATE($AB$9,1,1),$C41)+1,0)</f>
        <v>0</v>
      </c>
      <c r="AC41" s="99">
        <f>IF(COUNT(Table2[[#This Row],[Darba sākuma datums projektā1]:[Amata pienākumu izpildes termiņš, vai darba beigu datums par kuru iesniegts MP2]])=2,MIN(DATE($AC$9,12,31),$D41)-MAX(DATE($AC$9,1,1),$C41)+1,0)</f>
        <v>0</v>
      </c>
      <c r="AD41" s="109">
        <f>IF(COUNT(Table2[[#This Row],[Darba sākuma datums projektā1]:[Amata pienākumu izpildes termiņš, vai darba beigu datums par kuru iesniegts MP2]])=2,MIN(DATE($AD$9,12,31),$D41)-MAX(DATE($AD$9,1,1),$C41)+1,0)</f>
        <v>0</v>
      </c>
      <c r="AE41" s="106">
        <f t="shared" si="10"/>
        <v>0</v>
      </c>
      <c r="AF41" s="99">
        <f t="shared" si="11"/>
        <v>0</v>
      </c>
      <c r="AG41" s="99">
        <f t="shared" si="12"/>
        <v>0</v>
      </c>
      <c r="AH41" s="99">
        <f t="shared" si="13"/>
        <v>0</v>
      </c>
      <c r="AI41" s="99">
        <f t="shared" si="14"/>
        <v>0</v>
      </c>
      <c r="AJ41" s="99">
        <f t="shared" si="15"/>
        <v>0</v>
      </c>
      <c r="AK41" s="99">
        <f t="shared" si="16"/>
        <v>0</v>
      </c>
      <c r="AL41" s="99">
        <f t="shared" si="17"/>
        <v>0</v>
      </c>
      <c r="AM41" s="100">
        <f t="shared" si="18"/>
        <v>0</v>
      </c>
      <c r="AN41" s="103" t="e">
        <f>Table2[[#This Row],[2021]]/Table2[[#This Row],[d.2021]]</f>
        <v>#DIV/0!</v>
      </c>
      <c r="AO41" s="104" t="e">
        <f>Table2[[#This Row],[2022]]/Table2[[#This Row],[d.2022]]</f>
        <v>#DIV/0!</v>
      </c>
      <c r="AP41" s="104" t="e">
        <f>Table2[[#This Row],[2023]]/Table2[[#This Row],[d.2023]]</f>
        <v>#DIV/0!</v>
      </c>
      <c r="AQ41" s="104" t="e">
        <f>Table2[[#This Row],[2024]]/Table2[[#This Row],[d.2024]]</f>
        <v>#DIV/0!</v>
      </c>
      <c r="AR41" s="104" t="e">
        <f>Table2[[#This Row],[2025]]/Table2[[#This Row],[d.2025]]</f>
        <v>#DIV/0!</v>
      </c>
      <c r="AS41" s="104" t="e">
        <f>Table2[[#This Row],[2026]]/Table2[[#This Row],[d.2026]]</f>
        <v>#DIV/0!</v>
      </c>
      <c r="AT41" s="104" t="e">
        <f>Table2[[#This Row],[2027]]/Table2[[#This Row],[d.2027]]</f>
        <v>#DIV/0!</v>
      </c>
      <c r="AU41" s="104" t="e">
        <f>Table2[[#This Row],[2028]]/Table2[[#This Row],[d.2028]]</f>
        <v>#DIV/0!</v>
      </c>
      <c r="AV41" s="108" t="e">
        <f>Table2[[#This Row],[2029]]/Table2[[#This Row],[d.2029]]</f>
        <v>#DIV/0!</v>
      </c>
      <c r="AW41" s="97" t="e">
        <f>Table2[[#This Row],[e.2021]]/Table2[[#This Row],[Papildatvaļinājums par 20216]]</f>
        <v>#DIV/0!</v>
      </c>
      <c r="AX41" s="97" t="e">
        <f>Table2[[#This Row],[e.2022]]/Table2[[#This Row],[Papildatvaļinājums par 20226]]</f>
        <v>#DIV/0!</v>
      </c>
      <c r="AY41" s="97" t="e">
        <f>Table2[[#This Row],[e.2023]]/Table2[[#This Row],[Papildatvaļinājums par 20236]]</f>
        <v>#DIV/0!</v>
      </c>
      <c r="AZ41" s="97" t="e">
        <f>Table2[[#This Row],[e.2024]]/Table2[[#This Row],[Papildatvaļinājums par 20246]]</f>
        <v>#DIV/0!</v>
      </c>
      <c r="BA41" s="97" t="e">
        <f>Table2[[#This Row],[e.2025]]/Table2[[#This Row],[Papildatvaļinājums par 20256]]</f>
        <v>#DIV/0!</v>
      </c>
      <c r="BB41" s="97" t="e">
        <f>Table2[[#This Row],[e.2026]]/Table2[[#This Row],[Papildatvaļinājums par 20266]]</f>
        <v>#DIV/0!</v>
      </c>
      <c r="BC41" s="97" t="e">
        <f>Table2[[#This Row],[e.2027]]/Table2[[#This Row],[Papildatvaļinājums par 20276]]</f>
        <v>#DIV/0!</v>
      </c>
      <c r="BD41" s="97" t="e">
        <f>Table2[[#This Row],[e.2028]]/Table2[[#This Row],[Papildatvaļinājums par 20286]]</f>
        <v>#DIV/0!</v>
      </c>
      <c r="BE41" s="98" t="e">
        <f>Table2[[#This Row],[e.2029]]/Table2[[#This Row],[Papildatvaļinājums par 20296]]</f>
        <v>#DIV/0!</v>
      </c>
      <c r="BF41" s="85">
        <f>YEAR(Table2[[#This Row],[Ja papildatvaļinājums - darbinieka darba uzsākšana iestādē, ja darbs projektā nav uzsākts 1.janvārī4]])</f>
        <v>1900</v>
      </c>
      <c r="BG41" s="86">
        <f>MONTH(Table2[[#This Row],[Ja papildatvaļinājums - darbinieka darba uzsākšana iestādē, ja darbs projektā nav uzsākts 1.janvārī4]])</f>
        <v>1</v>
      </c>
      <c r="BH41" s="86">
        <f>DAY(Table2[[#This Row],[Ja papildatvaļinājums - darbinieka darba uzsākšana iestādē, ja darbs projektā nav uzsākts 1.janvārī4]])</f>
        <v>0</v>
      </c>
      <c r="BI41" s="147">
        <f t="shared" si="9"/>
        <v>1</v>
      </c>
      <c r="BJ41" s="144" cm="1">
        <f t="array" ref="BJ41">_xlfn.IFS($BF41=2021,$BI41,$BS41=2021,$BV41,$BF41&lt;2021,$BJ$8,$BS41&gt;2021,$BJ$8,$BF41&gt;2021,$BJ$8,$BS41&lt;2021,$BJ$8)</f>
        <v>365</v>
      </c>
      <c r="BK41" s="116" cm="1">
        <f t="array" ref="BK41">_xlfn.IFS($BF41=2022,$BI41,$BS41=2022,$BV41,$BF41&lt;2022,$BK$8,$BS41&gt;2022,$BK$8,$BF41&gt;2022,$BK$8,$BS41&lt;2022,$BK$8)</f>
        <v>365</v>
      </c>
      <c r="BL41" s="116" cm="1">
        <f t="array" ref="BL41">_xlfn.IFS($BF41=2023,$BI41,$BS41=2023,$BV41,$BF41&lt;2023,$BL$8,$BS41&gt;2023,$BL$8,$BF41&gt;2023,$BL$8,$BS41&lt;2023,$BL$8)</f>
        <v>365</v>
      </c>
      <c r="BM41" s="116" cm="1">
        <f t="array" ref="BM41">_xlfn.IFS($BF41=2024,$BI41,$BS41=2024,$BV41,$BF41&lt;2024,$BM$8,$BS41&gt;2024,$BM$8,$BF41&gt;2024,$BM$8,$BS41&lt;2024,$BM$8)</f>
        <v>366</v>
      </c>
      <c r="BN41" s="116" cm="1">
        <f t="array" ref="BN41">_xlfn.IFS($BF41=2025,$BI41,$BS41=2025,$BV41,$BF41&lt;2025,$BN$8,$BS41&gt;2025,$BN$8,$BF41&gt;2025,$BN$8,$BS41&lt;2025,$BN$8)</f>
        <v>365</v>
      </c>
      <c r="BO41" s="116" cm="1">
        <f t="array" ref="BO41">_xlfn.IFS($BF41=2026,$BI41,$BS41=2026,$BV41,$BF41&lt;2026,$BO$8,$BS41&gt;2026,$BO$8,$BF41&gt;2026,$BO$8,$BS41&lt;2026,$BO$8)</f>
        <v>365</v>
      </c>
      <c r="BP41" s="116" cm="1">
        <f t="array" ref="BP41">_xlfn.IFS($BF41=2027,$BI41,$BS41=2027,$BV41,$BF41&lt;2027,$BP$8,$BS41&gt;2027,$BP$8,$BF41&gt;2027,$BP$8,$BS41&lt;2027,$BP$8)</f>
        <v>365</v>
      </c>
      <c r="BQ41" s="116" cm="1">
        <f t="array" ref="BQ41">_xlfn.IFS($BF41=2028,$BI41,$BS41=2028,$BV41,$BF41&lt;2028,$BQ$8,$BS41&gt;2028,$BQ$8,$BF41&gt;2028,$BQ$8,$BS41&lt;2028,$BQ$8)</f>
        <v>366</v>
      </c>
      <c r="BR41" s="119" cm="1">
        <f t="array" ref="BR41">_xlfn.IFS($BF41=2029,$BI41,$BS41=2029,$BV41,$BF41&lt;2029,$BR$8,$BS41&gt;2029,$BR$8,$BF41&gt;2029,$BR$8,$BS41&lt;2029,$BR$8)</f>
        <v>365</v>
      </c>
      <c r="BS41" s="142">
        <f>YEAR(Table2[[#This Row],[Ja papildatvaļinājums - darbinieka darba beigšanas datums iestādē, ja darbs projektā nav beigts  31.decembrī5]])</f>
        <v>1900</v>
      </c>
      <c r="BT41" s="141">
        <f>MONTH(Table2[[#This Row],[Ja papildatvaļinājums - darbinieka darba beigšanas datums iestādē, ja darbs projektā nav beigts  31.decembrī5]])</f>
        <v>1</v>
      </c>
      <c r="BU41" s="141">
        <f>DAY(Table2[[#This Row],[Ja papildatvaļinājums - darbinieka darba beigšanas datums iestādē, ja darbs projektā nav beigts  31.decembrī5]])</f>
        <v>0</v>
      </c>
      <c r="BV41" s="141">
        <f>IF(YEAR($J41)=YEAR($K41),MIN(DATE($BS41,$BT41,$BU41),$K41)-MAX(DATE($BF41,$BG41,$BH41),$J41)+1,MIN(DATE($BS41,$BT41,$BU41),$K41)-MAX(DATE(Table2[[#This Row],[Darba beigu gads iestādē]],1,1))+1)</f>
        <v>1</v>
      </c>
    </row>
    <row r="42" spans="1:74" x14ac:dyDescent="0.3">
      <c r="A42" s="26">
        <v>33</v>
      </c>
      <c r="B42" s="48"/>
      <c r="C42" s="49"/>
      <c r="D42" s="57"/>
      <c r="E42" s="63">
        <f>SUMIF(Table2[[#This Row],[b.2021]:[c.2029]],"&gt;0",Table2[[#This Row],[b.2021]:[c.2029]])</f>
        <v>0</v>
      </c>
      <c r="F42" s="58"/>
      <c r="G42" s="59"/>
      <c r="H42" s="66">
        <f>Table2[[#This Row],[Atvaļinājuma dienu skaits, kas projektā attiecināts iepriekšējos MP ]]+Table2[[#This Row],[Atvaļinājuma dienu skaits, kas pieprasīts šajā MP3]]</f>
        <v>0</v>
      </c>
      <c r="I42" s="29">
        <f>Table2[[#This Row],[Atvaļinājums proporcionāli nostrādātajam laikam projektā (Visi atvaļinājumi kopā)]]-H42</f>
        <v>0</v>
      </c>
      <c r="J42" s="135"/>
      <c r="K42" s="139"/>
      <c r="L42" s="125"/>
      <c r="M42" s="126"/>
      <c r="N42" s="126"/>
      <c r="O42" s="126"/>
      <c r="P42" s="126"/>
      <c r="Q42" s="126"/>
      <c r="R42" s="126"/>
      <c r="S42" s="126"/>
      <c r="T42" s="127"/>
      <c r="U42" s="170"/>
      <c r="V42" s="106">
        <f>IF(COUNT(Table2[[#This Row],[Darba sākuma datums projektā1]:[Amata pienākumu izpildes termiņš, vai darba beigu datums par kuru iesniegts MP2]])=2,MIN(DATE($V$9,12,31),$D42)-MAX(DATE($V$9,1,1),$C42)+1,0)</f>
        <v>0</v>
      </c>
      <c r="W42" s="99">
        <f>IF(COUNT(Table2[[#This Row],[Darba sākuma datums projektā1]:[Amata pienākumu izpildes termiņš, vai darba beigu datums par kuru iesniegts MP2]])=2,MIN(DATE($W$9,12,31),$D42)-MAX(DATE($W$9,1,1),$C42)+1,0)</f>
        <v>0</v>
      </c>
      <c r="X42" s="99">
        <f>IF(COUNT(Table2[[#This Row],[Darba sākuma datums projektā1]:[Amata pienākumu izpildes termiņš, vai darba beigu datums par kuru iesniegts MP2]])=2,MIN(DATE($X$9,12,31),$D42)-MAX(DATE($X$9,1,1),$C42)+1,0)</f>
        <v>0</v>
      </c>
      <c r="Y42" s="99">
        <f>IF(COUNT(Table2[[#This Row],[Darba sākuma datums projektā1]:[Amata pienākumu izpildes termiņš, vai darba beigu datums par kuru iesniegts MP2]])=2,MIN(DATE($Y$9,12,31),$D42)-MAX(DATE($Y$9,1,1),$C42)+1,0)</f>
        <v>0</v>
      </c>
      <c r="Z42" s="99">
        <f>IF(COUNT(Table2[[#This Row],[Darba sākuma datums projektā1]:[Amata pienākumu izpildes termiņš, vai darba beigu datums par kuru iesniegts MP2]])=2,MIN(DATE($Z$9,12,31),$D42)-MAX(DATE(Z$9,1,1),$C42)+1,0)</f>
        <v>0</v>
      </c>
      <c r="AA42" s="99">
        <f>IF(COUNT(Table2[[#This Row],[Darba sākuma datums projektā1]:[Amata pienākumu izpildes termiņš, vai darba beigu datums par kuru iesniegts MP2]])=2,MIN(DATE($AA$9,12,31),$D42)-MAX(DATE($AA$9,1,1),$C42)+1,0)</f>
        <v>0</v>
      </c>
      <c r="AB42" s="99">
        <f>IF(COUNT(Table2[[#This Row],[Darba sākuma datums projektā1]:[Amata pienākumu izpildes termiņš, vai darba beigu datums par kuru iesniegts MP2]])=2,MIN(DATE($AB$9,12,31),$D42)-MAX(DATE($AB$9,1,1),$C42)+1,0)</f>
        <v>0</v>
      </c>
      <c r="AC42" s="99">
        <f>IF(COUNT(Table2[[#This Row],[Darba sākuma datums projektā1]:[Amata pienākumu izpildes termiņš, vai darba beigu datums par kuru iesniegts MP2]])=2,MIN(DATE($AC$9,12,31),$D42)-MAX(DATE($AC$9,1,1),$C42)+1,0)</f>
        <v>0</v>
      </c>
      <c r="AD42" s="109">
        <f>IF(COUNT(Table2[[#This Row],[Darba sākuma datums projektā1]:[Amata pienākumu izpildes termiņš, vai darba beigu datums par kuru iesniegts MP2]])=2,MIN(DATE($AD$9,12,31),$D42)-MAX(DATE($AD$9,1,1),$C42)+1,0)</f>
        <v>0</v>
      </c>
      <c r="AE42" s="106">
        <f t="shared" si="10"/>
        <v>0</v>
      </c>
      <c r="AF42" s="99">
        <f t="shared" si="11"/>
        <v>0</v>
      </c>
      <c r="AG42" s="99">
        <f t="shared" si="12"/>
        <v>0</v>
      </c>
      <c r="AH42" s="99">
        <f t="shared" si="13"/>
        <v>0</v>
      </c>
      <c r="AI42" s="99">
        <f t="shared" si="14"/>
        <v>0</v>
      </c>
      <c r="AJ42" s="99">
        <f t="shared" si="15"/>
        <v>0</v>
      </c>
      <c r="AK42" s="99">
        <f t="shared" si="16"/>
        <v>0</v>
      </c>
      <c r="AL42" s="99">
        <f t="shared" si="17"/>
        <v>0</v>
      </c>
      <c r="AM42" s="100">
        <f t="shared" si="18"/>
        <v>0</v>
      </c>
      <c r="AN42" s="103" t="e">
        <f>Table2[[#This Row],[2021]]/Table2[[#This Row],[d.2021]]</f>
        <v>#DIV/0!</v>
      </c>
      <c r="AO42" s="104" t="e">
        <f>Table2[[#This Row],[2022]]/Table2[[#This Row],[d.2022]]</f>
        <v>#DIV/0!</v>
      </c>
      <c r="AP42" s="104" t="e">
        <f>Table2[[#This Row],[2023]]/Table2[[#This Row],[d.2023]]</f>
        <v>#DIV/0!</v>
      </c>
      <c r="AQ42" s="104" t="e">
        <f>Table2[[#This Row],[2024]]/Table2[[#This Row],[d.2024]]</f>
        <v>#DIV/0!</v>
      </c>
      <c r="AR42" s="104" t="e">
        <f>Table2[[#This Row],[2025]]/Table2[[#This Row],[d.2025]]</f>
        <v>#DIV/0!</v>
      </c>
      <c r="AS42" s="104" t="e">
        <f>Table2[[#This Row],[2026]]/Table2[[#This Row],[d.2026]]</f>
        <v>#DIV/0!</v>
      </c>
      <c r="AT42" s="104" t="e">
        <f>Table2[[#This Row],[2027]]/Table2[[#This Row],[d.2027]]</f>
        <v>#DIV/0!</v>
      </c>
      <c r="AU42" s="104" t="e">
        <f>Table2[[#This Row],[2028]]/Table2[[#This Row],[d.2028]]</f>
        <v>#DIV/0!</v>
      </c>
      <c r="AV42" s="108" t="e">
        <f>Table2[[#This Row],[2029]]/Table2[[#This Row],[d.2029]]</f>
        <v>#DIV/0!</v>
      </c>
      <c r="AW42" s="97" t="e">
        <f>Table2[[#This Row],[e.2021]]/Table2[[#This Row],[Papildatvaļinājums par 20216]]</f>
        <v>#DIV/0!</v>
      </c>
      <c r="AX42" s="97" t="e">
        <f>Table2[[#This Row],[e.2022]]/Table2[[#This Row],[Papildatvaļinājums par 20226]]</f>
        <v>#DIV/0!</v>
      </c>
      <c r="AY42" s="97" t="e">
        <f>Table2[[#This Row],[e.2023]]/Table2[[#This Row],[Papildatvaļinājums par 20236]]</f>
        <v>#DIV/0!</v>
      </c>
      <c r="AZ42" s="97" t="e">
        <f>Table2[[#This Row],[e.2024]]/Table2[[#This Row],[Papildatvaļinājums par 20246]]</f>
        <v>#DIV/0!</v>
      </c>
      <c r="BA42" s="97" t="e">
        <f>Table2[[#This Row],[e.2025]]/Table2[[#This Row],[Papildatvaļinājums par 20256]]</f>
        <v>#DIV/0!</v>
      </c>
      <c r="BB42" s="97" t="e">
        <f>Table2[[#This Row],[e.2026]]/Table2[[#This Row],[Papildatvaļinājums par 20266]]</f>
        <v>#DIV/0!</v>
      </c>
      <c r="BC42" s="97" t="e">
        <f>Table2[[#This Row],[e.2027]]/Table2[[#This Row],[Papildatvaļinājums par 20276]]</f>
        <v>#DIV/0!</v>
      </c>
      <c r="BD42" s="97" t="e">
        <f>Table2[[#This Row],[e.2028]]/Table2[[#This Row],[Papildatvaļinājums par 20286]]</f>
        <v>#DIV/0!</v>
      </c>
      <c r="BE42" s="98" t="e">
        <f>Table2[[#This Row],[e.2029]]/Table2[[#This Row],[Papildatvaļinājums par 20296]]</f>
        <v>#DIV/0!</v>
      </c>
      <c r="BF42" s="85">
        <f>YEAR(Table2[[#This Row],[Ja papildatvaļinājums - darbinieka darba uzsākšana iestādē, ja darbs projektā nav uzsākts 1.janvārī4]])</f>
        <v>1900</v>
      </c>
      <c r="BG42" s="86">
        <f>MONTH(Table2[[#This Row],[Ja papildatvaļinājums - darbinieka darba uzsākšana iestādē, ja darbs projektā nav uzsākts 1.janvārī4]])</f>
        <v>1</v>
      </c>
      <c r="BH42" s="86">
        <f>DAY(Table2[[#This Row],[Ja papildatvaļinājums - darbinieka darba uzsākšana iestādē, ja darbs projektā nav uzsākts 1.janvārī4]])</f>
        <v>0</v>
      </c>
      <c r="BI42" s="147">
        <f t="shared" ref="BI42:BI73" si="19">IF(YEAR($J42)=YEAR($K42),MIN(DATE($BS42,$BT42,$BU42),$K42)-MAX(DATE($BF42,$BG42,$BH42),$J42)+1,MIN(DATE($BF42,12,31))-MAX(DATE($BF42,$BG42,$BH42))+1)</f>
        <v>1</v>
      </c>
      <c r="BJ42" s="144" cm="1">
        <f t="array" ref="BJ42">_xlfn.IFS($BF42=2021,$BI42,$BS42=2021,$BV42,$BF42&lt;2021,$BJ$8,$BS42&gt;2021,$BJ$8,$BF42&gt;2021,$BJ$8,$BS42&lt;2021,$BJ$8)</f>
        <v>365</v>
      </c>
      <c r="BK42" s="116" cm="1">
        <f t="array" ref="BK42">_xlfn.IFS($BF42=2022,$BI42,$BS42=2022,$BV42,$BF42&lt;2022,$BK$8,$BS42&gt;2022,$BK$8,$BF42&gt;2022,$BK$8,$BS42&lt;2022,$BK$8)</f>
        <v>365</v>
      </c>
      <c r="BL42" s="116" cm="1">
        <f t="array" ref="BL42">_xlfn.IFS($BF42=2023,$BI42,$BS42=2023,$BV42,$BF42&lt;2023,$BL$8,$BS42&gt;2023,$BL$8,$BF42&gt;2023,$BL$8,$BS42&lt;2023,$BL$8)</f>
        <v>365</v>
      </c>
      <c r="BM42" s="116" cm="1">
        <f t="array" ref="BM42">_xlfn.IFS($BF42=2024,$BI42,$BS42=2024,$BV42,$BF42&lt;2024,$BM$8,$BS42&gt;2024,$BM$8,$BF42&gt;2024,$BM$8,$BS42&lt;2024,$BM$8)</f>
        <v>366</v>
      </c>
      <c r="BN42" s="116" cm="1">
        <f t="array" ref="BN42">_xlfn.IFS($BF42=2025,$BI42,$BS42=2025,$BV42,$BF42&lt;2025,$BN$8,$BS42&gt;2025,$BN$8,$BF42&gt;2025,$BN$8,$BS42&lt;2025,$BN$8)</f>
        <v>365</v>
      </c>
      <c r="BO42" s="116" cm="1">
        <f t="array" ref="BO42">_xlfn.IFS($BF42=2026,$BI42,$BS42=2026,$BV42,$BF42&lt;2026,$BO$8,$BS42&gt;2026,$BO$8,$BF42&gt;2026,$BO$8,$BS42&lt;2026,$BO$8)</f>
        <v>365</v>
      </c>
      <c r="BP42" s="116" cm="1">
        <f t="array" ref="BP42">_xlfn.IFS($BF42=2027,$BI42,$BS42=2027,$BV42,$BF42&lt;2027,$BP$8,$BS42&gt;2027,$BP$8,$BF42&gt;2027,$BP$8,$BS42&lt;2027,$BP$8)</f>
        <v>365</v>
      </c>
      <c r="BQ42" s="116" cm="1">
        <f t="array" ref="BQ42">_xlfn.IFS($BF42=2028,$BI42,$BS42=2028,$BV42,$BF42&lt;2028,$BQ$8,$BS42&gt;2028,$BQ$8,$BF42&gt;2028,$BQ$8,$BS42&lt;2028,$BQ$8)</f>
        <v>366</v>
      </c>
      <c r="BR42" s="119" cm="1">
        <f t="array" ref="BR42">_xlfn.IFS($BF42=2029,$BI42,$BS42=2029,$BV42,$BF42&lt;2029,$BR$8,$BS42&gt;2029,$BR$8,$BF42&gt;2029,$BR$8,$BS42&lt;2029,$BR$8)</f>
        <v>365</v>
      </c>
      <c r="BS42" s="142">
        <f>YEAR(Table2[[#This Row],[Ja papildatvaļinājums - darbinieka darba beigšanas datums iestādē, ja darbs projektā nav beigts  31.decembrī5]])</f>
        <v>1900</v>
      </c>
      <c r="BT42" s="141">
        <f>MONTH(Table2[[#This Row],[Ja papildatvaļinājums - darbinieka darba beigšanas datums iestādē, ja darbs projektā nav beigts  31.decembrī5]])</f>
        <v>1</v>
      </c>
      <c r="BU42" s="141">
        <f>DAY(Table2[[#This Row],[Ja papildatvaļinājums - darbinieka darba beigšanas datums iestādē, ja darbs projektā nav beigts  31.decembrī5]])</f>
        <v>0</v>
      </c>
      <c r="BV42" s="141">
        <f>IF(YEAR($J42)=YEAR($K42),MIN(DATE($BS42,$BT42,$BU42),$K42)-MAX(DATE($BF42,$BG42,$BH42),$J42)+1,MIN(DATE($BS42,$BT42,$BU42),$K42)-MAX(DATE(Table2[[#This Row],[Darba beigu gads iestādē]],1,1))+1)</f>
        <v>1</v>
      </c>
    </row>
    <row r="43" spans="1:74" x14ac:dyDescent="0.3">
      <c r="A43" s="26">
        <v>34</v>
      </c>
      <c r="B43" s="48"/>
      <c r="C43" s="49"/>
      <c r="D43" s="57"/>
      <c r="E43" s="63">
        <f>SUMIF(Table2[[#This Row],[b.2021]:[c.2029]],"&gt;0",Table2[[#This Row],[b.2021]:[c.2029]])</f>
        <v>0</v>
      </c>
      <c r="F43" s="58"/>
      <c r="G43" s="59"/>
      <c r="H43" s="66">
        <f>Table2[[#This Row],[Atvaļinājuma dienu skaits, kas projektā attiecināts iepriekšējos MP ]]+Table2[[#This Row],[Atvaļinājuma dienu skaits, kas pieprasīts šajā MP3]]</f>
        <v>0</v>
      </c>
      <c r="I43" s="29">
        <f>Table2[[#This Row],[Atvaļinājums proporcionāli nostrādātajam laikam projektā (Visi atvaļinājumi kopā)]]-H43</f>
        <v>0</v>
      </c>
      <c r="J43" s="135"/>
      <c r="K43" s="139"/>
      <c r="L43" s="125"/>
      <c r="M43" s="126"/>
      <c r="N43" s="126"/>
      <c r="O43" s="126"/>
      <c r="P43" s="126"/>
      <c r="Q43" s="126"/>
      <c r="R43" s="126"/>
      <c r="S43" s="126"/>
      <c r="T43" s="127"/>
      <c r="U43" s="170"/>
      <c r="V43" s="106">
        <f>IF(COUNT(Table2[[#This Row],[Darba sākuma datums projektā1]:[Amata pienākumu izpildes termiņš, vai darba beigu datums par kuru iesniegts MP2]])=2,MIN(DATE($V$9,12,31),$D43)-MAX(DATE($V$9,1,1),$C43)+1,0)</f>
        <v>0</v>
      </c>
      <c r="W43" s="99">
        <f>IF(COUNT(Table2[[#This Row],[Darba sākuma datums projektā1]:[Amata pienākumu izpildes termiņš, vai darba beigu datums par kuru iesniegts MP2]])=2,MIN(DATE($W$9,12,31),$D43)-MAX(DATE($W$9,1,1),$C43)+1,0)</f>
        <v>0</v>
      </c>
      <c r="X43" s="99">
        <f>IF(COUNT(Table2[[#This Row],[Darba sākuma datums projektā1]:[Amata pienākumu izpildes termiņš, vai darba beigu datums par kuru iesniegts MP2]])=2,MIN(DATE($X$9,12,31),$D43)-MAX(DATE($X$9,1,1),$C43)+1,0)</f>
        <v>0</v>
      </c>
      <c r="Y43" s="99">
        <f>IF(COUNT(Table2[[#This Row],[Darba sākuma datums projektā1]:[Amata pienākumu izpildes termiņš, vai darba beigu datums par kuru iesniegts MP2]])=2,MIN(DATE($Y$9,12,31),$D43)-MAX(DATE($Y$9,1,1),$C43)+1,0)</f>
        <v>0</v>
      </c>
      <c r="Z43" s="99">
        <f>IF(COUNT(Table2[[#This Row],[Darba sākuma datums projektā1]:[Amata pienākumu izpildes termiņš, vai darba beigu datums par kuru iesniegts MP2]])=2,MIN(DATE($Z$9,12,31),$D43)-MAX(DATE(Z$9,1,1),$C43)+1,0)</f>
        <v>0</v>
      </c>
      <c r="AA43" s="99">
        <f>IF(COUNT(Table2[[#This Row],[Darba sākuma datums projektā1]:[Amata pienākumu izpildes termiņš, vai darba beigu datums par kuru iesniegts MP2]])=2,MIN(DATE($AA$9,12,31),$D43)-MAX(DATE($AA$9,1,1),$C43)+1,0)</f>
        <v>0</v>
      </c>
      <c r="AB43" s="99">
        <f>IF(COUNT(Table2[[#This Row],[Darba sākuma datums projektā1]:[Amata pienākumu izpildes termiņš, vai darba beigu datums par kuru iesniegts MP2]])=2,MIN(DATE($AB$9,12,31),$D43)-MAX(DATE($AB$9,1,1),$C43)+1,0)</f>
        <v>0</v>
      </c>
      <c r="AC43" s="99">
        <f>IF(COUNT(Table2[[#This Row],[Darba sākuma datums projektā1]:[Amata pienākumu izpildes termiņš, vai darba beigu datums par kuru iesniegts MP2]])=2,MIN(DATE($AC$9,12,31),$D43)-MAX(DATE($AC$9,1,1),$C43)+1,0)</f>
        <v>0</v>
      </c>
      <c r="AD43" s="109">
        <f>IF(COUNT(Table2[[#This Row],[Darba sākuma datums projektā1]:[Amata pienākumu izpildes termiņš, vai darba beigu datums par kuru iesniegts MP2]])=2,MIN(DATE($AD$9,12,31),$D43)-MAX(DATE($AD$9,1,1),$C43)+1,0)</f>
        <v>0</v>
      </c>
      <c r="AE43" s="106">
        <f t="shared" si="10"/>
        <v>0</v>
      </c>
      <c r="AF43" s="99">
        <f t="shared" si="11"/>
        <v>0</v>
      </c>
      <c r="AG43" s="99">
        <f t="shared" si="12"/>
        <v>0</v>
      </c>
      <c r="AH43" s="99">
        <f t="shared" si="13"/>
        <v>0</v>
      </c>
      <c r="AI43" s="99">
        <f t="shared" si="14"/>
        <v>0</v>
      </c>
      <c r="AJ43" s="99">
        <f t="shared" si="15"/>
        <v>0</v>
      </c>
      <c r="AK43" s="99">
        <f t="shared" si="16"/>
        <v>0</v>
      </c>
      <c r="AL43" s="99">
        <f t="shared" si="17"/>
        <v>0</v>
      </c>
      <c r="AM43" s="100">
        <f t="shared" si="18"/>
        <v>0</v>
      </c>
      <c r="AN43" s="103" t="e">
        <f>Table2[[#This Row],[2021]]/Table2[[#This Row],[d.2021]]</f>
        <v>#DIV/0!</v>
      </c>
      <c r="AO43" s="104" t="e">
        <f>Table2[[#This Row],[2022]]/Table2[[#This Row],[d.2022]]</f>
        <v>#DIV/0!</v>
      </c>
      <c r="AP43" s="104" t="e">
        <f>Table2[[#This Row],[2023]]/Table2[[#This Row],[d.2023]]</f>
        <v>#DIV/0!</v>
      </c>
      <c r="AQ43" s="104" t="e">
        <f>Table2[[#This Row],[2024]]/Table2[[#This Row],[d.2024]]</f>
        <v>#DIV/0!</v>
      </c>
      <c r="AR43" s="104" t="e">
        <f>Table2[[#This Row],[2025]]/Table2[[#This Row],[d.2025]]</f>
        <v>#DIV/0!</v>
      </c>
      <c r="AS43" s="104" t="e">
        <f>Table2[[#This Row],[2026]]/Table2[[#This Row],[d.2026]]</f>
        <v>#DIV/0!</v>
      </c>
      <c r="AT43" s="104" t="e">
        <f>Table2[[#This Row],[2027]]/Table2[[#This Row],[d.2027]]</f>
        <v>#DIV/0!</v>
      </c>
      <c r="AU43" s="104" t="e">
        <f>Table2[[#This Row],[2028]]/Table2[[#This Row],[d.2028]]</f>
        <v>#DIV/0!</v>
      </c>
      <c r="AV43" s="108" t="e">
        <f>Table2[[#This Row],[2029]]/Table2[[#This Row],[d.2029]]</f>
        <v>#DIV/0!</v>
      </c>
      <c r="AW43" s="97" t="e">
        <f>Table2[[#This Row],[e.2021]]/Table2[[#This Row],[Papildatvaļinājums par 20216]]</f>
        <v>#DIV/0!</v>
      </c>
      <c r="AX43" s="97" t="e">
        <f>Table2[[#This Row],[e.2022]]/Table2[[#This Row],[Papildatvaļinājums par 20226]]</f>
        <v>#DIV/0!</v>
      </c>
      <c r="AY43" s="97" t="e">
        <f>Table2[[#This Row],[e.2023]]/Table2[[#This Row],[Papildatvaļinājums par 20236]]</f>
        <v>#DIV/0!</v>
      </c>
      <c r="AZ43" s="97" t="e">
        <f>Table2[[#This Row],[e.2024]]/Table2[[#This Row],[Papildatvaļinājums par 20246]]</f>
        <v>#DIV/0!</v>
      </c>
      <c r="BA43" s="97" t="e">
        <f>Table2[[#This Row],[e.2025]]/Table2[[#This Row],[Papildatvaļinājums par 20256]]</f>
        <v>#DIV/0!</v>
      </c>
      <c r="BB43" s="97" t="e">
        <f>Table2[[#This Row],[e.2026]]/Table2[[#This Row],[Papildatvaļinājums par 20266]]</f>
        <v>#DIV/0!</v>
      </c>
      <c r="BC43" s="97" t="e">
        <f>Table2[[#This Row],[e.2027]]/Table2[[#This Row],[Papildatvaļinājums par 20276]]</f>
        <v>#DIV/0!</v>
      </c>
      <c r="BD43" s="97" t="e">
        <f>Table2[[#This Row],[e.2028]]/Table2[[#This Row],[Papildatvaļinājums par 20286]]</f>
        <v>#DIV/0!</v>
      </c>
      <c r="BE43" s="98" t="e">
        <f>Table2[[#This Row],[e.2029]]/Table2[[#This Row],[Papildatvaļinājums par 20296]]</f>
        <v>#DIV/0!</v>
      </c>
      <c r="BF43" s="85">
        <f>YEAR(Table2[[#This Row],[Ja papildatvaļinājums - darbinieka darba uzsākšana iestādē, ja darbs projektā nav uzsākts 1.janvārī4]])</f>
        <v>1900</v>
      </c>
      <c r="BG43" s="86">
        <f>MONTH(Table2[[#This Row],[Ja papildatvaļinājums - darbinieka darba uzsākšana iestādē, ja darbs projektā nav uzsākts 1.janvārī4]])</f>
        <v>1</v>
      </c>
      <c r="BH43" s="86">
        <f>DAY(Table2[[#This Row],[Ja papildatvaļinājums - darbinieka darba uzsākšana iestādē, ja darbs projektā nav uzsākts 1.janvārī4]])</f>
        <v>0</v>
      </c>
      <c r="BI43" s="147">
        <f t="shared" si="19"/>
        <v>1</v>
      </c>
      <c r="BJ43" s="144" cm="1">
        <f t="array" ref="BJ43">_xlfn.IFS($BF43=2021,$BI43,$BS43=2021,$BV43,$BF43&lt;2021,$BJ$8,$BS43&gt;2021,$BJ$8,$BF43&gt;2021,$BJ$8,$BS43&lt;2021,$BJ$8)</f>
        <v>365</v>
      </c>
      <c r="BK43" s="116" cm="1">
        <f t="array" ref="BK43">_xlfn.IFS($BF43=2022,$BI43,$BS43=2022,$BV43,$BF43&lt;2022,$BK$8,$BS43&gt;2022,$BK$8,$BF43&gt;2022,$BK$8,$BS43&lt;2022,$BK$8)</f>
        <v>365</v>
      </c>
      <c r="BL43" s="116" cm="1">
        <f t="array" ref="BL43">_xlfn.IFS($BF43=2023,$BI43,$BS43=2023,$BV43,$BF43&lt;2023,$BL$8,$BS43&gt;2023,$BL$8,$BF43&gt;2023,$BL$8,$BS43&lt;2023,$BL$8)</f>
        <v>365</v>
      </c>
      <c r="BM43" s="116" cm="1">
        <f t="array" ref="BM43">_xlfn.IFS($BF43=2024,$BI43,$BS43=2024,$BV43,$BF43&lt;2024,$BM$8,$BS43&gt;2024,$BM$8,$BF43&gt;2024,$BM$8,$BS43&lt;2024,$BM$8)</f>
        <v>366</v>
      </c>
      <c r="BN43" s="116" cm="1">
        <f t="array" ref="BN43">_xlfn.IFS($BF43=2025,$BI43,$BS43=2025,$BV43,$BF43&lt;2025,$BN$8,$BS43&gt;2025,$BN$8,$BF43&gt;2025,$BN$8,$BS43&lt;2025,$BN$8)</f>
        <v>365</v>
      </c>
      <c r="BO43" s="116" cm="1">
        <f t="array" ref="BO43">_xlfn.IFS($BF43=2026,$BI43,$BS43=2026,$BV43,$BF43&lt;2026,$BO$8,$BS43&gt;2026,$BO$8,$BF43&gt;2026,$BO$8,$BS43&lt;2026,$BO$8)</f>
        <v>365</v>
      </c>
      <c r="BP43" s="116" cm="1">
        <f t="array" ref="BP43">_xlfn.IFS($BF43=2027,$BI43,$BS43=2027,$BV43,$BF43&lt;2027,$BP$8,$BS43&gt;2027,$BP$8,$BF43&gt;2027,$BP$8,$BS43&lt;2027,$BP$8)</f>
        <v>365</v>
      </c>
      <c r="BQ43" s="116" cm="1">
        <f t="array" ref="BQ43">_xlfn.IFS($BF43=2028,$BI43,$BS43=2028,$BV43,$BF43&lt;2028,$BQ$8,$BS43&gt;2028,$BQ$8,$BF43&gt;2028,$BQ$8,$BS43&lt;2028,$BQ$8)</f>
        <v>366</v>
      </c>
      <c r="BR43" s="119" cm="1">
        <f t="array" ref="BR43">_xlfn.IFS($BF43=2029,$BI43,$BS43=2029,$BV43,$BF43&lt;2029,$BR$8,$BS43&gt;2029,$BR$8,$BF43&gt;2029,$BR$8,$BS43&lt;2029,$BR$8)</f>
        <v>365</v>
      </c>
      <c r="BS43" s="142">
        <f>YEAR(Table2[[#This Row],[Ja papildatvaļinājums - darbinieka darba beigšanas datums iestādē, ja darbs projektā nav beigts  31.decembrī5]])</f>
        <v>1900</v>
      </c>
      <c r="BT43" s="141">
        <f>MONTH(Table2[[#This Row],[Ja papildatvaļinājums - darbinieka darba beigšanas datums iestādē, ja darbs projektā nav beigts  31.decembrī5]])</f>
        <v>1</v>
      </c>
      <c r="BU43" s="141">
        <f>DAY(Table2[[#This Row],[Ja papildatvaļinājums - darbinieka darba beigšanas datums iestādē, ja darbs projektā nav beigts  31.decembrī5]])</f>
        <v>0</v>
      </c>
      <c r="BV43" s="141">
        <f>IF(YEAR($J43)=YEAR($K43),MIN(DATE($BS43,$BT43,$BU43),$K43)-MAX(DATE($BF43,$BG43,$BH43),$J43)+1,MIN(DATE($BS43,$BT43,$BU43),$K43)-MAX(DATE(Table2[[#This Row],[Darba beigu gads iestādē]],1,1))+1)</f>
        <v>1</v>
      </c>
    </row>
    <row r="44" spans="1:74" x14ac:dyDescent="0.3">
      <c r="A44" s="26">
        <v>35</v>
      </c>
      <c r="B44" s="48"/>
      <c r="C44" s="49"/>
      <c r="D44" s="57"/>
      <c r="E44" s="63">
        <f>SUMIF(Table2[[#This Row],[b.2021]:[c.2029]],"&gt;0",Table2[[#This Row],[b.2021]:[c.2029]])</f>
        <v>0</v>
      </c>
      <c r="F44" s="58"/>
      <c r="G44" s="59"/>
      <c r="H44" s="66">
        <f>Table2[[#This Row],[Atvaļinājuma dienu skaits, kas projektā attiecināts iepriekšējos MP ]]+Table2[[#This Row],[Atvaļinājuma dienu skaits, kas pieprasīts šajā MP3]]</f>
        <v>0</v>
      </c>
      <c r="I44" s="29">
        <f>Table2[[#This Row],[Atvaļinājums proporcionāli nostrādātajam laikam projektā (Visi atvaļinājumi kopā)]]-H44</f>
        <v>0</v>
      </c>
      <c r="J44" s="135"/>
      <c r="K44" s="139"/>
      <c r="L44" s="125"/>
      <c r="M44" s="126"/>
      <c r="N44" s="126"/>
      <c r="O44" s="126"/>
      <c r="P44" s="126"/>
      <c r="Q44" s="126"/>
      <c r="R44" s="126"/>
      <c r="S44" s="126"/>
      <c r="T44" s="127"/>
      <c r="U44" s="170"/>
      <c r="V44" s="106">
        <f>IF(COUNT(Table2[[#This Row],[Darba sākuma datums projektā1]:[Amata pienākumu izpildes termiņš, vai darba beigu datums par kuru iesniegts MP2]])=2,MIN(DATE($V$9,12,31),$D44)-MAX(DATE($V$9,1,1),$C44)+1,0)</f>
        <v>0</v>
      </c>
      <c r="W44" s="99">
        <f>IF(COUNT(Table2[[#This Row],[Darba sākuma datums projektā1]:[Amata pienākumu izpildes termiņš, vai darba beigu datums par kuru iesniegts MP2]])=2,MIN(DATE($W$9,12,31),$D44)-MAX(DATE($W$9,1,1),$C44)+1,0)</f>
        <v>0</v>
      </c>
      <c r="X44" s="99">
        <f>IF(COUNT(Table2[[#This Row],[Darba sākuma datums projektā1]:[Amata pienākumu izpildes termiņš, vai darba beigu datums par kuru iesniegts MP2]])=2,MIN(DATE($X$9,12,31),$D44)-MAX(DATE($X$9,1,1),$C44)+1,0)</f>
        <v>0</v>
      </c>
      <c r="Y44" s="99">
        <f>IF(COUNT(Table2[[#This Row],[Darba sākuma datums projektā1]:[Amata pienākumu izpildes termiņš, vai darba beigu datums par kuru iesniegts MP2]])=2,MIN(DATE($Y$9,12,31),$D44)-MAX(DATE($Y$9,1,1),$C44)+1,0)</f>
        <v>0</v>
      </c>
      <c r="Z44" s="99">
        <f>IF(COUNT(Table2[[#This Row],[Darba sākuma datums projektā1]:[Amata pienākumu izpildes termiņš, vai darba beigu datums par kuru iesniegts MP2]])=2,MIN(DATE($Z$9,12,31),$D44)-MAX(DATE(Z$9,1,1),$C44)+1,0)</f>
        <v>0</v>
      </c>
      <c r="AA44" s="99">
        <f>IF(COUNT(Table2[[#This Row],[Darba sākuma datums projektā1]:[Amata pienākumu izpildes termiņš, vai darba beigu datums par kuru iesniegts MP2]])=2,MIN(DATE($AA$9,12,31),$D44)-MAX(DATE($AA$9,1,1),$C44)+1,0)</f>
        <v>0</v>
      </c>
      <c r="AB44" s="99">
        <f>IF(COUNT(Table2[[#This Row],[Darba sākuma datums projektā1]:[Amata pienākumu izpildes termiņš, vai darba beigu datums par kuru iesniegts MP2]])=2,MIN(DATE($AB$9,12,31),$D44)-MAX(DATE($AB$9,1,1),$C44)+1,0)</f>
        <v>0</v>
      </c>
      <c r="AC44" s="99">
        <f>IF(COUNT(Table2[[#This Row],[Darba sākuma datums projektā1]:[Amata pienākumu izpildes termiņš, vai darba beigu datums par kuru iesniegts MP2]])=2,MIN(DATE($AC$9,12,31),$D44)-MAX(DATE($AC$9,1,1),$C44)+1,0)</f>
        <v>0</v>
      </c>
      <c r="AD44" s="109">
        <f>IF(COUNT(Table2[[#This Row],[Darba sākuma datums projektā1]:[Amata pienākumu izpildes termiņš, vai darba beigu datums par kuru iesniegts MP2]])=2,MIN(DATE($AD$9,12,31),$D44)-MAX(DATE($AD$9,1,1),$C44)+1,0)</f>
        <v>0</v>
      </c>
      <c r="AE44" s="106">
        <f t="shared" si="10"/>
        <v>0</v>
      </c>
      <c r="AF44" s="99">
        <f t="shared" si="11"/>
        <v>0</v>
      </c>
      <c r="AG44" s="99">
        <f t="shared" si="12"/>
        <v>0</v>
      </c>
      <c r="AH44" s="99">
        <f t="shared" si="13"/>
        <v>0</v>
      </c>
      <c r="AI44" s="99">
        <f t="shared" si="14"/>
        <v>0</v>
      </c>
      <c r="AJ44" s="99">
        <f t="shared" si="15"/>
        <v>0</v>
      </c>
      <c r="AK44" s="99">
        <f t="shared" si="16"/>
        <v>0</v>
      </c>
      <c r="AL44" s="99">
        <f t="shared" si="17"/>
        <v>0</v>
      </c>
      <c r="AM44" s="100">
        <f t="shared" si="18"/>
        <v>0</v>
      </c>
      <c r="AN44" s="103" t="e">
        <f>Table2[[#This Row],[2021]]/Table2[[#This Row],[d.2021]]</f>
        <v>#DIV/0!</v>
      </c>
      <c r="AO44" s="104" t="e">
        <f>Table2[[#This Row],[2022]]/Table2[[#This Row],[d.2022]]</f>
        <v>#DIV/0!</v>
      </c>
      <c r="AP44" s="104" t="e">
        <f>Table2[[#This Row],[2023]]/Table2[[#This Row],[d.2023]]</f>
        <v>#DIV/0!</v>
      </c>
      <c r="AQ44" s="104" t="e">
        <f>Table2[[#This Row],[2024]]/Table2[[#This Row],[d.2024]]</f>
        <v>#DIV/0!</v>
      </c>
      <c r="AR44" s="104" t="e">
        <f>Table2[[#This Row],[2025]]/Table2[[#This Row],[d.2025]]</f>
        <v>#DIV/0!</v>
      </c>
      <c r="AS44" s="104" t="e">
        <f>Table2[[#This Row],[2026]]/Table2[[#This Row],[d.2026]]</f>
        <v>#DIV/0!</v>
      </c>
      <c r="AT44" s="104" t="e">
        <f>Table2[[#This Row],[2027]]/Table2[[#This Row],[d.2027]]</f>
        <v>#DIV/0!</v>
      </c>
      <c r="AU44" s="104" t="e">
        <f>Table2[[#This Row],[2028]]/Table2[[#This Row],[d.2028]]</f>
        <v>#DIV/0!</v>
      </c>
      <c r="AV44" s="108" t="e">
        <f>Table2[[#This Row],[2029]]/Table2[[#This Row],[d.2029]]</f>
        <v>#DIV/0!</v>
      </c>
      <c r="AW44" s="97" t="e">
        <f>Table2[[#This Row],[e.2021]]/Table2[[#This Row],[Papildatvaļinājums par 20216]]</f>
        <v>#DIV/0!</v>
      </c>
      <c r="AX44" s="97" t="e">
        <f>Table2[[#This Row],[e.2022]]/Table2[[#This Row],[Papildatvaļinājums par 20226]]</f>
        <v>#DIV/0!</v>
      </c>
      <c r="AY44" s="97" t="e">
        <f>Table2[[#This Row],[e.2023]]/Table2[[#This Row],[Papildatvaļinājums par 20236]]</f>
        <v>#DIV/0!</v>
      </c>
      <c r="AZ44" s="97" t="e">
        <f>Table2[[#This Row],[e.2024]]/Table2[[#This Row],[Papildatvaļinājums par 20246]]</f>
        <v>#DIV/0!</v>
      </c>
      <c r="BA44" s="97" t="e">
        <f>Table2[[#This Row],[e.2025]]/Table2[[#This Row],[Papildatvaļinājums par 20256]]</f>
        <v>#DIV/0!</v>
      </c>
      <c r="BB44" s="97" t="e">
        <f>Table2[[#This Row],[e.2026]]/Table2[[#This Row],[Papildatvaļinājums par 20266]]</f>
        <v>#DIV/0!</v>
      </c>
      <c r="BC44" s="97" t="e">
        <f>Table2[[#This Row],[e.2027]]/Table2[[#This Row],[Papildatvaļinājums par 20276]]</f>
        <v>#DIV/0!</v>
      </c>
      <c r="BD44" s="97" t="e">
        <f>Table2[[#This Row],[e.2028]]/Table2[[#This Row],[Papildatvaļinājums par 20286]]</f>
        <v>#DIV/0!</v>
      </c>
      <c r="BE44" s="98" t="e">
        <f>Table2[[#This Row],[e.2029]]/Table2[[#This Row],[Papildatvaļinājums par 20296]]</f>
        <v>#DIV/0!</v>
      </c>
      <c r="BF44" s="85">
        <f>YEAR(Table2[[#This Row],[Ja papildatvaļinājums - darbinieka darba uzsākšana iestādē, ja darbs projektā nav uzsākts 1.janvārī4]])</f>
        <v>1900</v>
      </c>
      <c r="BG44" s="86">
        <f>MONTH(Table2[[#This Row],[Ja papildatvaļinājums - darbinieka darba uzsākšana iestādē, ja darbs projektā nav uzsākts 1.janvārī4]])</f>
        <v>1</v>
      </c>
      <c r="BH44" s="86">
        <f>DAY(Table2[[#This Row],[Ja papildatvaļinājums - darbinieka darba uzsākšana iestādē, ja darbs projektā nav uzsākts 1.janvārī4]])</f>
        <v>0</v>
      </c>
      <c r="BI44" s="147">
        <f t="shared" si="19"/>
        <v>1</v>
      </c>
      <c r="BJ44" s="144" cm="1">
        <f t="array" ref="BJ44">_xlfn.IFS($BF44=2021,$BI44,$BS44=2021,$BV44,$BF44&lt;2021,$BJ$8,$BS44&gt;2021,$BJ$8,$BF44&gt;2021,$BJ$8,$BS44&lt;2021,$BJ$8)</f>
        <v>365</v>
      </c>
      <c r="BK44" s="116" cm="1">
        <f t="array" ref="BK44">_xlfn.IFS($BF44=2022,$BI44,$BS44=2022,$BV44,$BF44&lt;2022,$BK$8,$BS44&gt;2022,$BK$8,$BF44&gt;2022,$BK$8,$BS44&lt;2022,$BK$8)</f>
        <v>365</v>
      </c>
      <c r="BL44" s="116" cm="1">
        <f t="array" ref="BL44">_xlfn.IFS($BF44=2023,$BI44,$BS44=2023,$BV44,$BF44&lt;2023,$BL$8,$BS44&gt;2023,$BL$8,$BF44&gt;2023,$BL$8,$BS44&lt;2023,$BL$8)</f>
        <v>365</v>
      </c>
      <c r="BM44" s="116" cm="1">
        <f t="array" ref="BM44">_xlfn.IFS($BF44=2024,$BI44,$BS44=2024,$BV44,$BF44&lt;2024,$BM$8,$BS44&gt;2024,$BM$8,$BF44&gt;2024,$BM$8,$BS44&lt;2024,$BM$8)</f>
        <v>366</v>
      </c>
      <c r="BN44" s="116" cm="1">
        <f t="array" ref="BN44">_xlfn.IFS($BF44=2025,$BI44,$BS44=2025,$BV44,$BF44&lt;2025,$BN$8,$BS44&gt;2025,$BN$8,$BF44&gt;2025,$BN$8,$BS44&lt;2025,$BN$8)</f>
        <v>365</v>
      </c>
      <c r="BO44" s="116" cm="1">
        <f t="array" ref="BO44">_xlfn.IFS($BF44=2026,$BI44,$BS44=2026,$BV44,$BF44&lt;2026,$BO$8,$BS44&gt;2026,$BO$8,$BF44&gt;2026,$BO$8,$BS44&lt;2026,$BO$8)</f>
        <v>365</v>
      </c>
      <c r="BP44" s="116" cm="1">
        <f t="array" ref="BP44">_xlfn.IFS($BF44=2027,$BI44,$BS44=2027,$BV44,$BF44&lt;2027,$BP$8,$BS44&gt;2027,$BP$8,$BF44&gt;2027,$BP$8,$BS44&lt;2027,$BP$8)</f>
        <v>365</v>
      </c>
      <c r="BQ44" s="116" cm="1">
        <f t="array" ref="BQ44">_xlfn.IFS($BF44=2028,$BI44,$BS44=2028,$BV44,$BF44&lt;2028,$BQ$8,$BS44&gt;2028,$BQ$8,$BF44&gt;2028,$BQ$8,$BS44&lt;2028,$BQ$8)</f>
        <v>366</v>
      </c>
      <c r="BR44" s="119" cm="1">
        <f t="array" ref="BR44">_xlfn.IFS($BF44=2029,$BI44,$BS44=2029,$BV44,$BF44&lt;2029,$BR$8,$BS44&gt;2029,$BR$8,$BF44&gt;2029,$BR$8,$BS44&lt;2029,$BR$8)</f>
        <v>365</v>
      </c>
      <c r="BS44" s="142">
        <f>YEAR(Table2[[#This Row],[Ja papildatvaļinājums - darbinieka darba beigšanas datums iestādē, ja darbs projektā nav beigts  31.decembrī5]])</f>
        <v>1900</v>
      </c>
      <c r="BT44" s="141">
        <f>MONTH(Table2[[#This Row],[Ja papildatvaļinājums - darbinieka darba beigšanas datums iestādē, ja darbs projektā nav beigts  31.decembrī5]])</f>
        <v>1</v>
      </c>
      <c r="BU44" s="141">
        <f>DAY(Table2[[#This Row],[Ja papildatvaļinājums - darbinieka darba beigšanas datums iestādē, ja darbs projektā nav beigts  31.decembrī5]])</f>
        <v>0</v>
      </c>
      <c r="BV44" s="141">
        <f>IF(YEAR($J44)=YEAR($K44),MIN(DATE($BS44,$BT44,$BU44),$K44)-MAX(DATE($BF44,$BG44,$BH44),$J44)+1,MIN(DATE($BS44,$BT44,$BU44),$K44)-MAX(DATE(Table2[[#This Row],[Darba beigu gads iestādē]],1,1))+1)</f>
        <v>1</v>
      </c>
    </row>
    <row r="45" spans="1:74" x14ac:dyDescent="0.3">
      <c r="A45" s="26">
        <v>36</v>
      </c>
      <c r="B45" s="48"/>
      <c r="C45" s="49"/>
      <c r="D45" s="57"/>
      <c r="E45" s="63">
        <f>SUMIF(Table2[[#This Row],[b.2021]:[c.2029]],"&gt;0",Table2[[#This Row],[b.2021]:[c.2029]])</f>
        <v>0</v>
      </c>
      <c r="F45" s="58"/>
      <c r="G45" s="59"/>
      <c r="H45" s="66">
        <f>Table2[[#This Row],[Atvaļinājuma dienu skaits, kas projektā attiecināts iepriekšējos MP ]]+Table2[[#This Row],[Atvaļinājuma dienu skaits, kas pieprasīts šajā MP3]]</f>
        <v>0</v>
      </c>
      <c r="I45" s="29">
        <f>Table2[[#This Row],[Atvaļinājums proporcionāli nostrādātajam laikam projektā (Visi atvaļinājumi kopā)]]-H45</f>
        <v>0</v>
      </c>
      <c r="J45" s="135"/>
      <c r="K45" s="139"/>
      <c r="L45" s="125"/>
      <c r="M45" s="126"/>
      <c r="N45" s="126"/>
      <c r="O45" s="126"/>
      <c r="P45" s="126"/>
      <c r="Q45" s="126"/>
      <c r="R45" s="126"/>
      <c r="S45" s="126"/>
      <c r="T45" s="127"/>
      <c r="U45" s="170"/>
      <c r="V45" s="106">
        <f>IF(COUNT(Table2[[#This Row],[Darba sākuma datums projektā1]:[Amata pienākumu izpildes termiņš, vai darba beigu datums par kuru iesniegts MP2]])=2,MIN(DATE($V$9,12,31),$D45)-MAX(DATE($V$9,1,1),$C45)+1,0)</f>
        <v>0</v>
      </c>
      <c r="W45" s="99">
        <f>IF(COUNT(Table2[[#This Row],[Darba sākuma datums projektā1]:[Amata pienākumu izpildes termiņš, vai darba beigu datums par kuru iesniegts MP2]])=2,MIN(DATE($W$9,12,31),$D45)-MAX(DATE($W$9,1,1),$C45)+1,0)</f>
        <v>0</v>
      </c>
      <c r="X45" s="99">
        <f>IF(COUNT(Table2[[#This Row],[Darba sākuma datums projektā1]:[Amata pienākumu izpildes termiņš, vai darba beigu datums par kuru iesniegts MP2]])=2,MIN(DATE($X$9,12,31),$D45)-MAX(DATE($X$9,1,1),$C45)+1,0)</f>
        <v>0</v>
      </c>
      <c r="Y45" s="99">
        <f>IF(COUNT(Table2[[#This Row],[Darba sākuma datums projektā1]:[Amata pienākumu izpildes termiņš, vai darba beigu datums par kuru iesniegts MP2]])=2,MIN(DATE($Y$9,12,31),$D45)-MAX(DATE($Y$9,1,1),$C45)+1,0)</f>
        <v>0</v>
      </c>
      <c r="Z45" s="99">
        <f>IF(COUNT(Table2[[#This Row],[Darba sākuma datums projektā1]:[Amata pienākumu izpildes termiņš, vai darba beigu datums par kuru iesniegts MP2]])=2,MIN(DATE($Z$9,12,31),$D45)-MAX(DATE(Z$9,1,1),$C45)+1,0)</f>
        <v>0</v>
      </c>
      <c r="AA45" s="99">
        <f>IF(COUNT(Table2[[#This Row],[Darba sākuma datums projektā1]:[Amata pienākumu izpildes termiņš, vai darba beigu datums par kuru iesniegts MP2]])=2,MIN(DATE($AA$9,12,31),$D45)-MAX(DATE($AA$9,1,1),$C45)+1,0)</f>
        <v>0</v>
      </c>
      <c r="AB45" s="99">
        <f>IF(COUNT(Table2[[#This Row],[Darba sākuma datums projektā1]:[Amata pienākumu izpildes termiņš, vai darba beigu datums par kuru iesniegts MP2]])=2,MIN(DATE($AB$9,12,31),$D45)-MAX(DATE($AB$9,1,1),$C45)+1,0)</f>
        <v>0</v>
      </c>
      <c r="AC45" s="99">
        <f>IF(COUNT(Table2[[#This Row],[Darba sākuma datums projektā1]:[Amata pienākumu izpildes termiņš, vai darba beigu datums par kuru iesniegts MP2]])=2,MIN(DATE($AC$9,12,31),$D45)-MAX(DATE($AC$9,1,1),$C45)+1,0)</f>
        <v>0</v>
      </c>
      <c r="AD45" s="109">
        <f>IF(COUNT(Table2[[#This Row],[Darba sākuma datums projektā1]:[Amata pienākumu izpildes termiņš, vai darba beigu datums par kuru iesniegts MP2]])=2,MIN(DATE($AD$9,12,31),$D45)-MAX(DATE($AD$9,1,1),$C45)+1,0)</f>
        <v>0</v>
      </c>
      <c r="AE45" s="106">
        <f t="shared" si="10"/>
        <v>0</v>
      </c>
      <c r="AF45" s="99">
        <f t="shared" si="11"/>
        <v>0</v>
      </c>
      <c r="AG45" s="99">
        <f t="shared" si="12"/>
        <v>0</v>
      </c>
      <c r="AH45" s="99">
        <f t="shared" si="13"/>
        <v>0</v>
      </c>
      <c r="AI45" s="99">
        <f t="shared" si="14"/>
        <v>0</v>
      </c>
      <c r="AJ45" s="99">
        <f t="shared" si="15"/>
        <v>0</v>
      </c>
      <c r="AK45" s="99">
        <f t="shared" si="16"/>
        <v>0</v>
      </c>
      <c r="AL45" s="99">
        <f t="shared" si="17"/>
        <v>0</v>
      </c>
      <c r="AM45" s="100">
        <f t="shared" si="18"/>
        <v>0</v>
      </c>
      <c r="AN45" s="103" t="e">
        <f>Table2[[#This Row],[2021]]/Table2[[#This Row],[d.2021]]</f>
        <v>#DIV/0!</v>
      </c>
      <c r="AO45" s="104" t="e">
        <f>Table2[[#This Row],[2022]]/Table2[[#This Row],[d.2022]]</f>
        <v>#DIV/0!</v>
      </c>
      <c r="AP45" s="104" t="e">
        <f>Table2[[#This Row],[2023]]/Table2[[#This Row],[d.2023]]</f>
        <v>#DIV/0!</v>
      </c>
      <c r="AQ45" s="104" t="e">
        <f>Table2[[#This Row],[2024]]/Table2[[#This Row],[d.2024]]</f>
        <v>#DIV/0!</v>
      </c>
      <c r="AR45" s="104" t="e">
        <f>Table2[[#This Row],[2025]]/Table2[[#This Row],[d.2025]]</f>
        <v>#DIV/0!</v>
      </c>
      <c r="AS45" s="104" t="e">
        <f>Table2[[#This Row],[2026]]/Table2[[#This Row],[d.2026]]</f>
        <v>#DIV/0!</v>
      </c>
      <c r="AT45" s="104" t="e">
        <f>Table2[[#This Row],[2027]]/Table2[[#This Row],[d.2027]]</f>
        <v>#DIV/0!</v>
      </c>
      <c r="AU45" s="104" t="e">
        <f>Table2[[#This Row],[2028]]/Table2[[#This Row],[d.2028]]</f>
        <v>#DIV/0!</v>
      </c>
      <c r="AV45" s="108" t="e">
        <f>Table2[[#This Row],[2029]]/Table2[[#This Row],[d.2029]]</f>
        <v>#DIV/0!</v>
      </c>
      <c r="AW45" s="97" t="e">
        <f>Table2[[#This Row],[e.2021]]/Table2[[#This Row],[Papildatvaļinājums par 20216]]</f>
        <v>#DIV/0!</v>
      </c>
      <c r="AX45" s="97" t="e">
        <f>Table2[[#This Row],[e.2022]]/Table2[[#This Row],[Papildatvaļinājums par 20226]]</f>
        <v>#DIV/0!</v>
      </c>
      <c r="AY45" s="97" t="e">
        <f>Table2[[#This Row],[e.2023]]/Table2[[#This Row],[Papildatvaļinājums par 20236]]</f>
        <v>#DIV/0!</v>
      </c>
      <c r="AZ45" s="97" t="e">
        <f>Table2[[#This Row],[e.2024]]/Table2[[#This Row],[Papildatvaļinājums par 20246]]</f>
        <v>#DIV/0!</v>
      </c>
      <c r="BA45" s="97" t="e">
        <f>Table2[[#This Row],[e.2025]]/Table2[[#This Row],[Papildatvaļinājums par 20256]]</f>
        <v>#DIV/0!</v>
      </c>
      <c r="BB45" s="97" t="e">
        <f>Table2[[#This Row],[e.2026]]/Table2[[#This Row],[Papildatvaļinājums par 20266]]</f>
        <v>#DIV/0!</v>
      </c>
      <c r="BC45" s="97" t="e">
        <f>Table2[[#This Row],[e.2027]]/Table2[[#This Row],[Papildatvaļinājums par 20276]]</f>
        <v>#DIV/0!</v>
      </c>
      <c r="BD45" s="97" t="e">
        <f>Table2[[#This Row],[e.2028]]/Table2[[#This Row],[Papildatvaļinājums par 20286]]</f>
        <v>#DIV/0!</v>
      </c>
      <c r="BE45" s="98" t="e">
        <f>Table2[[#This Row],[e.2029]]/Table2[[#This Row],[Papildatvaļinājums par 20296]]</f>
        <v>#DIV/0!</v>
      </c>
      <c r="BF45" s="85">
        <f>YEAR(Table2[[#This Row],[Ja papildatvaļinājums - darbinieka darba uzsākšana iestādē, ja darbs projektā nav uzsākts 1.janvārī4]])</f>
        <v>1900</v>
      </c>
      <c r="BG45" s="86">
        <f>MONTH(Table2[[#This Row],[Ja papildatvaļinājums - darbinieka darba uzsākšana iestādē, ja darbs projektā nav uzsākts 1.janvārī4]])</f>
        <v>1</v>
      </c>
      <c r="BH45" s="86">
        <f>DAY(Table2[[#This Row],[Ja papildatvaļinājums - darbinieka darba uzsākšana iestādē, ja darbs projektā nav uzsākts 1.janvārī4]])</f>
        <v>0</v>
      </c>
      <c r="BI45" s="147">
        <f t="shared" si="19"/>
        <v>1</v>
      </c>
      <c r="BJ45" s="144" cm="1">
        <f t="array" ref="BJ45">_xlfn.IFS($BF45=2021,$BI45,$BS45=2021,$BV45,$BF45&lt;2021,$BJ$8,$BS45&gt;2021,$BJ$8,$BF45&gt;2021,$BJ$8,$BS45&lt;2021,$BJ$8)</f>
        <v>365</v>
      </c>
      <c r="BK45" s="116" cm="1">
        <f t="array" ref="BK45">_xlfn.IFS($BF45=2022,$BI45,$BS45=2022,$BV45,$BF45&lt;2022,$BK$8,$BS45&gt;2022,$BK$8,$BF45&gt;2022,$BK$8,$BS45&lt;2022,$BK$8)</f>
        <v>365</v>
      </c>
      <c r="BL45" s="116" cm="1">
        <f t="array" ref="BL45">_xlfn.IFS($BF45=2023,$BI45,$BS45=2023,$BV45,$BF45&lt;2023,$BL$8,$BS45&gt;2023,$BL$8,$BF45&gt;2023,$BL$8,$BS45&lt;2023,$BL$8)</f>
        <v>365</v>
      </c>
      <c r="BM45" s="116" cm="1">
        <f t="array" ref="BM45">_xlfn.IFS($BF45=2024,$BI45,$BS45=2024,$BV45,$BF45&lt;2024,$BM$8,$BS45&gt;2024,$BM$8,$BF45&gt;2024,$BM$8,$BS45&lt;2024,$BM$8)</f>
        <v>366</v>
      </c>
      <c r="BN45" s="116" cm="1">
        <f t="array" ref="BN45">_xlfn.IFS($BF45=2025,$BI45,$BS45=2025,$BV45,$BF45&lt;2025,$BN$8,$BS45&gt;2025,$BN$8,$BF45&gt;2025,$BN$8,$BS45&lt;2025,$BN$8)</f>
        <v>365</v>
      </c>
      <c r="BO45" s="116" cm="1">
        <f t="array" ref="BO45">_xlfn.IFS($BF45=2026,$BI45,$BS45=2026,$BV45,$BF45&lt;2026,$BO$8,$BS45&gt;2026,$BO$8,$BF45&gt;2026,$BO$8,$BS45&lt;2026,$BO$8)</f>
        <v>365</v>
      </c>
      <c r="BP45" s="116" cm="1">
        <f t="array" ref="BP45">_xlfn.IFS($BF45=2027,$BI45,$BS45=2027,$BV45,$BF45&lt;2027,$BP$8,$BS45&gt;2027,$BP$8,$BF45&gt;2027,$BP$8,$BS45&lt;2027,$BP$8)</f>
        <v>365</v>
      </c>
      <c r="BQ45" s="116" cm="1">
        <f t="array" ref="BQ45">_xlfn.IFS($BF45=2028,$BI45,$BS45=2028,$BV45,$BF45&lt;2028,$BQ$8,$BS45&gt;2028,$BQ$8,$BF45&gt;2028,$BQ$8,$BS45&lt;2028,$BQ$8)</f>
        <v>366</v>
      </c>
      <c r="BR45" s="119" cm="1">
        <f t="array" ref="BR45">_xlfn.IFS($BF45=2029,$BI45,$BS45=2029,$BV45,$BF45&lt;2029,$BR$8,$BS45&gt;2029,$BR$8,$BF45&gt;2029,$BR$8,$BS45&lt;2029,$BR$8)</f>
        <v>365</v>
      </c>
      <c r="BS45" s="142">
        <f>YEAR(Table2[[#This Row],[Ja papildatvaļinājums - darbinieka darba beigšanas datums iestādē, ja darbs projektā nav beigts  31.decembrī5]])</f>
        <v>1900</v>
      </c>
      <c r="BT45" s="141">
        <f>MONTH(Table2[[#This Row],[Ja papildatvaļinājums - darbinieka darba beigšanas datums iestādē, ja darbs projektā nav beigts  31.decembrī5]])</f>
        <v>1</v>
      </c>
      <c r="BU45" s="141">
        <f>DAY(Table2[[#This Row],[Ja papildatvaļinājums - darbinieka darba beigšanas datums iestādē, ja darbs projektā nav beigts  31.decembrī5]])</f>
        <v>0</v>
      </c>
      <c r="BV45" s="141">
        <f>IF(YEAR($J45)=YEAR($K45),MIN(DATE($BS45,$BT45,$BU45),$K45)-MAX(DATE($BF45,$BG45,$BH45),$J45)+1,MIN(DATE($BS45,$BT45,$BU45),$K45)-MAX(DATE(Table2[[#This Row],[Darba beigu gads iestādē]],1,1))+1)</f>
        <v>1</v>
      </c>
    </row>
    <row r="46" spans="1:74" x14ac:dyDescent="0.3">
      <c r="A46" s="26">
        <v>37</v>
      </c>
      <c r="B46" s="48"/>
      <c r="C46" s="49"/>
      <c r="D46" s="57"/>
      <c r="E46" s="63">
        <f>SUMIF(Table2[[#This Row],[b.2021]:[c.2029]],"&gt;0",Table2[[#This Row],[b.2021]:[c.2029]])</f>
        <v>0</v>
      </c>
      <c r="F46" s="58"/>
      <c r="G46" s="59"/>
      <c r="H46" s="66">
        <f>Table2[[#This Row],[Atvaļinājuma dienu skaits, kas projektā attiecināts iepriekšējos MP ]]+Table2[[#This Row],[Atvaļinājuma dienu skaits, kas pieprasīts šajā MP3]]</f>
        <v>0</v>
      </c>
      <c r="I46" s="29">
        <f>Table2[[#This Row],[Atvaļinājums proporcionāli nostrādātajam laikam projektā (Visi atvaļinājumi kopā)]]-H46</f>
        <v>0</v>
      </c>
      <c r="J46" s="135"/>
      <c r="K46" s="139"/>
      <c r="L46" s="125"/>
      <c r="M46" s="126"/>
      <c r="N46" s="126"/>
      <c r="O46" s="126"/>
      <c r="P46" s="126"/>
      <c r="Q46" s="126"/>
      <c r="R46" s="126"/>
      <c r="S46" s="126"/>
      <c r="T46" s="127"/>
      <c r="U46" s="170"/>
      <c r="V46" s="106">
        <f>IF(COUNT(Table2[[#This Row],[Darba sākuma datums projektā1]:[Amata pienākumu izpildes termiņš, vai darba beigu datums par kuru iesniegts MP2]])=2,MIN(DATE($V$9,12,31),$D46)-MAX(DATE($V$9,1,1),$C46)+1,0)</f>
        <v>0</v>
      </c>
      <c r="W46" s="99">
        <f>IF(COUNT(Table2[[#This Row],[Darba sākuma datums projektā1]:[Amata pienākumu izpildes termiņš, vai darba beigu datums par kuru iesniegts MP2]])=2,MIN(DATE($W$9,12,31),$D46)-MAX(DATE($W$9,1,1),$C46)+1,0)</f>
        <v>0</v>
      </c>
      <c r="X46" s="99">
        <f>IF(COUNT(Table2[[#This Row],[Darba sākuma datums projektā1]:[Amata pienākumu izpildes termiņš, vai darba beigu datums par kuru iesniegts MP2]])=2,MIN(DATE($X$9,12,31),$D46)-MAX(DATE($X$9,1,1),$C46)+1,0)</f>
        <v>0</v>
      </c>
      <c r="Y46" s="99">
        <f>IF(COUNT(Table2[[#This Row],[Darba sākuma datums projektā1]:[Amata pienākumu izpildes termiņš, vai darba beigu datums par kuru iesniegts MP2]])=2,MIN(DATE($Y$9,12,31),$D46)-MAX(DATE($Y$9,1,1),$C46)+1,0)</f>
        <v>0</v>
      </c>
      <c r="Z46" s="99">
        <f>IF(COUNT(Table2[[#This Row],[Darba sākuma datums projektā1]:[Amata pienākumu izpildes termiņš, vai darba beigu datums par kuru iesniegts MP2]])=2,MIN(DATE($Z$9,12,31),$D46)-MAX(DATE(Z$9,1,1),$C46)+1,0)</f>
        <v>0</v>
      </c>
      <c r="AA46" s="99">
        <f>IF(COUNT(Table2[[#This Row],[Darba sākuma datums projektā1]:[Amata pienākumu izpildes termiņš, vai darba beigu datums par kuru iesniegts MP2]])=2,MIN(DATE($AA$9,12,31),$D46)-MAX(DATE($AA$9,1,1),$C46)+1,0)</f>
        <v>0</v>
      </c>
      <c r="AB46" s="99">
        <f>IF(COUNT(Table2[[#This Row],[Darba sākuma datums projektā1]:[Amata pienākumu izpildes termiņš, vai darba beigu datums par kuru iesniegts MP2]])=2,MIN(DATE($AB$9,12,31),$D46)-MAX(DATE($AB$9,1,1),$C46)+1,0)</f>
        <v>0</v>
      </c>
      <c r="AC46" s="99">
        <f>IF(COUNT(Table2[[#This Row],[Darba sākuma datums projektā1]:[Amata pienākumu izpildes termiņš, vai darba beigu datums par kuru iesniegts MP2]])=2,MIN(DATE($AC$9,12,31),$D46)-MAX(DATE($AC$9,1,1),$C46)+1,0)</f>
        <v>0</v>
      </c>
      <c r="AD46" s="109">
        <f>IF(COUNT(Table2[[#This Row],[Darba sākuma datums projektā1]:[Amata pienākumu izpildes termiņš, vai darba beigu datums par kuru iesniegts MP2]])=2,MIN(DATE($AD$9,12,31),$D46)-MAX(DATE($AD$9,1,1),$C46)+1,0)</f>
        <v>0</v>
      </c>
      <c r="AE46" s="106">
        <f t="shared" si="10"/>
        <v>0</v>
      </c>
      <c r="AF46" s="99">
        <f t="shared" si="11"/>
        <v>0</v>
      </c>
      <c r="AG46" s="99">
        <f t="shared" si="12"/>
        <v>0</v>
      </c>
      <c r="AH46" s="99">
        <f t="shared" si="13"/>
        <v>0</v>
      </c>
      <c r="AI46" s="99">
        <f t="shared" si="14"/>
        <v>0</v>
      </c>
      <c r="AJ46" s="99">
        <f t="shared" si="15"/>
        <v>0</v>
      </c>
      <c r="AK46" s="99">
        <f t="shared" si="16"/>
        <v>0</v>
      </c>
      <c r="AL46" s="99">
        <f t="shared" si="17"/>
        <v>0</v>
      </c>
      <c r="AM46" s="100">
        <f t="shared" si="18"/>
        <v>0</v>
      </c>
      <c r="AN46" s="103" t="e">
        <f>Table2[[#This Row],[2021]]/Table2[[#This Row],[d.2021]]</f>
        <v>#DIV/0!</v>
      </c>
      <c r="AO46" s="104" t="e">
        <f>Table2[[#This Row],[2022]]/Table2[[#This Row],[d.2022]]</f>
        <v>#DIV/0!</v>
      </c>
      <c r="AP46" s="104" t="e">
        <f>Table2[[#This Row],[2023]]/Table2[[#This Row],[d.2023]]</f>
        <v>#DIV/0!</v>
      </c>
      <c r="AQ46" s="104" t="e">
        <f>Table2[[#This Row],[2024]]/Table2[[#This Row],[d.2024]]</f>
        <v>#DIV/0!</v>
      </c>
      <c r="AR46" s="104" t="e">
        <f>Table2[[#This Row],[2025]]/Table2[[#This Row],[d.2025]]</f>
        <v>#DIV/0!</v>
      </c>
      <c r="AS46" s="104" t="e">
        <f>Table2[[#This Row],[2026]]/Table2[[#This Row],[d.2026]]</f>
        <v>#DIV/0!</v>
      </c>
      <c r="AT46" s="104" t="e">
        <f>Table2[[#This Row],[2027]]/Table2[[#This Row],[d.2027]]</f>
        <v>#DIV/0!</v>
      </c>
      <c r="AU46" s="104" t="e">
        <f>Table2[[#This Row],[2028]]/Table2[[#This Row],[d.2028]]</f>
        <v>#DIV/0!</v>
      </c>
      <c r="AV46" s="108" t="e">
        <f>Table2[[#This Row],[2029]]/Table2[[#This Row],[d.2029]]</f>
        <v>#DIV/0!</v>
      </c>
      <c r="AW46" s="97" t="e">
        <f>Table2[[#This Row],[e.2021]]/Table2[[#This Row],[Papildatvaļinājums par 20216]]</f>
        <v>#DIV/0!</v>
      </c>
      <c r="AX46" s="97" t="e">
        <f>Table2[[#This Row],[e.2022]]/Table2[[#This Row],[Papildatvaļinājums par 20226]]</f>
        <v>#DIV/0!</v>
      </c>
      <c r="AY46" s="97" t="e">
        <f>Table2[[#This Row],[e.2023]]/Table2[[#This Row],[Papildatvaļinājums par 20236]]</f>
        <v>#DIV/0!</v>
      </c>
      <c r="AZ46" s="97" t="e">
        <f>Table2[[#This Row],[e.2024]]/Table2[[#This Row],[Papildatvaļinājums par 20246]]</f>
        <v>#DIV/0!</v>
      </c>
      <c r="BA46" s="97" t="e">
        <f>Table2[[#This Row],[e.2025]]/Table2[[#This Row],[Papildatvaļinājums par 20256]]</f>
        <v>#DIV/0!</v>
      </c>
      <c r="BB46" s="97" t="e">
        <f>Table2[[#This Row],[e.2026]]/Table2[[#This Row],[Papildatvaļinājums par 20266]]</f>
        <v>#DIV/0!</v>
      </c>
      <c r="BC46" s="97" t="e">
        <f>Table2[[#This Row],[e.2027]]/Table2[[#This Row],[Papildatvaļinājums par 20276]]</f>
        <v>#DIV/0!</v>
      </c>
      <c r="BD46" s="97" t="e">
        <f>Table2[[#This Row],[e.2028]]/Table2[[#This Row],[Papildatvaļinājums par 20286]]</f>
        <v>#DIV/0!</v>
      </c>
      <c r="BE46" s="98" t="e">
        <f>Table2[[#This Row],[e.2029]]/Table2[[#This Row],[Papildatvaļinājums par 20296]]</f>
        <v>#DIV/0!</v>
      </c>
      <c r="BF46" s="85">
        <f>YEAR(Table2[[#This Row],[Ja papildatvaļinājums - darbinieka darba uzsākšana iestādē, ja darbs projektā nav uzsākts 1.janvārī4]])</f>
        <v>1900</v>
      </c>
      <c r="BG46" s="86">
        <f>MONTH(Table2[[#This Row],[Ja papildatvaļinājums - darbinieka darba uzsākšana iestādē, ja darbs projektā nav uzsākts 1.janvārī4]])</f>
        <v>1</v>
      </c>
      <c r="BH46" s="86">
        <f>DAY(Table2[[#This Row],[Ja papildatvaļinājums - darbinieka darba uzsākšana iestādē, ja darbs projektā nav uzsākts 1.janvārī4]])</f>
        <v>0</v>
      </c>
      <c r="BI46" s="147">
        <f t="shared" si="19"/>
        <v>1</v>
      </c>
      <c r="BJ46" s="144" cm="1">
        <f t="array" ref="BJ46">_xlfn.IFS($BF46=2021,$BI46,$BS46=2021,$BV46,$BF46&lt;2021,$BJ$8,$BS46&gt;2021,$BJ$8,$BF46&gt;2021,$BJ$8,$BS46&lt;2021,$BJ$8)</f>
        <v>365</v>
      </c>
      <c r="BK46" s="116" cm="1">
        <f t="array" ref="BK46">_xlfn.IFS($BF46=2022,$BI46,$BS46=2022,$BV46,$BF46&lt;2022,$BK$8,$BS46&gt;2022,$BK$8,$BF46&gt;2022,$BK$8,$BS46&lt;2022,$BK$8)</f>
        <v>365</v>
      </c>
      <c r="BL46" s="116" cm="1">
        <f t="array" ref="BL46">_xlfn.IFS($BF46=2023,$BI46,$BS46=2023,$BV46,$BF46&lt;2023,$BL$8,$BS46&gt;2023,$BL$8,$BF46&gt;2023,$BL$8,$BS46&lt;2023,$BL$8)</f>
        <v>365</v>
      </c>
      <c r="BM46" s="116" cm="1">
        <f t="array" ref="BM46">_xlfn.IFS($BF46=2024,$BI46,$BS46=2024,$BV46,$BF46&lt;2024,$BM$8,$BS46&gt;2024,$BM$8,$BF46&gt;2024,$BM$8,$BS46&lt;2024,$BM$8)</f>
        <v>366</v>
      </c>
      <c r="BN46" s="116" cm="1">
        <f t="array" ref="BN46">_xlfn.IFS($BF46=2025,$BI46,$BS46=2025,$BV46,$BF46&lt;2025,$BN$8,$BS46&gt;2025,$BN$8,$BF46&gt;2025,$BN$8,$BS46&lt;2025,$BN$8)</f>
        <v>365</v>
      </c>
      <c r="BO46" s="116" cm="1">
        <f t="array" ref="BO46">_xlfn.IFS($BF46=2026,$BI46,$BS46=2026,$BV46,$BF46&lt;2026,$BO$8,$BS46&gt;2026,$BO$8,$BF46&gt;2026,$BO$8,$BS46&lt;2026,$BO$8)</f>
        <v>365</v>
      </c>
      <c r="BP46" s="116" cm="1">
        <f t="array" ref="BP46">_xlfn.IFS($BF46=2027,$BI46,$BS46=2027,$BV46,$BF46&lt;2027,$BP$8,$BS46&gt;2027,$BP$8,$BF46&gt;2027,$BP$8,$BS46&lt;2027,$BP$8)</f>
        <v>365</v>
      </c>
      <c r="BQ46" s="116" cm="1">
        <f t="array" ref="BQ46">_xlfn.IFS($BF46=2028,$BI46,$BS46=2028,$BV46,$BF46&lt;2028,$BQ$8,$BS46&gt;2028,$BQ$8,$BF46&gt;2028,$BQ$8,$BS46&lt;2028,$BQ$8)</f>
        <v>366</v>
      </c>
      <c r="BR46" s="119" cm="1">
        <f t="array" ref="BR46">_xlfn.IFS($BF46=2029,$BI46,$BS46=2029,$BV46,$BF46&lt;2029,$BR$8,$BS46&gt;2029,$BR$8,$BF46&gt;2029,$BR$8,$BS46&lt;2029,$BR$8)</f>
        <v>365</v>
      </c>
      <c r="BS46" s="142">
        <f>YEAR(Table2[[#This Row],[Ja papildatvaļinājums - darbinieka darba beigšanas datums iestādē, ja darbs projektā nav beigts  31.decembrī5]])</f>
        <v>1900</v>
      </c>
      <c r="BT46" s="141">
        <f>MONTH(Table2[[#This Row],[Ja papildatvaļinājums - darbinieka darba beigšanas datums iestādē, ja darbs projektā nav beigts  31.decembrī5]])</f>
        <v>1</v>
      </c>
      <c r="BU46" s="141">
        <f>DAY(Table2[[#This Row],[Ja papildatvaļinājums - darbinieka darba beigšanas datums iestādē, ja darbs projektā nav beigts  31.decembrī5]])</f>
        <v>0</v>
      </c>
      <c r="BV46" s="141">
        <f>IF(YEAR($J46)=YEAR($K46),MIN(DATE($BS46,$BT46,$BU46),$K46)-MAX(DATE($BF46,$BG46,$BH46),$J46)+1,MIN(DATE($BS46,$BT46,$BU46),$K46)-MAX(DATE(Table2[[#This Row],[Darba beigu gads iestādē]],1,1))+1)</f>
        <v>1</v>
      </c>
    </row>
    <row r="47" spans="1:74" x14ac:dyDescent="0.3">
      <c r="A47" s="26">
        <v>38</v>
      </c>
      <c r="B47" s="48"/>
      <c r="C47" s="49"/>
      <c r="D47" s="57"/>
      <c r="E47" s="63">
        <f>SUMIF(Table2[[#This Row],[b.2021]:[c.2029]],"&gt;0",Table2[[#This Row],[b.2021]:[c.2029]])</f>
        <v>0</v>
      </c>
      <c r="F47" s="58"/>
      <c r="G47" s="59"/>
      <c r="H47" s="66">
        <f>Table2[[#This Row],[Atvaļinājuma dienu skaits, kas projektā attiecināts iepriekšējos MP ]]+Table2[[#This Row],[Atvaļinājuma dienu skaits, kas pieprasīts šajā MP3]]</f>
        <v>0</v>
      </c>
      <c r="I47" s="29">
        <f>Table2[[#This Row],[Atvaļinājums proporcionāli nostrādātajam laikam projektā (Visi atvaļinājumi kopā)]]-H47</f>
        <v>0</v>
      </c>
      <c r="J47" s="135"/>
      <c r="K47" s="139"/>
      <c r="L47" s="125"/>
      <c r="M47" s="126"/>
      <c r="N47" s="126"/>
      <c r="O47" s="126"/>
      <c r="P47" s="126"/>
      <c r="Q47" s="126"/>
      <c r="R47" s="126"/>
      <c r="S47" s="126"/>
      <c r="T47" s="127"/>
      <c r="U47" s="170"/>
      <c r="V47" s="106">
        <f>IF(COUNT(Table2[[#This Row],[Darba sākuma datums projektā1]:[Amata pienākumu izpildes termiņš, vai darba beigu datums par kuru iesniegts MP2]])=2,MIN(DATE($V$9,12,31),$D47)-MAX(DATE($V$9,1,1),$C47)+1,0)</f>
        <v>0</v>
      </c>
      <c r="W47" s="99">
        <f>IF(COUNT(Table2[[#This Row],[Darba sākuma datums projektā1]:[Amata pienākumu izpildes termiņš, vai darba beigu datums par kuru iesniegts MP2]])=2,MIN(DATE($W$9,12,31),$D47)-MAX(DATE($W$9,1,1),$C47)+1,0)</f>
        <v>0</v>
      </c>
      <c r="X47" s="99">
        <f>IF(COUNT(Table2[[#This Row],[Darba sākuma datums projektā1]:[Amata pienākumu izpildes termiņš, vai darba beigu datums par kuru iesniegts MP2]])=2,MIN(DATE($X$9,12,31),$D47)-MAX(DATE($X$9,1,1),$C47)+1,0)</f>
        <v>0</v>
      </c>
      <c r="Y47" s="99">
        <f>IF(COUNT(Table2[[#This Row],[Darba sākuma datums projektā1]:[Amata pienākumu izpildes termiņš, vai darba beigu datums par kuru iesniegts MP2]])=2,MIN(DATE($Y$9,12,31),$D47)-MAX(DATE($Y$9,1,1),$C47)+1,0)</f>
        <v>0</v>
      </c>
      <c r="Z47" s="99">
        <f>IF(COUNT(Table2[[#This Row],[Darba sākuma datums projektā1]:[Amata pienākumu izpildes termiņš, vai darba beigu datums par kuru iesniegts MP2]])=2,MIN(DATE($Z$9,12,31),$D47)-MAX(DATE(Z$9,1,1),$C47)+1,0)</f>
        <v>0</v>
      </c>
      <c r="AA47" s="99">
        <f>IF(COUNT(Table2[[#This Row],[Darba sākuma datums projektā1]:[Amata pienākumu izpildes termiņš, vai darba beigu datums par kuru iesniegts MP2]])=2,MIN(DATE($AA$9,12,31),$D47)-MAX(DATE($AA$9,1,1),$C47)+1,0)</f>
        <v>0</v>
      </c>
      <c r="AB47" s="99">
        <f>IF(COUNT(Table2[[#This Row],[Darba sākuma datums projektā1]:[Amata pienākumu izpildes termiņš, vai darba beigu datums par kuru iesniegts MP2]])=2,MIN(DATE($AB$9,12,31),$D47)-MAX(DATE($AB$9,1,1),$C47)+1,0)</f>
        <v>0</v>
      </c>
      <c r="AC47" s="99">
        <f>IF(COUNT(Table2[[#This Row],[Darba sākuma datums projektā1]:[Amata pienākumu izpildes termiņš, vai darba beigu datums par kuru iesniegts MP2]])=2,MIN(DATE($AC$9,12,31),$D47)-MAX(DATE($AC$9,1,1),$C47)+1,0)</f>
        <v>0</v>
      </c>
      <c r="AD47" s="109">
        <f>IF(COUNT(Table2[[#This Row],[Darba sākuma datums projektā1]:[Amata pienākumu izpildes termiņš, vai darba beigu datums par kuru iesniegts MP2]])=2,MIN(DATE($AD$9,12,31),$D47)-MAX(DATE($AD$9,1,1),$C47)+1,0)</f>
        <v>0</v>
      </c>
      <c r="AE47" s="106">
        <f t="shared" si="10"/>
        <v>0</v>
      </c>
      <c r="AF47" s="99">
        <f t="shared" si="11"/>
        <v>0</v>
      </c>
      <c r="AG47" s="99">
        <f t="shared" si="12"/>
        <v>0</v>
      </c>
      <c r="AH47" s="99">
        <f t="shared" si="13"/>
        <v>0</v>
      </c>
      <c r="AI47" s="99">
        <f t="shared" si="14"/>
        <v>0</v>
      </c>
      <c r="AJ47" s="99">
        <f t="shared" si="15"/>
        <v>0</v>
      </c>
      <c r="AK47" s="99">
        <f t="shared" si="16"/>
        <v>0</v>
      </c>
      <c r="AL47" s="99">
        <f t="shared" si="17"/>
        <v>0</v>
      </c>
      <c r="AM47" s="100">
        <f t="shared" si="18"/>
        <v>0</v>
      </c>
      <c r="AN47" s="103" t="e">
        <f>Table2[[#This Row],[2021]]/Table2[[#This Row],[d.2021]]</f>
        <v>#DIV/0!</v>
      </c>
      <c r="AO47" s="104" t="e">
        <f>Table2[[#This Row],[2022]]/Table2[[#This Row],[d.2022]]</f>
        <v>#DIV/0!</v>
      </c>
      <c r="AP47" s="104" t="e">
        <f>Table2[[#This Row],[2023]]/Table2[[#This Row],[d.2023]]</f>
        <v>#DIV/0!</v>
      </c>
      <c r="AQ47" s="104" t="e">
        <f>Table2[[#This Row],[2024]]/Table2[[#This Row],[d.2024]]</f>
        <v>#DIV/0!</v>
      </c>
      <c r="AR47" s="104" t="e">
        <f>Table2[[#This Row],[2025]]/Table2[[#This Row],[d.2025]]</f>
        <v>#DIV/0!</v>
      </c>
      <c r="AS47" s="104" t="e">
        <f>Table2[[#This Row],[2026]]/Table2[[#This Row],[d.2026]]</f>
        <v>#DIV/0!</v>
      </c>
      <c r="AT47" s="104" t="e">
        <f>Table2[[#This Row],[2027]]/Table2[[#This Row],[d.2027]]</f>
        <v>#DIV/0!</v>
      </c>
      <c r="AU47" s="104" t="e">
        <f>Table2[[#This Row],[2028]]/Table2[[#This Row],[d.2028]]</f>
        <v>#DIV/0!</v>
      </c>
      <c r="AV47" s="108" t="e">
        <f>Table2[[#This Row],[2029]]/Table2[[#This Row],[d.2029]]</f>
        <v>#DIV/0!</v>
      </c>
      <c r="AW47" s="97" t="e">
        <f>Table2[[#This Row],[e.2021]]/Table2[[#This Row],[Papildatvaļinājums par 20216]]</f>
        <v>#DIV/0!</v>
      </c>
      <c r="AX47" s="97" t="e">
        <f>Table2[[#This Row],[e.2022]]/Table2[[#This Row],[Papildatvaļinājums par 20226]]</f>
        <v>#DIV/0!</v>
      </c>
      <c r="AY47" s="97" t="e">
        <f>Table2[[#This Row],[e.2023]]/Table2[[#This Row],[Papildatvaļinājums par 20236]]</f>
        <v>#DIV/0!</v>
      </c>
      <c r="AZ47" s="97" t="e">
        <f>Table2[[#This Row],[e.2024]]/Table2[[#This Row],[Papildatvaļinājums par 20246]]</f>
        <v>#DIV/0!</v>
      </c>
      <c r="BA47" s="97" t="e">
        <f>Table2[[#This Row],[e.2025]]/Table2[[#This Row],[Papildatvaļinājums par 20256]]</f>
        <v>#DIV/0!</v>
      </c>
      <c r="BB47" s="97" t="e">
        <f>Table2[[#This Row],[e.2026]]/Table2[[#This Row],[Papildatvaļinājums par 20266]]</f>
        <v>#DIV/0!</v>
      </c>
      <c r="BC47" s="97" t="e">
        <f>Table2[[#This Row],[e.2027]]/Table2[[#This Row],[Papildatvaļinājums par 20276]]</f>
        <v>#DIV/0!</v>
      </c>
      <c r="BD47" s="97" t="e">
        <f>Table2[[#This Row],[e.2028]]/Table2[[#This Row],[Papildatvaļinājums par 20286]]</f>
        <v>#DIV/0!</v>
      </c>
      <c r="BE47" s="98" t="e">
        <f>Table2[[#This Row],[e.2029]]/Table2[[#This Row],[Papildatvaļinājums par 20296]]</f>
        <v>#DIV/0!</v>
      </c>
      <c r="BF47" s="85">
        <f>YEAR(Table2[[#This Row],[Ja papildatvaļinājums - darbinieka darba uzsākšana iestādē, ja darbs projektā nav uzsākts 1.janvārī4]])</f>
        <v>1900</v>
      </c>
      <c r="BG47" s="86">
        <f>MONTH(Table2[[#This Row],[Ja papildatvaļinājums - darbinieka darba uzsākšana iestādē, ja darbs projektā nav uzsākts 1.janvārī4]])</f>
        <v>1</v>
      </c>
      <c r="BH47" s="86">
        <f>DAY(Table2[[#This Row],[Ja papildatvaļinājums - darbinieka darba uzsākšana iestādē, ja darbs projektā nav uzsākts 1.janvārī4]])</f>
        <v>0</v>
      </c>
      <c r="BI47" s="147">
        <f t="shared" si="19"/>
        <v>1</v>
      </c>
      <c r="BJ47" s="144" cm="1">
        <f t="array" ref="BJ47">_xlfn.IFS($BF47=2021,$BI47,$BS47=2021,$BV47,$BF47&lt;2021,$BJ$8,$BS47&gt;2021,$BJ$8,$BF47&gt;2021,$BJ$8,$BS47&lt;2021,$BJ$8)</f>
        <v>365</v>
      </c>
      <c r="BK47" s="116" cm="1">
        <f t="array" ref="BK47">_xlfn.IFS($BF47=2022,$BI47,$BS47=2022,$BV47,$BF47&lt;2022,$BK$8,$BS47&gt;2022,$BK$8,$BF47&gt;2022,$BK$8,$BS47&lt;2022,$BK$8)</f>
        <v>365</v>
      </c>
      <c r="BL47" s="116" cm="1">
        <f t="array" ref="BL47">_xlfn.IFS($BF47=2023,$BI47,$BS47=2023,$BV47,$BF47&lt;2023,$BL$8,$BS47&gt;2023,$BL$8,$BF47&gt;2023,$BL$8,$BS47&lt;2023,$BL$8)</f>
        <v>365</v>
      </c>
      <c r="BM47" s="116" cm="1">
        <f t="array" ref="BM47">_xlfn.IFS($BF47=2024,$BI47,$BS47=2024,$BV47,$BF47&lt;2024,$BM$8,$BS47&gt;2024,$BM$8,$BF47&gt;2024,$BM$8,$BS47&lt;2024,$BM$8)</f>
        <v>366</v>
      </c>
      <c r="BN47" s="116" cm="1">
        <f t="array" ref="BN47">_xlfn.IFS($BF47=2025,$BI47,$BS47=2025,$BV47,$BF47&lt;2025,$BN$8,$BS47&gt;2025,$BN$8,$BF47&gt;2025,$BN$8,$BS47&lt;2025,$BN$8)</f>
        <v>365</v>
      </c>
      <c r="BO47" s="116" cm="1">
        <f t="array" ref="BO47">_xlfn.IFS($BF47=2026,$BI47,$BS47=2026,$BV47,$BF47&lt;2026,$BO$8,$BS47&gt;2026,$BO$8,$BF47&gt;2026,$BO$8,$BS47&lt;2026,$BO$8)</f>
        <v>365</v>
      </c>
      <c r="BP47" s="116" cm="1">
        <f t="array" ref="BP47">_xlfn.IFS($BF47=2027,$BI47,$BS47=2027,$BV47,$BF47&lt;2027,$BP$8,$BS47&gt;2027,$BP$8,$BF47&gt;2027,$BP$8,$BS47&lt;2027,$BP$8)</f>
        <v>365</v>
      </c>
      <c r="BQ47" s="116" cm="1">
        <f t="array" ref="BQ47">_xlfn.IFS($BF47=2028,$BI47,$BS47=2028,$BV47,$BF47&lt;2028,$BQ$8,$BS47&gt;2028,$BQ$8,$BF47&gt;2028,$BQ$8,$BS47&lt;2028,$BQ$8)</f>
        <v>366</v>
      </c>
      <c r="BR47" s="119" cm="1">
        <f t="array" ref="BR47">_xlfn.IFS($BF47=2029,$BI47,$BS47=2029,$BV47,$BF47&lt;2029,$BR$8,$BS47&gt;2029,$BR$8,$BF47&gt;2029,$BR$8,$BS47&lt;2029,$BR$8)</f>
        <v>365</v>
      </c>
      <c r="BS47" s="142">
        <f>YEAR(Table2[[#This Row],[Ja papildatvaļinājums - darbinieka darba beigšanas datums iestādē, ja darbs projektā nav beigts  31.decembrī5]])</f>
        <v>1900</v>
      </c>
      <c r="BT47" s="141">
        <f>MONTH(Table2[[#This Row],[Ja papildatvaļinājums - darbinieka darba beigšanas datums iestādē, ja darbs projektā nav beigts  31.decembrī5]])</f>
        <v>1</v>
      </c>
      <c r="BU47" s="141">
        <f>DAY(Table2[[#This Row],[Ja papildatvaļinājums - darbinieka darba beigšanas datums iestādē, ja darbs projektā nav beigts  31.decembrī5]])</f>
        <v>0</v>
      </c>
      <c r="BV47" s="141">
        <f>IF(YEAR($J47)=YEAR($K47),MIN(DATE($BS47,$BT47,$BU47),$K47)-MAX(DATE($BF47,$BG47,$BH47),$J47)+1,MIN(DATE($BS47,$BT47,$BU47),$K47)-MAX(DATE(Table2[[#This Row],[Darba beigu gads iestādē]],1,1))+1)</f>
        <v>1</v>
      </c>
    </row>
    <row r="48" spans="1:74" x14ac:dyDescent="0.3">
      <c r="A48" s="26">
        <v>39</v>
      </c>
      <c r="B48" s="48"/>
      <c r="C48" s="49"/>
      <c r="D48" s="57"/>
      <c r="E48" s="63">
        <f>SUMIF(Table2[[#This Row],[b.2021]:[c.2029]],"&gt;0",Table2[[#This Row],[b.2021]:[c.2029]])</f>
        <v>0</v>
      </c>
      <c r="F48" s="58"/>
      <c r="G48" s="59"/>
      <c r="H48" s="66">
        <f>Table2[[#This Row],[Atvaļinājuma dienu skaits, kas projektā attiecināts iepriekšējos MP ]]+Table2[[#This Row],[Atvaļinājuma dienu skaits, kas pieprasīts šajā MP3]]</f>
        <v>0</v>
      </c>
      <c r="I48" s="29">
        <f>Table2[[#This Row],[Atvaļinājums proporcionāli nostrādātajam laikam projektā (Visi atvaļinājumi kopā)]]-H48</f>
        <v>0</v>
      </c>
      <c r="J48" s="135"/>
      <c r="K48" s="139"/>
      <c r="L48" s="125"/>
      <c r="M48" s="126"/>
      <c r="N48" s="126"/>
      <c r="O48" s="126"/>
      <c r="P48" s="126"/>
      <c r="Q48" s="126"/>
      <c r="R48" s="126"/>
      <c r="S48" s="126"/>
      <c r="T48" s="127"/>
      <c r="U48" s="170"/>
      <c r="V48" s="106">
        <f>IF(COUNT(Table2[[#This Row],[Darba sākuma datums projektā1]:[Amata pienākumu izpildes termiņš, vai darba beigu datums par kuru iesniegts MP2]])=2,MIN(DATE($V$9,12,31),$D48)-MAX(DATE($V$9,1,1),$C48)+1,0)</f>
        <v>0</v>
      </c>
      <c r="W48" s="99">
        <f>IF(COUNT(Table2[[#This Row],[Darba sākuma datums projektā1]:[Amata pienākumu izpildes termiņš, vai darba beigu datums par kuru iesniegts MP2]])=2,MIN(DATE($W$9,12,31),$D48)-MAX(DATE($W$9,1,1),$C48)+1,0)</f>
        <v>0</v>
      </c>
      <c r="X48" s="99">
        <f>IF(COUNT(Table2[[#This Row],[Darba sākuma datums projektā1]:[Amata pienākumu izpildes termiņš, vai darba beigu datums par kuru iesniegts MP2]])=2,MIN(DATE($X$9,12,31),$D48)-MAX(DATE($X$9,1,1),$C48)+1,0)</f>
        <v>0</v>
      </c>
      <c r="Y48" s="99">
        <f>IF(COUNT(Table2[[#This Row],[Darba sākuma datums projektā1]:[Amata pienākumu izpildes termiņš, vai darba beigu datums par kuru iesniegts MP2]])=2,MIN(DATE($Y$9,12,31),$D48)-MAX(DATE($Y$9,1,1),$C48)+1,0)</f>
        <v>0</v>
      </c>
      <c r="Z48" s="99">
        <f>IF(COUNT(Table2[[#This Row],[Darba sākuma datums projektā1]:[Amata pienākumu izpildes termiņš, vai darba beigu datums par kuru iesniegts MP2]])=2,MIN(DATE($Z$9,12,31),$D48)-MAX(DATE(Z$9,1,1),$C48)+1,0)</f>
        <v>0</v>
      </c>
      <c r="AA48" s="99">
        <f>IF(COUNT(Table2[[#This Row],[Darba sākuma datums projektā1]:[Amata pienākumu izpildes termiņš, vai darba beigu datums par kuru iesniegts MP2]])=2,MIN(DATE($AA$9,12,31),$D48)-MAX(DATE($AA$9,1,1),$C48)+1,0)</f>
        <v>0</v>
      </c>
      <c r="AB48" s="99">
        <f>IF(COUNT(Table2[[#This Row],[Darba sākuma datums projektā1]:[Amata pienākumu izpildes termiņš, vai darba beigu datums par kuru iesniegts MP2]])=2,MIN(DATE($AB$9,12,31),$D48)-MAX(DATE($AB$9,1,1),$C48)+1,0)</f>
        <v>0</v>
      </c>
      <c r="AC48" s="99">
        <f>IF(COUNT(Table2[[#This Row],[Darba sākuma datums projektā1]:[Amata pienākumu izpildes termiņš, vai darba beigu datums par kuru iesniegts MP2]])=2,MIN(DATE($AC$9,12,31),$D48)-MAX(DATE($AC$9,1,1),$C48)+1,0)</f>
        <v>0</v>
      </c>
      <c r="AD48" s="109">
        <f>IF(COUNT(Table2[[#This Row],[Darba sākuma datums projektā1]:[Amata pienākumu izpildes termiņš, vai darba beigu datums par kuru iesniegts MP2]])=2,MIN(DATE($AD$9,12,31),$D48)-MAX(DATE($AD$9,1,1),$C48)+1,0)</f>
        <v>0</v>
      </c>
      <c r="AE48" s="106">
        <f t="shared" si="10"/>
        <v>0</v>
      </c>
      <c r="AF48" s="99">
        <f t="shared" si="11"/>
        <v>0</v>
      </c>
      <c r="AG48" s="99">
        <f t="shared" si="12"/>
        <v>0</v>
      </c>
      <c r="AH48" s="99">
        <f t="shared" si="13"/>
        <v>0</v>
      </c>
      <c r="AI48" s="99">
        <f t="shared" si="14"/>
        <v>0</v>
      </c>
      <c r="AJ48" s="99">
        <f t="shared" si="15"/>
        <v>0</v>
      </c>
      <c r="AK48" s="99">
        <f t="shared" si="16"/>
        <v>0</v>
      </c>
      <c r="AL48" s="99">
        <f t="shared" si="17"/>
        <v>0</v>
      </c>
      <c r="AM48" s="100">
        <f t="shared" si="18"/>
        <v>0</v>
      </c>
      <c r="AN48" s="103" t="e">
        <f>Table2[[#This Row],[2021]]/Table2[[#This Row],[d.2021]]</f>
        <v>#DIV/0!</v>
      </c>
      <c r="AO48" s="104" t="e">
        <f>Table2[[#This Row],[2022]]/Table2[[#This Row],[d.2022]]</f>
        <v>#DIV/0!</v>
      </c>
      <c r="AP48" s="104" t="e">
        <f>Table2[[#This Row],[2023]]/Table2[[#This Row],[d.2023]]</f>
        <v>#DIV/0!</v>
      </c>
      <c r="AQ48" s="104" t="e">
        <f>Table2[[#This Row],[2024]]/Table2[[#This Row],[d.2024]]</f>
        <v>#DIV/0!</v>
      </c>
      <c r="AR48" s="104" t="e">
        <f>Table2[[#This Row],[2025]]/Table2[[#This Row],[d.2025]]</f>
        <v>#DIV/0!</v>
      </c>
      <c r="AS48" s="104" t="e">
        <f>Table2[[#This Row],[2026]]/Table2[[#This Row],[d.2026]]</f>
        <v>#DIV/0!</v>
      </c>
      <c r="AT48" s="104" t="e">
        <f>Table2[[#This Row],[2027]]/Table2[[#This Row],[d.2027]]</f>
        <v>#DIV/0!</v>
      </c>
      <c r="AU48" s="104" t="e">
        <f>Table2[[#This Row],[2028]]/Table2[[#This Row],[d.2028]]</f>
        <v>#DIV/0!</v>
      </c>
      <c r="AV48" s="108" t="e">
        <f>Table2[[#This Row],[2029]]/Table2[[#This Row],[d.2029]]</f>
        <v>#DIV/0!</v>
      </c>
      <c r="AW48" s="97" t="e">
        <f>Table2[[#This Row],[e.2021]]/Table2[[#This Row],[Papildatvaļinājums par 20216]]</f>
        <v>#DIV/0!</v>
      </c>
      <c r="AX48" s="97" t="e">
        <f>Table2[[#This Row],[e.2022]]/Table2[[#This Row],[Papildatvaļinājums par 20226]]</f>
        <v>#DIV/0!</v>
      </c>
      <c r="AY48" s="97" t="e">
        <f>Table2[[#This Row],[e.2023]]/Table2[[#This Row],[Papildatvaļinājums par 20236]]</f>
        <v>#DIV/0!</v>
      </c>
      <c r="AZ48" s="97" t="e">
        <f>Table2[[#This Row],[e.2024]]/Table2[[#This Row],[Papildatvaļinājums par 20246]]</f>
        <v>#DIV/0!</v>
      </c>
      <c r="BA48" s="97" t="e">
        <f>Table2[[#This Row],[e.2025]]/Table2[[#This Row],[Papildatvaļinājums par 20256]]</f>
        <v>#DIV/0!</v>
      </c>
      <c r="BB48" s="97" t="e">
        <f>Table2[[#This Row],[e.2026]]/Table2[[#This Row],[Papildatvaļinājums par 20266]]</f>
        <v>#DIV/0!</v>
      </c>
      <c r="BC48" s="97" t="e">
        <f>Table2[[#This Row],[e.2027]]/Table2[[#This Row],[Papildatvaļinājums par 20276]]</f>
        <v>#DIV/0!</v>
      </c>
      <c r="BD48" s="97" t="e">
        <f>Table2[[#This Row],[e.2028]]/Table2[[#This Row],[Papildatvaļinājums par 20286]]</f>
        <v>#DIV/0!</v>
      </c>
      <c r="BE48" s="98" t="e">
        <f>Table2[[#This Row],[e.2029]]/Table2[[#This Row],[Papildatvaļinājums par 20296]]</f>
        <v>#DIV/0!</v>
      </c>
      <c r="BF48" s="85">
        <f>YEAR(Table2[[#This Row],[Ja papildatvaļinājums - darbinieka darba uzsākšana iestādē, ja darbs projektā nav uzsākts 1.janvārī4]])</f>
        <v>1900</v>
      </c>
      <c r="BG48" s="86">
        <f>MONTH(Table2[[#This Row],[Ja papildatvaļinājums - darbinieka darba uzsākšana iestādē, ja darbs projektā nav uzsākts 1.janvārī4]])</f>
        <v>1</v>
      </c>
      <c r="BH48" s="86">
        <f>DAY(Table2[[#This Row],[Ja papildatvaļinājums - darbinieka darba uzsākšana iestādē, ja darbs projektā nav uzsākts 1.janvārī4]])</f>
        <v>0</v>
      </c>
      <c r="BI48" s="147">
        <f t="shared" si="19"/>
        <v>1</v>
      </c>
      <c r="BJ48" s="144" cm="1">
        <f t="array" ref="BJ48">_xlfn.IFS($BF48=2021,$BI48,$BS48=2021,$BV48,$BF48&lt;2021,$BJ$8,$BS48&gt;2021,$BJ$8,$BF48&gt;2021,$BJ$8,$BS48&lt;2021,$BJ$8)</f>
        <v>365</v>
      </c>
      <c r="BK48" s="116" cm="1">
        <f t="array" ref="BK48">_xlfn.IFS($BF48=2022,$BI48,$BS48=2022,$BV48,$BF48&lt;2022,$BK$8,$BS48&gt;2022,$BK$8,$BF48&gt;2022,$BK$8,$BS48&lt;2022,$BK$8)</f>
        <v>365</v>
      </c>
      <c r="BL48" s="116" cm="1">
        <f t="array" ref="BL48">_xlfn.IFS($BF48=2023,$BI48,$BS48=2023,$BV48,$BF48&lt;2023,$BL$8,$BS48&gt;2023,$BL$8,$BF48&gt;2023,$BL$8,$BS48&lt;2023,$BL$8)</f>
        <v>365</v>
      </c>
      <c r="BM48" s="116" cm="1">
        <f t="array" ref="BM48">_xlfn.IFS($BF48=2024,$BI48,$BS48=2024,$BV48,$BF48&lt;2024,$BM$8,$BS48&gt;2024,$BM$8,$BF48&gt;2024,$BM$8,$BS48&lt;2024,$BM$8)</f>
        <v>366</v>
      </c>
      <c r="BN48" s="116" cm="1">
        <f t="array" ref="BN48">_xlfn.IFS($BF48=2025,$BI48,$BS48=2025,$BV48,$BF48&lt;2025,$BN$8,$BS48&gt;2025,$BN$8,$BF48&gt;2025,$BN$8,$BS48&lt;2025,$BN$8)</f>
        <v>365</v>
      </c>
      <c r="BO48" s="116" cm="1">
        <f t="array" ref="BO48">_xlfn.IFS($BF48=2026,$BI48,$BS48=2026,$BV48,$BF48&lt;2026,$BO$8,$BS48&gt;2026,$BO$8,$BF48&gt;2026,$BO$8,$BS48&lt;2026,$BO$8)</f>
        <v>365</v>
      </c>
      <c r="BP48" s="116" cm="1">
        <f t="array" ref="BP48">_xlfn.IFS($BF48=2027,$BI48,$BS48=2027,$BV48,$BF48&lt;2027,$BP$8,$BS48&gt;2027,$BP$8,$BF48&gt;2027,$BP$8,$BS48&lt;2027,$BP$8)</f>
        <v>365</v>
      </c>
      <c r="BQ48" s="116" cm="1">
        <f t="array" ref="BQ48">_xlfn.IFS($BF48=2028,$BI48,$BS48=2028,$BV48,$BF48&lt;2028,$BQ$8,$BS48&gt;2028,$BQ$8,$BF48&gt;2028,$BQ$8,$BS48&lt;2028,$BQ$8)</f>
        <v>366</v>
      </c>
      <c r="BR48" s="119" cm="1">
        <f t="array" ref="BR48">_xlfn.IFS($BF48=2029,$BI48,$BS48=2029,$BV48,$BF48&lt;2029,$BR$8,$BS48&gt;2029,$BR$8,$BF48&gt;2029,$BR$8,$BS48&lt;2029,$BR$8)</f>
        <v>365</v>
      </c>
      <c r="BS48" s="142">
        <f>YEAR(Table2[[#This Row],[Ja papildatvaļinājums - darbinieka darba beigšanas datums iestādē, ja darbs projektā nav beigts  31.decembrī5]])</f>
        <v>1900</v>
      </c>
      <c r="BT48" s="141">
        <f>MONTH(Table2[[#This Row],[Ja papildatvaļinājums - darbinieka darba beigšanas datums iestādē, ja darbs projektā nav beigts  31.decembrī5]])</f>
        <v>1</v>
      </c>
      <c r="BU48" s="141">
        <f>DAY(Table2[[#This Row],[Ja papildatvaļinājums - darbinieka darba beigšanas datums iestādē, ja darbs projektā nav beigts  31.decembrī5]])</f>
        <v>0</v>
      </c>
      <c r="BV48" s="141">
        <f>IF(YEAR($J48)=YEAR($K48),MIN(DATE($BS48,$BT48,$BU48),$K48)-MAX(DATE($BF48,$BG48,$BH48),$J48)+1,MIN(DATE($BS48,$BT48,$BU48),$K48)-MAX(DATE(Table2[[#This Row],[Darba beigu gads iestādē]],1,1))+1)</f>
        <v>1</v>
      </c>
    </row>
    <row r="49" spans="1:74" x14ac:dyDescent="0.3">
      <c r="A49" s="26">
        <v>40</v>
      </c>
      <c r="B49" s="48"/>
      <c r="C49" s="49"/>
      <c r="D49" s="57"/>
      <c r="E49" s="63">
        <f>SUMIF(Table2[[#This Row],[b.2021]:[c.2029]],"&gt;0",Table2[[#This Row],[b.2021]:[c.2029]])</f>
        <v>0</v>
      </c>
      <c r="F49" s="58"/>
      <c r="G49" s="59"/>
      <c r="H49" s="66">
        <f>Table2[[#This Row],[Atvaļinājuma dienu skaits, kas projektā attiecināts iepriekšējos MP ]]+Table2[[#This Row],[Atvaļinājuma dienu skaits, kas pieprasīts šajā MP3]]</f>
        <v>0</v>
      </c>
      <c r="I49" s="29">
        <f>Table2[[#This Row],[Atvaļinājums proporcionāli nostrādātajam laikam projektā (Visi atvaļinājumi kopā)]]-H49</f>
        <v>0</v>
      </c>
      <c r="J49" s="135"/>
      <c r="K49" s="139"/>
      <c r="L49" s="125"/>
      <c r="M49" s="126"/>
      <c r="N49" s="126"/>
      <c r="O49" s="126"/>
      <c r="P49" s="126"/>
      <c r="Q49" s="126"/>
      <c r="R49" s="126"/>
      <c r="S49" s="126"/>
      <c r="T49" s="127"/>
      <c r="U49" s="170"/>
      <c r="V49" s="106">
        <f>IF(COUNT(Table2[[#This Row],[Darba sākuma datums projektā1]:[Amata pienākumu izpildes termiņš, vai darba beigu datums par kuru iesniegts MP2]])=2,MIN(DATE($V$9,12,31),$D49)-MAX(DATE($V$9,1,1),$C49)+1,0)</f>
        <v>0</v>
      </c>
      <c r="W49" s="99">
        <f>IF(COUNT(Table2[[#This Row],[Darba sākuma datums projektā1]:[Amata pienākumu izpildes termiņš, vai darba beigu datums par kuru iesniegts MP2]])=2,MIN(DATE($W$9,12,31),$D49)-MAX(DATE($W$9,1,1),$C49)+1,0)</f>
        <v>0</v>
      </c>
      <c r="X49" s="99">
        <f>IF(COUNT(Table2[[#This Row],[Darba sākuma datums projektā1]:[Amata pienākumu izpildes termiņš, vai darba beigu datums par kuru iesniegts MP2]])=2,MIN(DATE($X$9,12,31),$D49)-MAX(DATE($X$9,1,1),$C49)+1,0)</f>
        <v>0</v>
      </c>
      <c r="Y49" s="99">
        <f>IF(COUNT(Table2[[#This Row],[Darba sākuma datums projektā1]:[Amata pienākumu izpildes termiņš, vai darba beigu datums par kuru iesniegts MP2]])=2,MIN(DATE($Y$9,12,31),$D49)-MAX(DATE($Y$9,1,1),$C49)+1,0)</f>
        <v>0</v>
      </c>
      <c r="Z49" s="99">
        <f>IF(COUNT(Table2[[#This Row],[Darba sākuma datums projektā1]:[Amata pienākumu izpildes termiņš, vai darba beigu datums par kuru iesniegts MP2]])=2,MIN(DATE($Z$9,12,31),$D49)-MAX(DATE(Z$9,1,1),$C49)+1,0)</f>
        <v>0</v>
      </c>
      <c r="AA49" s="99">
        <f>IF(COUNT(Table2[[#This Row],[Darba sākuma datums projektā1]:[Amata pienākumu izpildes termiņš, vai darba beigu datums par kuru iesniegts MP2]])=2,MIN(DATE($AA$9,12,31),$D49)-MAX(DATE($AA$9,1,1),$C49)+1,0)</f>
        <v>0</v>
      </c>
      <c r="AB49" s="99">
        <f>IF(COUNT(Table2[[#This Row],[Darba sākuma datums projektā1]:[Amata pienākumu izpildes termiņš, vai darba beigu datums par kuru iesniegts MP2]])=2,MIN(DATE($AB$9,12,31),$D49)-MAX(DATE($AB$9,1,1),$C49)+1,0)</f>
        <v>0</v>
      </c>
      <c r="AC49" s="99">
        <f>IF(COUNT(Table2[[#This Row],[Darba sākuma datums projektā1]:[Amata pienākumu izpildes termiņš, vai darba beigu datums par kuru iesniegts MP2]])=2,MIN(DATE($AC$9,12,31),$D49)-MAX(DATE($AC$9,1,1),$C49)+1,0)</f>
        <v>0</v>
      </c>
      <c r="AD49" s="109">
        <f>IF(COUNT(Table2[[#This Row],[Darba sākuma datums projektā1]:[Amata pienākumu izpildes termiņš, vai darba beigu datums par kuru iesniegts MP2]])=2,MIN(DATE($AD$9,12,31),$D49)-MAX(DATE($AD$9,1,1),$C49)+1,0)</f>
        <v>0</v>
      </c>
      <c r="AE49" s="106">
        <f t="shared" si="10"/>
        <v>0</v>
      </c>
      <c r="AF49" s="99">
        <f t="shared" si="11"/>
        <v>0</v>
      </c>
      <c r="AG49" s="99">
        <f t="shared" si="12"/>
        <v>0</v>
      </c>
      <c r="AH49" s="99">
        <f t="shared" si="13"/>
        <v>0</v>
      </c>
      <c r="AI49" s="99">
        <f t="shared" si="14"/>
        <v>0</v>
      </c>
      <c r="AJ49" s="99">
        <f t="shared" si="15"/>
        <v>0</v>
      </c>
      <c r="AK49" s="99">
        <f t="shared" si="16"/>
        <v>0</v>
      </c>
      <c r="AL49" s="99">
        <f t="shared" si="17"/>
        <v>0</v>
      </c>
      <c r="AM49" s="100">
        <f t="shared" si="18"/>
        <v>0</v>
      </c>
      <c r="AN49" s="103" t="e">
        <f>Table2[[#This Row],[2021]]/Table2[[#This Row],[d.2021]]</f>
        <v>#DIV/0!</v>
      </c>
      <c r="AO49" s="104" t="e">
        <f>Table2[[#This Row],[2022]]/Table2[[#This Row],[d.2022]]</f>
        <v>#DIV/0!</v>
      </c>
      <c r="AP49" s="104" t="e">
        <f>Table2[[#This Row],[2023]]/Table2[[#This Row],[d.2023]]</f>
        <v>#DIV/0!</v>
      </c>
      <c r="AQ49" s="104" t="e">
        <f>Table2[[#This Row],[2024]]/Table2[[#This Row],[d.2024]]</f>
        <v>#DIV/0!</v>
      </c>
      <c r="AR49" s="104" t="e">
        <f>Table2[[#This Row],[2025]]/Table2[[#This Row],[d.2025]]</f>
        <v>#DIV/0!</v>
      </c>
      <c r="AS49" s="104" t="e">
        <f>Table2[[#This Row],[2026]]/Table2[[#This Row],[d.2026]]</f>
        <v>#DIV/0!</v>
      </c>
      <c r="AT49" s="104" t="e">
        <f>Table2[[#This Row],[2027]]/Table2[[#This Row],[d.2027]]</f>
        <v>#DIV/0!</v>
      </c>
      <c r="AU49" s="104" t="e">
        <f>Table2[[#This Row],[2028]]/Table2[[#This Row],[d.2028]]</f>
        <v>#DIV/0!</v>
      </c>
      <c r="AV49" s="108" t="e">
        <f>Table2[[#This Row],[2029]]/Table2[[#This Row],[d.2029]]</f>
        <v>#DIV/0!</v>
      </c>
      <c r="AW49" s="97" t="e">
        <f>Table2[[#This Row],[e.2021]]/Table2[[#This Row],[Papildatvaļinājums par 20216]]</f>
        <v>#DIV/0!</v>
      </c>
      <c r="AX49" s="97" t="e">
        <f>Table2[[#This Row],[e.2022]]/Table2[[#This Row],[Papildatvaļinājums par 20226]]</f>
        <v>#DIV/0!</v>
      </c>
      <c r="AY49" s="97" t="e">
        <f>Table2[[#This Row],[e.2023]]/Table2[[#This Row],[Papildatvaļinājums par 20236]]</f>
        <v>#DIV/0!</v>
      </c>
      <c r="AZ49" s="97" t="e">
        <f>Table2[[#This Row],[e.2024]]/Table2[[#This Row],[Papildatvaļinājums par 20246]]</f>
        <v>#DIV/0!</v>
      </c>
      <c r="BA49" s="97" t="e">
        <f>Table2[[#This Row],[e.2025]]/Table2[[#This Row],[Papildatvaļinājums par 20256]]</f>
        <v>#DIV/0!</v>
      </c>
      <c r="BB49" s="97" t="e">
        <f>Table2[[#This Row],[e.2026]]/Table2[[#This Row],[Papildatvaļinājums par 20266]]</f>
        <v>#DIV/0!</v>
      </c>
      <c r="BC49" s="97" t="e">
        <f>Table2[[#This Row],[e.2027]]/Table2[[#This Row],[Papildatvaļinājums par 20276]]</f>
        <v>#DIV/0!</v>
      </c>
      <c r="BD49" s="97" t="e">
        <f>Table2[[#This Row],[e.2028]]/Table2[[#This Row],[Papildatvaļinājums par 20286]]</f>
        <v>#DIV/0!</v>
      </c>
      <c r="BE49" s="98" t="e">
        <f>Table2[[#This Row],[e.2029]]/Table2[[#This Row],[Papildatvaļinājums par 20296]]</f>
        <v>#DIV/0!</v>
      </c>
      <c r="BF49" s="85">
        <f>YEAR(Table2[[#This Row],[Ja papildatvaļinājums - darbinieka darba uzsākšana iestādē, ja darbs projektā nav uzsākts 1.janvārī4]])</f>
        <v>1900</v>
      </c>
      <c r="BG49" s="86">
        <f>MONTH(Table2[[#This Row],[Ja papildatvaļinājums - darbinieka darba uzsākšana iestādē, ja darbs projektā nav uzsākts 1.janvārī4]])</f>
        <v>1</v>
      </c>
      <c r="BH49" s="86">
        <f>DAY(Table2[[#This Row],[Ja papildatvaļinājums - darbinieka darba uzsākšana iestādē, ja darbs projektā nav uzsākts 1.janvārī4]])</f>
        <v>0</v>
      </c>
      <c r="BI49" s="147">
        <f t="shared" si="19"/>
        <v>1</v>
      </c>
      <c r="BJ49" s="144" cm="1">
        <f t="array" ref="BJ49">_xlfn.IFS($BF49=2021,$BI49,$BS49=2021,$BV49,$BF49&lt;2021,$BJ$8,$BS49&gt;2021,$BJ$8,$BF49&gt;2021,$BJ$8,$BS49&lt;2021,$BJ$8)</f>
        <v>365</v>
      </c>
      <c r="BK49" s="116" cm="1">
        <f t="array" ref="BK49">_xlfn.IFS($BF49=2022,$BI49,$BS49=2022,$BV49,$BF49&lt;2022,$BK$8,$BS49&gt;2022,$BK$8,$BF49&gt;2022,$BK$8,$BS49&lt;2022,$BK$8)</f>
        <v>365</v>
      </c>
      <c r="BL49" s="116" cm="1">
        <f t="array" ref="BL49">_xlfn.IFS($BF49=2023,$BI49,$BS49=2023,$BV49,$BF49&lt;2023,$BL$8,$BS49&gt;2023,$BL$8,$BF49&gt;2023,$BL$8,$BS49&lt;2023,$BL$8)</f>
        <v>365</v>
      </c>
      <c r="BM49" s="116" cm="1">
        <f t="array" ref="BM49">_xlfn.IFS($BF49=2024,$BI49,$BS49=2024,$BV49,$BF49&lt;2024,$BM$8,$BS49&gt;2024,$BM$8,$BF49&gt;2024,$BM$8,$BS49&lt;2024,$BM$8)</f>
        <v>366</v>
      </c>
      <c r="BN49" s="116" cm="1">
        <f t="array" ref="BN49">_xlfn.IFS($BF49=2025,$BI49,$BS49=2025,$BV49,$BF49&lt;2025,$BN$8,$BS49&gt;2025,$BN$8,$BF49&gt;2025,$BN$8,$BS49&lt;2025,$BN$8)</f>
        <v>365</v>
      </c>
      <c r="BO49" s="116" cm="1">
        <f t="array" ref="BO49">_xlfn.IFS($BF49=2026,$BI49,$BS49=2026,$BV49,$BF49&lt;2026,$BO$8,$BS49&gt;2026,$BO$8,$BF49&gt;2026,$BO$8,$BS49&lt;2026,$BO$8)</f>
        <v>365</v>
      </c>
      <c r="BP49" s="116" cm="1">
        <f t="array" ref="BP49">_xlfn.IFS($BF49=2027,$BI49,$BS49=2027,$BV49,$BF49&lt;2027,$BP$8,$BS49&gt;2027,$BP$8,$BF49&gt;2027,$BP$8,$BS49&lt;2027,$BP$8)</f>
        <v>365</v>
      </c>
      <c r="BQ49" s="116" cm="1">
        <f t="array" ref="BQ49">_xlfn.IFS($BF49=2028,$BI49,$BS49=2028,$BV49,$BF49&lt;2028,$BQ$8,$BS49&gt;2028,$BQ$8,$BF49&gt;2028,$BQ$8,$BS49&lt;2028,$BQ$8)</f>
        <v>366</v>
      </c>
      <c r="BR49" s="119" cm="1">
        <f t="array" ref="BR49">_xlfn.IFS($BF49=2029,$BI49,$BS49=2029,$BV49,$BF49&lt;2029,$BR$8,$BS49&gt;2029,$BR$8,$BF49&gt;2029,$BR$8,$BS49&lt;2029,$BR$8)</f>
        <v>365</v>
      </c>
      <c r="BS49" s="142">
        <f>YEAR(Table2[[#This Row],[Ja papildatvaļinājums - darbinieka darba beigšanas datums iestādē, ja darbs projektā nav beigts  31.decembrī5]])</f>
        <v>1900</v>
      </c>
      <c r="BT49" s="141">
        <f>MONTH(Table2[[#This Row],[Ja papildatvaļinājums - darbinieka darba beigšanas datums iestādē, ja darbs projektā nav beigts  31.decembrī5]])</f>
        <v>1</v>
      </c>
      <c r="BU49" s="141">
        <f>DAY(Table2[[#This Row],[Ja papildatvaļinājums - darbinieka darba beigšanas datums iestādē, ja darbs projektā nav beigts  31.decembrī5]])</f>
        <v>0</v>
      </c>
      <c r="BV49" s="141">
        <f>IF(YEAR($J49)=YEAR($K49),MIN(DATE($BS49,$BT49,$BU49),$K49)-MAX(DATE($BF49,$BG49,$BH49),$J49)+1,MIN(DATE($BS49,$BT49,$BU49),$K49)-MAX(DATE(Table2[[#This Row],[Darba beigu gads iestādē]],1,1))+1)</f>
        <v>1</v>
      </c>
    </row>
    <row r="50" spans="1:74" x14ac:dyDescent="0.3">
      <c r="A50" s="26">
        <v>41</v>
      </c>
      <c r="B50" s="48"/>
      <c r="C50" s="49"/>
      <c r="D50" s="57"/>
      <c r="E50" s="63">
        <f>SUMIF(Table2[[#This Row],[b.2021]:[c.2029]],"&gt;0",Table2[[#This Row],[b.2021]:[c.2029]])</f>
        <v>0</v>
      </c>
      <c r="F50" s="58"/>
      <c r="G50" s="59"/>
      <c r="H50" s="66">
        <f>Table2[[#This Row],[Atvaļinājuma dienu skaits, kas projektā attiecināts iepriekšējos MP ]]+Table2[[#This Row],[Atvaļinājuma dienu skaits, kas pieprasīts šajā MP3]]</f>
        <v>0</v>
      </c>
      <c r="I50" s="29">
        <f>Table2[[#This Row],[Atvaļinājums proporcionāli nostrādātajam laikam projektā (Visi atvaļinājumi kopā)]]-H50</f>
        <v>0</v>
      </c>
      <c r="J50" s="135"/>
      <c r="K50" s="139"/>
      <c r="L50" s="125"/>
      <c r="M50" s="126"/>
      <c r="N50" s="126"/>
      <c r="O50" s="126"/>
      <c r="P50" s="126"/>
      <c r="Q50" s="126"/>
      <c r="R50" s="126"/>
      <c r="S50" s="126"/>
      <c r="T50" s="127"/>
      <c r="U50" s="170"/>
      <c r="V50" s="106">
        <f>IF(COUNT(Table2[[#This Row],[Darba sākuma datums projektā1]:[Amata pienākumu izpildes termiņš, vai darba beigu datums par kuru iesniegts MP2]])=2,MIN(DATE($V$9,12,31),$D50)-MAX(DATE($V$9,1,1),$C50)+1,0)</f>
        <v>0</v>
      </c>
      <c r="W50" s="99">
        <f>IF(COUNT(Table2[[#This Row],[Darba sākuma datums projektā1]:[Amata pienākumu izpildes termiņš, vai darba beigu datums par kuru iesniegts MP2]])=2,MIN(DATE($W$9,12,31),$D50)-MAX(DATE($W$9,1,1),$C50)+1,0)</f>
        <v>0</v>
      </c>
      <c r="X50" s="99">
        <f>IF(COUNT(Table2[[#This Row],[Darba sākuma datums projektā1]:[Amata pienākumu izpildes termiņš, vai darba beigu datums par kuru iesniegts MP2]])=2,MIN(DATE($X$9,12,31),$D50)-MAX(DATE($X$9,1,1),$C50)+1,0)</f>
        <v>0</v>
      </c>
      <c r="Y50" s="99">
        <f>IF(COUNT(Table2[[#This Row],[Darba sākuma datums projektā1]:[Amata pienākumu izpildes termiņš, vai darba beigu datums par kuru iesniegts MP2]])=2,MIN(DATE($Y$9,12,31),$D50)-MAX(DATE($Y$9,1,1),$C50)+1,0)</f>
        <v>0</v>
      </c>
      <c r="Z50" s="99">
        <f>IF(COUNT(Table2[[#This Row],[Darba sākuma datums projektā1]:[Amata pienākumu izpildes termiņš, vai darba beigu datums par kuru iesniegts MP2]])=2,MIN(DATE($Z$9,12,31),$D50)-MAX(DATE(Z$9,1,1),$C50)+1,0)</f>
        <v>0</v>
      </c>
      <c r="AA50" s="99">
        <f>IF(COUNT(Table2[[#This Row],[Darba sākuma datums projektā1]:[Amata pienākumu izpildes termiņš, vai darba beigu datums par kuru iesniegts MP2]])=2,MIN(DATE($AA$9,12,31),$D50)-MAX(DATE($AA$9,1,1),$C50)+1,0)</f>
        <v>0</v>
      </c>
      <c r="AB50" s="99">
        <f>IF(COUNT(Table2[[#This Row],[Darba sākuma datums projektā1]:[Amata pienākumu izpildes termiņš, vai darba beigu datums par kuru iesniegts MP2]])=2,MIN(DATE($AB$9,12,31),$D50)-MAX(DATE($AB$9,1,1),$C50)+1,0)</f>
        <v>0</v>
      </c>
      <c r="AC50" s="99">
        <f>IF(COUNT(Table2[[#This Row],[Darba sākuma datums projektā1]:[Amata pienākumu izpildes termiņš, vai darba beigu datums par kuru iesniegts MP2]])=2,MIN(DATE($AC$9,12,31),$D50)-MAX(DATE($AC$9,1,1),$C50)+1,0)</f>
        <v>0</v>
      </c>
      <c r="AD50" s="109">
        <f>IF(COUNT(Table2[[#This Row],[Darba sākuma datums projektā1]:[Amata pienākumu izpildes termiņš, vai darba beigu datums par kuru iesniegts MP2]])=2,MIN(DATE($AD$9,12,31),$D50)-MAX(DATE($AD$9,1,1),$C50)+1,0)</f>
        <v>0</v>
      </c>
      <c r="AE50" s="106">
        <f t="shared" si="10"/>
        <v>0</v>
      </c>
      <c r="AF50" s="99">
        <f t="shared" si="11"/>
        <v>0</v>
      </c>
      <c r="AG50" s="99">
        <f t="shared" si="12"/>
        <v>0</v>
      </c>
      <c r="AH50" s="99">
        <f t="shared" si="13"/>
        <v>0</v>
      </c>
      <c r="AI50" s="99">
        <f t="shared" si="14"/>
        <v>0</v>
      </c>
      <c r="AJ50" s="99">
        <f t="shared" si="15"/>
        <v>0</v>
      </c>
      <c r="AK50" s="99">
        <f t="shared" si="16"/>
        <v>0</v>
      </c>
      <c r="AL50" s="99">
        <f t="shared" si="17"/>
        <v>0</v>
      </c>
      <c r="AM50" s="100">
        <f t="shared" si="18"/>
        <v>0</v>
      </c>
      <c r="AN50" s="103" t="e">
        <f>Table2[[#This Row],[2021]]/Table2[[#This Row],[d.2021]]</f>
        <v>#DIV/0!</v>
      </c>
      <c r="AO50" s="104" t="e">
        <f>Table2[[#This Row],[2022]]/Table2[[#This Row],[d.2022]]</f>
        <v>#DIV/0!</v>
      </c>
      <c r="AP50" s="104" t="e">
        <f>Table2[[#This Row],[2023]]/Table2[[#This Row],[d.2023]]</f>
        <v>#DIV/0!</v>
      </c>
      <c r="AQ50" s="104" t="e">
        <f>Table2[[#This Row],[2024]]/Table2[[#This Row],[d.2024]]</f>
        <v>#DIV/0!</v>
      </c>
      <c r="AR50" s="104" t="e">
        <f>Table2[[#This Row],[2025]]/Table2[[#This Row],[d.2025]]</f>
        <v>#DIV/0!</v>
      </c>
      <c r="AS50" s="104" t="e">
        <f>Table2[[#This Row],[2026]]/Table2[[#This Row],[d.2026]]</f>
        <v>#DIV/0!</v>
      </c>
      <c r="AT50" s="104" t="e">
        <f>Table2[[#This Row],[2027]]/Table2[[#This Row],[d.2027]]</f>
        <v>#DIV/0!</v>
      </c>
      <c r="AU50" s="104" t="e">
        <f>Table2[[#This Row],[2028]]/Table2[[#This Row],[d.2028]]</f>
        <v>#DIV/0!</v>
      </c>
      <c r="AV50" s="108" t="e">
        <f>Table2[[#This Row],[2029]]/Table2[[#This Row],[d.2029]]</f>
        <v>#DIV/0!</v>
      </c>
      <c r="AW50" s="97" t="e">
        <f>Table2[[#This Row],[e.2021]]/Table2[[#This Row],[Papildatvaļinājums par 20216]]</f>
        <v>#DIV/0!</v>
      </c>
      <c r="AX50" s="97" t="e">
        <f>Table2[[#This Row],[e.2022]]/Table2[[#This Row],[Papildatvaļinājums par 20226]]</f>
        <v>#DIV/0!</v>
      </c>
      <c r="AY50" s="97" t="e">
        <f>Table2[[#This Row],[e.2023]]/Table2[[#This Row],[Papildatvaļinājums par 20236]]</f>
        <v>#DIV/0!</v>
      </c>
      <c r="AZ50" s="97" t="e">
        <f>Table2[[#This Row],[e.2024]]/Table2[[#This Row],[Papildatvaļinājums par 20246]]</f>
        <v>#DIV/0!</v>
      </c>
      <c r="BA50" s="97" t="e">
        <f>Table2[[#This Row],[e.2025]]/Table2[[#This Row],[Papildatvaļinājums par 20256]]</f>
        <v>#DIV/0!</v>
      </c>
      <c r="BB50" s="97" t="e">
        <f>Table2[[#This Row],[e.2026]]/Table2[[#This Row],[Papildatvaļinājums par 20266]]</f>
        <v>#DIV/0!</v>
      </c>
      <c r="BC50" s="97" t="e">
        <f>Table2[[#This Row],[e.2027]]/Table2[[#This Row],[Papildatvaļinājums par 20276]]</f>
        <v>#DIV/0!</v>
      </c>
      <c r="BD50" s="97" t="e">
        <f>Table2[[#This Row],[e.2028]]/Table2[[#This Row],[Papildatvaļinājums par 20286]]</f>
        <v>#DIV/0!</v>
      </c>
      <c r="BE50" s="98" t="e">
        <f>Table2[[#This Row],[e.2029]]/Table2[[#This Row],[Papildatvaļinājums par 20296]]</f>
        <v>#DIV/0!</v>
      </c>
      <c r="BF50" s="85">
        <f>YEAR(Table2[[#This Row],[Ja papildatvaļinājums - darbinieka darba uzsākšana iestādē, ja darbs projektā nav uzsākts 1.janvārī4]])</f>
        <v>1900</v>
      </c>
      <c r="BG50" s="86">
        <f>MONTH(Table2[[#This Row],[Ja papildatvaļinājums - darbinieka darba uzsākšana iestādē, ja darbs projektā nav uzsākts 1.janvārī4]])</f>
        <v>1</v>
      </c>
      <c r="BH50" s="86">
        <f>DAY(Table2[[#This Row],[Ja papildatvaļinājums - darbinieka darba uzsākšana iestādē, ja darbs projektā nav uzsākts 1.janvārī4]])</f>
        <v>0</v>
      </c>
      <c r="BI50" s="147">
        <f t="shared" si="19"/>
        <v>1</v>
      </c>
      <c r="BJ50" s="144" cm="1">
        <f t="array" ref="BJ50">_xlfn.IFS($BF50=2021,$BI50,$BS50=2021,$BV50,$BF50&lt;2021,$BJ$8,$BS50&gt;2021,$BJ$8,$BF50&gt;2021,$BJ$8,$BS50&lt;2021,$BJ$8)</f>
        <v>365</v>
      </c>
      <c r="BK50" s="116" cm="1">
        <f t="array" ref="BK50">_xlfn.IFS($BF50=2022,$BI50,$BS50=2022,$BV50,$BF50&lt;2022,$BK$8,$BS50&gt;2022,$BK$8,$BF50&gt;2022,$BK$8,$BS50&lt;2022,$BK$8)</f>
        <v>365</v>
      </c>
      <c r="BL50" s="116" cm="1">
        <f t="array" ref="BL50">_xlfn.IFS($BF50=2023,$BI50,$BS50=2023,$BV50,$BF50&lt;2023,$BL$8,$BS50&gt;2023,$BL$8,$BF50&gt;2023,$BL$8,$BS50&lt;2023,$BL$8)</f>
        <v>365</v>
      </c>
      <c r="BM50" s="116" cm="1">
        <f t="array" ref="BM50">_xlfn.IFS($BF50=2024,$BI50,$BS50=2024,$BV50,$BF50&lt;2024,$BM$8,$BS50&gt;2024,$BM$8,$BF50&gt;2024,$BM$8,$BS50&lt;2024,$BM$8)</f>
        <v>366</v>
      </c>
      <c r="BN50" s="116" cm="1">
        <f t="array" ref="BN50">_xlfn.IFS($BF50=2025,$BI50,$BS50=2025,$BV50,$BF50&lt;2025,$BN$8,$BS50&gt;2025,$BN$8,$BF50&gt;2025,$BN$8,$BS50&lt;2025,$BN$8)</f>
        <v>365</v>
      </c>
      <c r="BO50" s="116" cm="1">
        <f t="array" ref="BO50">_xlfn.IFS($BF50=2026,$BI50,$BS50=2026,$BV50,$BF50&lt;2026,$BO$8,$BS50&gt;2026,$BO$8,$BF50&gt;2026,$BO$8,$BS50&lt;2026,$BO$8)</f>
        <v>365</v>
      </c>
      <c r="BP50" s="116" cm="1">
        <f t="array" ref="BP50">_xlfn.IFS($BF50=2027,$BI50,$BS50=2027,$BV50,$BF50&lt;2027,$BP$8,$BS50&gt;2027,$BP$8,$BF50&gt;2027,$BP$8,$BS50&lt;2027,$BP$8)</f>
        <v>365</v>
      </c>
      <c r="BQ50" s="116" cm="1">
        <f t="array" ref="BQ50">_xlfn.IFS($BF50=2028,$BI50,$BS50=2028,$BV50,$BF50&lt;2028,$BQ$8,$BS50&gt;2028,$BQ$8,$BF50&gt;2028,$BQ$8,$BS50&lt;2028,$BQ$8)</f>
        <v>366</v>
      </c>
      <c r="BR50" s="119" cm="1">
        <f t="array" ref="BR50">_xlfn.IFS($BF50=2029,$BI50,$BS50=2029,$BV50,$BF50&lt;2029,$BR$8,$BS50&gt;2029,$BR$8,$BF50&gt;2029,$BR$8,$BS50&lt;2029,$BR$8)</f>
        <v>365</v>
      </c>
      <c r="BS50" s="142">
        <f>YEAR(Table2[[#This Row],[Ja papildatvaļinājums - darbinieka darba beigšanas datums iestādē, ja darbs projektā nav beigts  31.decembrī5]])</f>
        <v>1900</v>
      </c>
      <c r="BT50" s="141">
        <f>MONTH(Table2[[#This Row],[Ja papildatvaļinājums - darbinieka darba beigšanas datums iestādē, ja darbs projektā nav beigts  31.decembrī5]])</f>
        <v>1</v>
      </c>
      <c r="BU50" s="141">
        <f>DAY(Table2[[#This Row],[Ja papildatvaļinājums - darbinieka darba beigšanas datums iestādē, ja darbs projektā nav beigts  31.decembrī5]])</f>
        <v>0</v>
      </c>
      <c r="BV50" s="141">
        <f>IF(YEAR($J50)=YEAR($K50),MIN(DATE($BS50,$BT50,$BU50),$K50)-MAX(DATE($BF50,$BG50,$BH50),$J50)+1,MIN(DATE($BS50,$BT50,$BU50),$K50)-MAX(DATE(Table2[[#This Row],[Darba beigu gads iestādē]],1,1))+1)</f>
        <v>1</v>
      </c>
    </row>
    <row r="51" spans="1:74" x14ac:dyDescent="0.3">
      <c r="A51" s="26">
        <v>42</v>
      </c>
      <c r="B51" s="48"/>
      <c r="C51" s="49"/>
      <c r="D51" s="57"/>
      <c r="E51" s="63">
        <f>SUMIF(Table2[[#This Row],[b.2021]:[c.2029]],"&gt;0",Table2[[#This Row],[b.2021]:[c.2029]])</f>
        <v>0</v>
      </c>
      <c r="F51" s="58"/>
      <c r="G51" s="59"/>
      <c r="H51" s="66">
        <f>Table2[[#This Row],[Atvaļinājuma dienu skaits, kas projektā attiecināts iepriekšējos MP ]]+Table2[[#This Row],[Atvaļinājuma dienu skaits, kas pieprasīts šajā MP3]]</f>
        <v>0</v>
      </c>
      <c r="I51" s="29">
        <f>Table2[[#This Row],[Atvaļinājums proporcionāli nostrādātajam laikam projektā (Visi atvaļinājumi kopā)]]-H51</f>
        <v>0</v>
      </c>
      <c r="J51" s="135"/>
      <c r="K51" s="139"/>
      <c r="L51" s="125"/>
      <c r="M51" s="126"/>
      <c r="N51" s="126"/>
      <c r="O51" s="126"/>
      <c r="P51" s="126"/>
      <c r="Q51" s="126"/>
      <c r="R51" s="126"/>
      <c r="S51" s="126"/>
      <c r="T51" s="127"/>
      <c r="U51" s="170"/>
      <c r="V51" s="106">
        <f>IF(COUNT(Table2[[#This Row],[Darba sākuma datums projektā1]:[Amata pienākumu izpildes termiņš, vai darba beigu datums par kuru iesniegts MP2]])=2,MIN(DATE($V$9,12,31),$D51)-MAX(DATE($V$9,1,1),$C51)+1,0)</f>
        <v>0</v>
      </c>
      <c r="W51" s="99">
        <f>IF(COUNT(Table2[[#This Row],[Darba sākuma datums projektā1]:[Amata pienākumu izpildes termiņš, vai darba beigu datums par kuru iesniegts MP2]])=2,MIN(DATE($W$9,12,31),$D51)-MAX(DATE($W$9,1,1),$C51)+1,0)</f>
        <v>0</v>
      </c>
      <c r="X51" s="99">
        <f>IF(COUNT(Table2[[#This Row],[Darba sākuma datums projektā1]:[Amata pienākumu izpildes termiņš, vai darba beigu datums par kuru iesniegts MP2]])=2,MIN(DATE($X$9,12,31),$D51)-MAX(DATE($X$9,1,1),$C51)+1,0)</f>
        <v>0</v>
      </c>
      <c r="Y51" s="99">
        <f>IF(COUNT(Table2[[#This Row],[Darba sākuma datums projektā1]:[Amata pienākumu izpildes termiņš, vai darba beigu datums par kuru iesniegts MP2]])=2,MIN(DATE($Y$9,12,31),$D51)-MAX(DATE($Y$9,1,1),$C51)+1,0)</f>
        <v>0</v>
      </c>
      <c r="Z51" s="99">
        <f>IF(COUNT(Table2[[#This Row],[Darba sākuma datums projektā1]:[Amata pienākumu izpildes termiņš, vai darba beigu datums par kuru iesniegts MP2]])=2,MIN(DATE($Z$9,12,31),$D51)-MAX(DATE(Z$9,1,1),$C51)+1,0)</f>
        <v>0</v>
      </c>
      <c r="AA51" s="99">
        <f>IF(COUNT(Table2[[#This Row],[Darba sākuma datums projektā1]:[Amata pienākumu izpildes termiņš, vai darba beigu datums par kuru iesniegts MP2]])=2,MIN(DATE($AA$9,12,31),$D51)-MAX(DATE($AA$9,1,1),$C51)+1,0)</f>
        <v>0</v>
      </c>
      <c r="AB51" s="99">
        <f>IF(COUNT(Table2[[#This Row],[Darba sākuma datums projektā1]:[Amata pienākumu izpildes termiņš, vai darba beigu datums par kuru iesniegts MP2]])=2,MIN(DATE($AB$9,12,31),$D51)-MAX(DATE($AB$9,1,1),$C51)+1,0)</f>
        <v>0</v>
      </c>
      <c r="AC51" s="99">
        <f>IF(COUNT(Table2[[#This Row],[Darba sākuma datums projektā1]:[Amata pienākumu izpildes termiņš, vai darba beigu datums par kuru iesniegts MP2]])=2,MIN(DATE($AC$9,12,31),$D51)-MAX(DATE($AC$9,1,1),$C51)+1,0)</f>
        <v>0</v>
      </c>
      <c r="AD51" s="109">
        <f>IF(COUNT(Table2[[#This Row],[Darba sākuma datums projektā1]:[Amata pienākumu izpildes termiņš, vai darba beigu datums par kuru iesniegts MP2]])=2,MIN(DATE($AD$9,12,31),$D51)-MAX(DATE($AD$9,1,1),$C51)+1,0)</f>
        <v>0</v>
      </c>
      <c r="AE51" s="106">
        <f t="shared" si="10"/>
        <v>0</v>
      </c>
      <c r="AF51" s="99">
        <f t="shared" si="11"/>
        <v>0</v>
      </c>
      <c r="AG51" s="99">
        <f t="shared" si="12"/>
        <v>0</v>
      </c>
      <c r="AH51" s="99">
        <f t="shared" si="13"/>
        <v>0</v>
      </c>
      <c r="AI51" s="99">
        <f t="shared" si="14"/>
        <v>0</v>
      </c>
      <c r="AJ51" s="99">
        <f t="shared" si="15"/>
        <v>0</v>
      </c>
      <c r="AK51" s="99">
        <f t="shared" si="16"/>
        <v>0</v>
      </c>
      <c r="AL51" s="99">
        <f t="shared" si="17"/>
        <v>0</v>
      </c>
      <c r="AM51" s="100">
        <f t="shared" si="18"/>
        <v>0</v>
      </c>
      <c r="AN51" s="103" t="e">
        <f>Table2[[#This Row],[2021]]/Table2[[#This Row],[d.2021]]</f>
        <v>#DIV/0!</v>
      </c>
      <c r="AO51" s="104" t="e">
        <f>Table2[[#This Row],[2022]]/Table2[[#This Row],[d.2022]]</f>
        <v>#DIV/0!</v>
      </c>
      <c r="AP51" s="104" t="e">
        <f>Table2[[#This Row],[2023]]/Table2[[#This Row],[d.2023]]</f>
        <v>#DIV/0!</v>
      </c>
      <c r="AQ51" s="104" t="e">
        <f>Table2[[#This Row],[2024]]/Table2[[#This Row],[d.2024]]</f>
        <v>#DIV/0!</v>
      </c>
      <c r="AR51" s="104" t="e">
        <f>Table2[[#This Row],[2025]]/Table2[[#This Row],[d.2025]]</f>
        <v>#DIV/0!</v>
      </c>
      <c r="AS51" s="104" t="e">
        <f>Table2[[#This Row],[2026]]/Table2[[#This Row],[d.2026]]</f>
        <v>#DIV/0!</v>
      </c>
      <c r="AT51" s="104" t="e">
        <f>Table2[[#This Row],[2027]]/Table2[[#This Row],[d.2027]]</f>
        <v>#DIV/0!</v>
      </c>
      <c r="AU51" s="104" t="e">
        <f>Table2[[#This Row],[2028]]/Table2[[#This Row],[d.2028]]</f>
        <v>#DIV/0!</v>
      </c>
      <c r="AV51" s="108" t="e">
        <f>Table2[[#This Row],[2029]]/Table2[[#This Row],[d.2029]]</f>
        <v>#DIV/0!</v>
      </c>
      <c r="AW51" s="97" t="e">
        <f>Table2[[#This Row],[e.2021]]/Table2[[#This Row],[Papildatvaļinājums par 20216]]</f>
        <v>#DIV/0!</v>
      </c>
      <c r="AX51" s="97" t="e">
        <f>Table2[[#This Row],[e.2022]]/Table2[[#This Row],[Papildatvaļinājums par 20226]]</f>
        <v>#DIV/0!</v>
      </c>
      <c r="AY51" s="97" t="e">
        <f>Table2[[#This Row],[e.2023]]/Table2[[#This Row],[Papildatvaļinājums par 20236]]</f>
        <v>#DIV/0!</v>
      </c>
      <c r="AZ51" s="97" t="e">
        <f>Table2[[#This Row],[e.2024]]/Table2[[#This Row],[Papildatvaļinājums par 20246]]</f>
        <v>#DIV/0!</v>
      </c>
      <c r="BA51" s="97" t="e">
        <f>Table2[[#This Row],[e.2025]]/Table2[[#This Row],[Papildatvaļinājums par 20256]]</f>
        <v>#DIV/0!</v>
      </c>
      <c r="BB51" s="97" t="e">
        <f>Table2[[#This Row],[e.2026]]/Table2[[#This Row],[Papildatvaļinājums par 20266]]</f>
        <v>#DIV/0!</v>
      </c>
      <c r="BC51" s="97" t="e">
        <f>Table2[[#This Row],[e.2027]]/Table2[[#This Row],[Papildatvaļinājums par 20276]]</f>
        <v>#DIV/0!</v>
      </c>
      <c r="BD51" s="97" t="e">
        <f>Table2[[#This Row],[e.2028]]/Table2[[#This Row],[Papildatvaļinājums par 20286]]</f>
        <v>#DIV/0!</v>
      </c>
      <c r="BE51" s="98" t="e">
        <f>Table2[[#This Row],[e.2029]]/Table2[[#This Row],[Papildatvaļinājums par 20296]]</f>
        <v>#DIV/0!</v>
      </c>
      <c r="BF51" s="85">
        <f>YEAR(Table2[[#This Row],[Ja papildatvaļinājums - darbinieka darba uzsākšana iestādē, ja darbs projektā nav uzsākts 1.janvārī4]])</f>
        <v>1900</v>
      </c>
      <c r="BG51" s="86">
        <f>MONTH(Table2[[#This Row],[Ja papildatvaļinājums - darbinieka darba uzsākšana iestādē, ja darbs projektā nav uzsākts 1.janvārī4]])</f>
        <v>1</v>
      </c>
      <c r="BH51" s="86">
        <f>DAY(Table2[[#This Row],[Ja papildatvaļinājums - darbinieka darba uzsākšana iestādē, ja darbs projektā nav uzsākts 1.janvārī4]])</f>
        <v>0</v>
      </c>
      <c r="BI51" s="147">
        <f t="shared" si="19"/>
        <v>1</v>
      </c>
      <c r="BJ51" s="144" cm="1">
        <f t="array" ref="BJ51">_xlfn.IFS($BF51=2021,$BI51,$BS51=2021,$BV51,$BF51&lt;2021,$BJ$8,$BS51&gt;2021,$BJ$8,$BF51&gt;2021,$BJ$8,$BS51&lt;2021,$BJ$8)</f>
        <v>365</v>
      </c>
      <c r="BK51" s="116" cm="1">
        <f t="array" ref="BK51">_xlfn.IFS($BF51=2022,$BI51,$BS51=2022,$BV51,$BF51&lt;2022,$BK$8,$BS51&gt;2022,$BK$8,$BF51&gt;2022,$BK$8,$BS51&lt;2022,$BK$8)</f>
        <v>365</v>
      </c>
      <c r="BL51" s="116" cm="1">
        <f t="array" ref="BL51">_xlfn.IFS($BF51=2023,$BI51,$BS51=2023,$BV51,$BF51&lt;2023,$BL$8,$BS51&gt;2023,$BL$8,$BF51&gt;2023,$BL$8,$BS51&lt;2023,$BL$8)</f>
        <v>365</v>
      </c>
      <c r="BM51" s="116" cm="1">
        <f t="array" ref="BM51">_xlfn.IFS($BF51=2024,$BI51,$BS51=2024,$BV51,$BF51&lt;2024,$BM$8,$BS51&gt;2024,$BM$8,$BF51&gt;2024,$BM$8,$BS51&lt;2024,$BM$8)</f>
        <v>366</v>
      </c>
      <c r="BN51" s="116" cm="1">
        <f t="array" ref="BN51">_xlfn.IFS($BF51=2025,$BI51,$BS51=2025,$BV51,$BF51&lt;2025,$BN$8,$BS51&gt;2025,$BN$8,$BF51&gt;2025,$BN$8,$BS51&lt;2025,$BN$8)</f>
        <v>365</v>
      </c>
      <c r="BO51" s="116" cm="1">
        <f t="array" ref="BO51">_xlfn.IFS($BF51=2026,$BI51,$BS51=2026,$BV51,$BF51&lt;2026,$BO$8,$BS51&gt;2026,$BO$8,$BF51&gt;2026,$BO$8,$BS51&lt;2026,$BO$8)</f>
        <v>365</v>
      </c>
      <c r="BP51" s="116" cm="1">
        <f t="array" ref="BP51">_xlfn.IFS($BF51=2027,$BI51,$BS51=2027,$BV51,$BF51&lt;2027,$BP$8,$BS51&gt;2027,$BP$8,$BF51&gt;2027,$BP$8,$BS51&lt;2027,$BP$8)</f>
        <v>365</v>
      </c>
      <c r="BQ51" s="116" cm="1">
        <f t="array" ref="BQ51">_xlfn.IFS($BF51=2028,$BI51,$BS51=2028,$BV51,$BF51&lt;2028,$BQ$8,$BS51&gt;2028,$BQ$8,$BF51&gt;2028,$BQ$8,$BS51&lt;2028,$BQ$8)</f>
        <v>366</v>
      </c>
      <c r="BR51" s="119" cm="1">
        <f t="array" ref="BR51">_xlfn.IFS($BF51=2029,$BI51,$BS51=2029,$BV51,$BF51&lt;2029,$BR$8,$BS51&gt;2029,$BR$8,$BF51&gt;2029,$BR$8,$BS51&lt;2029,$BR$8)</f>
        <v>365</v>
      </c>
      <c r="BS51" s="142">
        <f>YEAR(Table2[[#This Row],[Ja papildatvaļinājums - darbinieka darba beigšanas datums iestādē, ja darbs projektā nav beigts  31.decembrī5]])</f>
        <v>1900</v>
      </c>
      <c r="BT51" s="141">
        <f>MONTH(Table2[[#This Row],[Ja papildatvaļinājums - darbinieka darba beigšanas datums iestādē, ja darbs projektā nav beigts  31.decembrī5]])</f>
        <v>1</v>
      </c>
      <c r="BU51" s="141">
        <f>DAY(Table2[[#This Row],[Ja papildatvaļinājums - darbinieka darba beigšanas datums iestādē, ja darbs projektā nav beigts  31.decembrī5]])</f>
        <v>0</v>
      </c>
      <c r="BV51" s="141">
        <f>IF(YEAR($J51)=YEAR($K51),MIN(DATE($BS51,$BT51,$BU51),$K51)-MAX(DATE($BF51,$BG51,$BH51),$J51)+1,MIN(DATE($BS51,$BT51,$BU51),$K51)-MAX(DATE(Table2[[#This Row],[Darba beigu gads iestādē]],1,1))+1)</f>
        <v>1</v>
      </c>
    </row>
    <row r="52" spans="1:74" x14ac:dyDescent="0.3">
      <c r="A52" s="26">
        <v>43</v>
      </c>
      <c r="B52" s="48"/>
      <c r="C52" s="49"/>
      <c r="D52" s="57"/>
      <c r="E52" s="63">
        <f>SUMIF(Table2[[#This Row],[b.2021]:[c.2029]],"&gt;0",Table2[[#This Row],[b.2021]:[c.2029]])</f>
        <v>0</v>
      </c>
      <c r="F52" s="58"/>
      <c r="G52" s="59"/>
      <c r="H52" s="66">
        <f>Table2[[#This Row],[Atvaļinājuma dienu skaits, kas projektā attiecināts iepriekšējos MP ]]+Table2[[#This Row],[Atvaļinājuma dienu skaits, kas pieprasīts šajā MP3]]</f>
        <v>0</v>
      </c>
      <c r="I52" s="29">
        <f>Table2[[#This Row],[Atvaļinājums proporcionāli nostrādātajam laikam projektā (Visi atvaļinājumi kopā)]]-H52</f>
        <v>0</v>
      </c>
      <c r="J52" s="135"/>
      <c r="K52" s="139"/>
      <c r="L52" s="125"/>
      <c r="M52" s="126"/>
      <c r="N52" s="126"/>
      <c r="O52" s="126"/>
      <c r="P52" s="126"/>
      <c r="Q52" s="126"/>
      <c r="R52" s="126"/>
      <c r="S52" s="126"/>
      <c r="T52" s="127"/>
      <c r="U52" s="170"/>
      <c r="V52" s="106">
        <f>IF(COUNT(Table2[[#This Row],[Darba sākuma datums projektā1]:[Amata pienākumu izpildes termiņš, vai darba beigu datums par kuru iesniegts MP2]])=2,MIN(DATE($V$9,12,31),$D52)-MAX(DATE($V$9,1,1),$C52)+1,0)</f>
        <v>0</v>
      </c>
      <c r="W52" s="99">
        <f>IF(COUNT(Table2[[#This Row],[Darba sākuma datums projektā1]:[Amata pienākumu izpildes termiņš, vai darba beigu datums par kuru iesniegts MP2]])=2,MIN(DATE($W$9,12,31),$D52)-MAX(DATE($W$9,1,1),$C52)+1,0)</f>
        <v>0</v>
      </c>
      <c r="X52" s="99">
        <f>IF(COUNT(Table2[[#This Row],[Darba sākuma datums projektā1]:[Amata pienākumu izpildes termiņš, vai darba beigu datums par kuru iesniegts MP2]])=2,MIN(DATE($X$9,12,31),$D52)-MAX(DATE($X$9,1,1),$C52)+1,0)</f>
        <v>0</v>
      </c>
      <c r="Y52" s="99">
        <f>IF(COUNT(Table2[[#This Row],[Darba sākuma datums projektā1]:[Amata pienākumu izpildes termiņš, vai darba beigu datums par kuru iesniegts MP2]])=2,MIN(DATE($Y$9,12,31),$D52)-MAX(DATE($Y$9,1,1),$C52)+1,0)</f>
        <v>0</v>
      </c>
      <c r="Z52" s="99">
        <f>IF(COUNT(Table2[[#This Row],[Darba sākuma datums projektā1]:[Amata pienākumu izpildes termiņš, vai darba beigu datums par kuru iesniegts MP2]])=2,MIN(DATE($Z$9,12,31),$D52)-MAX(DATE(Z$9,1,1),$C52)+1,0)</f>
        <v>0</v>
      </c>
      <c r="AA52" s="99">
        <f>IF(COUNT(Table2[[#This Row],[Darba sākuma datums projektā1]:[Amata pienākumu izpildes termiņš, vai darba beigu datums par kuru iesniegts MP2]])=2,MIN(DATE($AA$9,12,31),$D52)-MAX(DATE($AA$9,1,1),$C52)+1,0)</f>
        <v>0</v>
      </c>
      <c r="AB52" s="99">
        <f>IF(COUNT(Table2[[#This Row],[Darba sākuma datums projektā1]:[Amata pienākumu izpildes termiņš, vai darba beigu datums par kuru iesniegts MP2]])=2,MIN(DATE($AB$9,12,31),$D52)-MAX(DATE($AB$9,1,1),$C52)+1,0)</f>
        <v>0</v>
      </c>
      <c r="AC52" s="99">
        <f>IF(COUNT(Table2[[#This Row],[Darba sākuma datums projektā1]:[Amata pienākumu izpildes termiņš, vai darba beigu datums par kuru iesniegts MP2]])=2,MIN(DATE($AC$9,12,31),$D52)-MAX(DATE($AC$9,1,1),$C52)+1,0)</f>
        <v>0</v>
      </c>
      <c r="AD52" s="109">
        <f>IF(COUNT(Table2[[#This Row],[Darba sākuma datums projektā1]:[Amata pienākumu izpildes termiņš, vai darba beigu datums par kuru iesniegts MP2]])=2,MIN(DATE($AD$9,12,31),$D52)-MAX(DATE($AD$9,1,1),$C52)+1,0)</f>
        <v>0</v>
      </c>
      <c r="AE52" s="106">
        <f t="shared" si="10"/>
        <v>0</v>
      </c>
      <c r="AF52" s="99">
        <f t="shared" si="11"/>
        <v>0</v>
      </c>
      <c r="AG52" s="99">
        <f t="shared" si="12"/>
        <v>0</v>
      </c>
      <c r="AH52" s="99">
        <f t="shared" si="13"/>
        <v>0</v>
      </c>
      <c r="AI52" s="99">
        <f t="shared" si="14"/>
        <v>0</v>
      </c>
      <c r="AJ52" s="99">
        <f t="shared" si="15"/>
        <v>0</v>
      </c>
      <c r="AK52" s="99">
        <f t="shared" si="16"/>
        <v>0</v>
      </c>
      <c r="AL52" s="99">
        <f t="shared" si="17"/>
        <v>0</v>
      </c>
      <c r="AM52" s="100">
        <f t="shared" si="18"/>
        <v>0</v>
      </c>
      <c r="AN52" s="103" t="e">
        <f>Table2[[#This Row],[2021]]/Table2[[#This Row],[d.2021]]</f>
        <v>#DIV/0!</v>
      </c>
      <c r="AO52" s="104" t="e">
        <f>Table2[[#This Row],[2022]]/Table2[[#This Row],[d.2022]]</f>
        <v>#DIV/0!</v>
      </c>
      <c r="AP52" s="104" t="e">
        <f>Table2[[#This Row],[2023]]/Table2[[#This Row],[d.2023]]</f>
        <v>#DIV/0!</v>
      </c>
      <c r="AQ52" s="104" t="e">
        <f>Table2[[#This Row],[2024]]/Table2[[#This Row],[d.2024]]</f>
        <v>#DIV/0!</v>
      </c>
      <c r="AR52" s="104" t="e">
        <f>Table2[[#This Row],[2025]]/Table2[[#This Row],[d.2025]]</f>
        <v>#DIV/0!</v>
      </c>
      <c r="AS52" s="104" t="e">
        <f>Table2[[#This Row],[2026]]/Table2[[#This Row],[d.2026]]</f>
        <v>#DIV/0!</v>
      </c>
      <c r="AT52" s="104" t="e">
        <f>Table2[[#This Row],[2027]]/Table2[[#This Row],[d.2027]]</f>
        <v>#DIV/0!</v>
      </c>
      <c r="AU52" s="104" t="e">
        <f>Table2[[#This Row],[2028]]/Table2[[#This Row],[d.2028]]</f>
        <v>#DIV/0!</v>
      </c>
      <c r="AV52" s="108" t="e">
        <f>Table2[[#This Row],[2029]]/Table2[[#This Row],[d.2029]]</f>
        <v>#DIV/0!</v>
      </c>
      <c r="AW52" s="97" t="e">
        <f>Table2[[#This Row],[e.2021]]/Table2[[#This Row],[Papildatvaļinājums par 20216]]</f>
        <v>#DIV/0!</v>
      </c>
      <c r="AX52" s="97" t="e">
        <f>Table2[[#This Row],[e.2022]]/Table2[[#This Row],[Papildatvaļinājums par 20226]]</f>
        <v>#DIV/0!</v>
      </c>
      <c r="AY52" s="97" t="e">
        <f>Table2[[#This Row],[e.2023]]/Table2[[#This Row],[Papildatvaļinājums par 20236]]</f>
        <v>#DIV/0!</v>
      </c>
      <c r="AZ52" s="97" t="e">
        <f>Table2[[#This Row],[e.2024]]/Table2[[#This Row],[Papildatvaļinājums par 20246]]</f>
        <v>#DIV/0!</v>
      </c>
      <c r="BA52" s="97" t="e">
        <f>Table2[[#This Row],[e.2025]]/Table2[[#This Row],[Papildatvaļinājums par 20256]]</f>
        <v>#DIV/0!</v>
      </c>
      <c r="BB52" s="97" t="e">
        <f>Table2[[#This Row],[e.2026]]/Table2[[#This Row],[Papildatvaļinājums par 20266]]</f>
        <v>#DIV/0!</v>
      </c>
      <c r="BC52" s="97" t="e">
        <f>Table2[[#This Row],[e.2027]]/Table2[[#This Row],[Papildatvaļinājums par 20276]]</f>
        <v>#DIV/0!</v>
      </c>
      <c r="BD52" s="97" t="e">
        <f>Table2[[#This Row],[e.2028]]/Table2[[#This Row],[Papildatvaļinājums par 20286]]</f>
        <v>#DIV/0!</v>
      </c>
      <c r="BE52" s="98" t="e">
        <f>Table2[[#This Row],[e.2029]]/Table2[[#This Row],[Papildatvaļinājums par 20296]]</f>
        <v>#DIV/0!</v>
      </c>
      <c r="BF52" s="85">
        <f>YEAR(Table2[[#This Row],[Ja papildatvaļinājums - darbinieka darba uzsākšana iestādē, ja darbs projektā nav uzsākts 1.janvārī4]])</f>
        <v>1900</v>
      </c>
      <c r="BG52" s="86">
        <f>MONTH(Table2[[#This Row],[Ja papildatvaļinājums - darbinieka darba uzsākšana iestādē, ja darbs projektā nav uzsākts 1.janvārī4]])</f>
        <v>1</v>
      </c>
      <c r="BH52" s="86">
        <f>DAY(Table2[[#This Row],[Ja papildatvaļinājums - darbinieka darba uzsākšana iestādē, ja darbs projektā nav uzsākts 1.janvārī4]])</f>
        <v>0</v>
      </c>
      <c r="BI52" s="147">
        <f t="shared" si="19"/>
        <v>1</v>
      </c>
      <c r="BJ52" s="144" cm="1">
        <f t="array" ref="BJ52">_xlfn.IFS($BF52=2021,$BI52,$BS52=2021,$BV52,$BF52&lt;2021,$BJ$8,$BS52&gt;2021,$BJ$8,$BF52&gt;2021,$BJ$8,$BS52&lt;2021,$BJ$8)</f>
        <v>365</v>
      </c>
      <c r="BK52" s="116" cm="1">
        <f t="array" ref="BK52">_xlfn.IFS($BF52=2022,$BI52,$BS52=2022,$BV52,$BF52&lt;2022,$BK$8,$BS52&gt;2022,$BK$8,$BF52&gt;2022,$BK$8,$BS52&lt;2022,$BK$8)</f>
        <v>365</v>
      </c>
      <c r="BL52" s="116" cm="1">
        <f t="array" ref="BL52">_xlfn.IFS($BF52=2023,$BI52,$BS52=2023,$BV52,$BF52&lt;2023,$BL$8,$BS52&gt;2023,$BL$8,$BF52&gt;2023,$BL$8,$BS52&lt;2023,$BL$8)</f>
        <v>365</v>
      </c>
      <c r="BM52" s="116" cm="1">
        <f t="array" ref="BM52">_xlfn.IFS($BF52=2024,$BI52,$BS52=2024,$BV52,$BF52&lt;2024,$BM$8,$BS52&gt;2024,$BM$8,$BF52&gt;2024,$BM$8,$BS52&lt;2024,$BM$8)</f>
        <v>366</v>
      </c>
      <c r="BN52" s="116" cm="1">
        <f t="array" ref="BN52">_xlfn.IFS($BF52=2025,$BI52,$BS52=2025,$BV52,$BF52&lt;2025,$BN$8,$BS52&gt;2025,$BN$8,$BF52&gt;2025,$BN$8,$BS52&lt;2025,$BN$8)</f>
        <v>365</v>
      </c>
      <c r="BO52" s="116" cm="1">
        <f t="array" ref="BO52">_xlfn.IFS($BF52=2026,$BI52,$BS52=2026,$BV52,$BF52&lt;2026,$BO$8,$BS52&gt;2026,$BO$8,$BF52&gt;2026,$BO$8,$BS52&lt;2026,$BO$8)</f>
        <v>365</v>
      </c>
      <c r="BP52" s="116" cm="1">
        <f t="array" ref="BP52">_xlfn.IFS($BF52=2027,$BI52,$BS52=2027,$BV52,$BF52&lt;2027,$BP$8,$BS52&gt;2027,$BP$8,$BF52&gt;2027,$BP$8,$BS52&lt;2027,$BP$8)</f>
        <v>365</v>
      </c>
      <c r="BQ52" s="116" cm="1">
        <f t="array" ref="BQ52">_xlfn.IFS($BF52=2028,$BI52,$BS52=2028,$BV52,$BF52&lt;2028,$BQ$8,$BS52&gt;2028,$BQ$8,$BF52&gt;2028,$BQ$8,$BS52&lt;2028,$BQ$8)</f>
        <v>366</v>
      </c>
      <c r="BR52" s="119" cm="1">
        <f t="array" ref="BR52">_xlfn.IFS($BF52=2029,$BI52,$BS52=2029,$BV52,$BF52&lt;2029,$BR$8,$BS52&gt;2029,$BR$8,$BF52&gt;2029,$BR$8,$BS52&lt;2029,$BR$8)</f>
        <v>365</v>
      </c>
      <c r="BS52" s="142">
        <f>YEAR(Table2[[#This Row],[Ja papildatvaļinājums - darbinieka darba beigšanas datums iestādē, ja darbs projektā nav beigts  31.decembrī5]])</f>
        <v>1900</v>
      </c>
      <c r="BT52" s="141">
        <f>MONTH(Table2[[#This Row],[Ja papildatvaļinājums - darbinieka darba beigšanas datums iestādē, ja darbs projektā nav beigts  31.decembrī5]])</f>
        <v>1</v>
      </c>
      <c r="BU52" s="141">
        <f>DAY(Table2[[#This Row],[Ja papildatvaļinājums - darbinieka darba beigšanas datums iestādē, ja darbs projektā nav beigts  31.decembrī5]])</f>
        <v>0</v>
      </c>
      <c r="BV52" s="141">
        <f>IF(YEAR($J52)=YEAR($K52),MIN(DATE($BS52,$BT52,$BU52),$K52)-MAX(DATE($BF52,$BG52,$BH52),$J52)+1,MIN(DATE($BS52,$BT52,$BU52),$K52)-MAX(DATE(Table2[[#This Row],[Darba beigu gads iestādē]],1,1))+1)</f>
        <v>1</v>
      </c>
    </row>
    <row r="53" spans="1:74" x14ac:dyDescent="0.3">
      <c r="A53" s="26">
        <v>44</v>
      </c>
      <c r="B53" s="48"/>
      <c r="C53" s="49"/>
      <c r="D53" s="57"/>
      <c r="E53" s="63">
        <f>SUMIF(Table2[[#This Row],[b.2021]:[c.2029]],"&gt;0",Table2[[#This Row],[b.2021]:[c.2029]])</f>
        <v>0</v>
      </c>
      <c r="F53" s="58"/>
      <c r="G53" s="59"/>
      <c r="H53" s="66">
        <f>Table2[[#This Row],[Atvaļinājuma dienu skaits, kas projektā attiecināts iepriekšējos MP ]]+Table2[[#This Row],[Atvaļinājuma dienu skaits, kas pieprasīts šajā MP3]]</f>
        <v>0</v>
      </c>
      <c r="I53" s="29">
        <f>Table2[[#This Row],[Atvaļinājums proporcionāli nostrādātajam laikam projektā (Visi atvaļinājumi kopā)]]-H53</f>
        <v>0</v>
      </c>
      <c r="J53" s="135"/>
      <c r="K53" s="139"/>
      <c r="L53" s="125"/>
      <c r="M53" s="126"/>
      <c r="N53" s="126"/>
      <c r="O53" s="126"/>
      <c r="P53" s="126"/>
      <c r="Q53" s="126"/>
      <c r="R53" s="126"/>
      <c r="S53" s="126"/>
      <c r="T53" s="127"/>
      <c r="U53" s="170"/>
      <c r="V53" s="106">
        <f>IF(COUNT(Table2[[#This Row],[Darba sākuma datums projektā1]:[Amata pienākumu izpildes termiņš, vai darba beigu datums par kuru iesniegts MP2]])=2,MIN(DATE($V$9,12,31),$D53)-MAX(DATE($V$9,1,1),$C53)+1,0)</f>
        <v>0</v>
      </c>
      <c r="W53" s="99">
        <f>IF(COUNT(Table2[[#This Row],[Darba sākuma datums projektā1]:[Amata pienākumu izpildes termiņš, vai darba beigu datums par kuru iesniegts MP2]])=2,MIN(DATE($W$9,12,31),$D53)-MAX(DATE($W$9,1,1),$C53)+1,0)</f>
        <v>0</v>
      </c>
      <c r="X53" s="99">
        <f>IF(COUNT(Table2[[#This Row],[Darba sākuma datums projektā1]:[Amata pienākumu izpildes termiņš, vai darba beigu datums par kuru iesniegts MP2]])=2,MIN(DATE($X$9,12,31),$D53)-MAX(DATE($X$9,1,1),$C53)+1,0)</f>
        <v>0</v>
      </c>
      <c r="Y53" s="99">
        <f>IF(COUNT(Table2[[#This Row],[Darba sākuma datums projektā1]:[Amata pienākumu izpildes termiņš, vai darba beigu datums par kuru iesniegts MP2]])=2,MIN(DATE($Y$9,12,31),$D53)-MAX(DATE($Y$9,1,1),$C53)+1,0)</f>
        <v>0</v>
      </c>
      <c r="Z53" s="99">
        <f>IF(COUNT(Table2[[#This Row],[Darba sākuma datums projektā1]:[Amata pienākumu izpildes termiņš, vai darba beigu datums par kuru iesniegts MP2]])=2,MIN(DATE($Z$9,12,31),$D53)-MAX(DATE(Z$9,1,1),$C53)+1,0)</f>
        <v>0</v>
      </c>
      <c r="AA53" s="99">
        <f>IF(COUNT(Table2[[#This Row],[Darba sākuma datums projektā1]:[Amata pienākumu izpildes termiņš, vai darba beigu datums par kuru iesniegts MP2]])=2,MIN(DATE($AA$9,12,31),$D53)-MAX(DATE($AA$9,1,1),$C53)+1,0)</f>
        <v>0</v>
      </c>
      <c r="AB53" s="99">
        <f>IF(COUNT(Table2[[#This Row],[Darba sākuma datums projektā1]:[Amata pienākumu izpildes termiņš, vai darba beigu datums par kuru iesniegts MP2]])=2,MIN(DATE($AB$9,12,31),$D53)-MAX(DATE($AB$9,1,1),$C53)+1,0)</f>
        <v>0</v>
      </c>
      <c r="AC53" s="99">
        <f>IF(COUNT(Table2[[#This Row],[Darba sākuma datums projektā1]:[Amata pienākumu izpildes termiņš, vai darba beigu datums par kuru iesniegts MP2]])=2,MIN(DATE($AC$9,12,31),$D53)-MAX(DATE($AC$9,1,1),$C53)+1,0)</f>
        <v>0</v>
      </c>
      <c r="AD53" s="109">
        <f>IF(COUNT(Table2[[#This Row],[Darba sākuma datums projektā1]:[Amata pienākumu izpildes termiņš, vai darba beigu datums par kuru iesniegts MP2]])=2,MIN(DATE($AD$9,12,31),$D53)-MAX(DATE($AD$9,1,1),$C53)+1,0)</f>
        <v>0</v>
      </c>
      <c r="AE53" s="106">
        <f t="shared" si="10"/>
        <v>0</v>
      </c>
      <c r="AF53" s="99">
        <f t="shared" si="11"/>
        <v>0</v>
      </c>
      <c r="AG53" s="99">
        <f t="shared" si="12"/>
        <v>0</v>
      </c>
      <c r="AH53" s="99">
        <f t="shared" si="13"/>
        <v>0</v>
      </c>
      <c r="AI53" s="99">
        <f t="shared" si="14"/>
        <v>0</v>
      </c>
      <c r="AJ53" s="99">
        <f t="shared" si="15"/>
        <v>0</v>
      </c>
      <c r="AK53" s="99">
        <f t="shared" si="16"/>
        <v>0</v>
      </c>
      <c r="AL53" s="99">
        <f t="shared" si="17"/>
        <v>0</v>
      </c>
      <c r="AM53" s="100">
        <f t="shared" si="18"/>
        <v>0</v>
      </c>
      <c r="AN53" s="103" t="e">
        <f>Table2[[#This Row],[2021]]/Table2[[#This Row],[d.2021]]</f>
        <v>#DIV/0!</v>
      </c>
      <c r="AO53" s="104" t="e">
        <f>Table2[[#This Row],[2022]]/Table2[[#This Row],[d.2022]]</f>
        <v>#DIV/0!</v>
      </c>
      <c r="AP53" s="104" t="e">
        <f>Table2[[#This Row],[2023]]/Table2[[#This Row],[d.2023]]</f>
        <v>#DIV/0!</v>
      </c>
      <c r="AQ53" s="104" t="e">
        <f>Table2[[#This Row],[2024]]/Table2[[#This Row],[d.2024]]</f>
        <v>#DIV/0!</v>
      </c>
      <c r="AR53" s="104" t="e">
        <f>Table2[[#This Row],[2025]]/Table2[[#This Row],[d.2025]]</f>
        <v>#DIV/0!</v>
      </c>
      <c r="AS53" s="104" t="e">
        <f>Table2[[#This Row],[2026]]/Table2[[#This Row],[d.2026]]</f>
        <v>#DIV/0!</v>
      </c>
      <c r="AT53" s="104" t="e">
        <f>Table2[[#This Row],[2027]]/Table2[[#This Row],[d.2027]]</f>
        <v>#DIV/0!</v>
      </c>
      <c r="AU53" s="104" t="e">
        <f>Table2[[#This Row],[2028]]/Table2[[#This Row],[d.2028]]</f>
        <v>#DIV/0!</v>
      </c>
      <c r="AV53" s="108" t="e">
        <f>Table2[[#This Row],[2029]]/Table2[[#This Row],[d.2029]]</f>
        <v>#DIV/0!</v>
      </c>
      <c r="AW53" s="97" t="e">
        <f>Table2[[#This Row],[e.2021]]/Table2[[#This Row],[Papildatvaļinājums par 20216]]</f>
        <v>#DIV/0!</v>
      </c>
      <c r="AX53" s="97" t="e">
        <f>Table2[[#This Row],[e.2022]]/Table2[[#This Row],[Papildatvaļinājums par 20226]]</f>
        <v>#DIV/0!</v>
      </c>
      <c r="AY53" s="97" t="e">
        <f>Table2[[#This Row],[e.2023]]/Table2[[#This Row],[Papildatvaļinājums par 20236]]</f>
        <v>#DIV/0!</v>
      </c>
      <c r="AZ53" s="97" t="e">
        <f>Table2[[#This Row],[e.2024]]/Table2[[#This Row],[Papildatvaļinājums par 20246]]</f>
        <v>#DIV/0!</v>
      </c>
      <c r="BA53" s="97" t="e">
        <f>Table2[[#This Row],[e.2025]]/Table2[[#This Row],[Papildatvaļinājums par 20256]]</f>
        <v>#DIV/0!</v>
      </c>
      <c r="BB53" s="97" t="e">
        <f>Table2[[#This Row],[e.2026]]/Table2[[#This Row],[Papildatvaļinājums par 20266]]</f>
        <v>#DIV/0!</v>
      </c>
      <c r="BC53" s="97" t="e">
        <f>Table2[[#This Row],[e.2027]]/Table2[[#This Row],[Papildatvaļinājums par 20276]]</f>
        <v>#DIV/0!</v>
      </c>
      <c r="BD53" s="97" t="e">
        <f>Table2[[#This Row],[e.2028]]/Table2[[#This Row],[Papildatvaļinājums par 20286]]</f>
        <v>#DIV/0!</v>
      </c>
      <c r="BE53" s="98" t="e">
        <f>Table2[[#This Row],[e.2029]]/Table2[[#This Row],[Papildatvaļinājums par 20296]]</f>
        <v>#DIV/0!</v>
      </c>
      <c r="BF53" s="85">
        <f>YEAR(Table2[[#This Row],[Ja papildatvaļinājums - darbinieka darba uzsākšana iestādē, ja darbs projektā nav uzsākts 1.janvārī4]])</f>
        <v>1900</v>
      </c>
      <c r="BG53" s="86">
        <f>MONTH(Table2[[#This Row],[Ja papildatvaļinājums - darbinieka darba uzsākšana iestādē, ja darbs projektā nav uzsākts 1.janvārī4]])</f>
        <v>1</v>
      </c>
      <c r="BH53" s="86">
        <f>DAY(Table2[[#This Row],[Ja papildatvaļinājums - darbinieka darba uzsākšana iestādē, ja darbs projektā nav uzsākts 1.janvārī4]])</f>
        <v>0</v>
      </c>
      <c r="BI53" s="147">
        <f t="shared" si="19"/>
        <v>1</v>
      </c>
      <c r="BJ53" s="144" cm="1">
        <f t="array" ref="BJ53">_xlfn.IFS($BF53=2021,$BI53,$BS53=2021,$BV53,$BF53&lt;2021,$BJ$8,$BS53&gt;2021,$BJ$8,$BF53&gt;2021,$BJ$8,$BS53&lt;2021,$BJ$8)</f>
        <v>365</v>
      </c>
      <c r="BK53" s="116" cm="1">
        <f t="array" ref="BK53">_xlfn.IFS($BF53=2022,$BI53,$BS53=2022,$BV53,$BF53&lt;2022,$BK$8,$BS53&gt;2022,$BK$8,$BF53&gt;2022,$BK$8,$BS53&lt;2022,$BK$8)</f>
        <v>365</v>
      </c>
      <c r="BL53" s="116" cm="1">
        <f t="array" ref="BL53">_xlfn.IFS($BF53=2023,$BI53,$BS53=2023,$BV53,$BF53&lt;2023,$BL$8,$BS53&gt;2023,$BL$8,$BF53&gt;2023,$BL$8,$BS53&lt;2023,$BL$8)</f>
        <v>365</v>
      </c>
      <c r="BM53" s="116" cm="1">
        <f t="array" ref="BM53">_xlfn.IFS($BF53=2024,$BI53,$BS53=2024,$BV53,$BF53&lt;2024,$BM$8,$BS53&gt;2024,$BM$8,$BF53&gt;2024,$BM$8,$BS53&lt;2024,$BM$8)</f>
        <v>366</v>
      </c>
      <c r="BN53" s="116" cm="1">
        <f t="array" ref="BN53">_xlfn.IFS($BF53=2025,$BI53,$BS53=2025,$BV53,$BF53&lt;2025,$BN$8,$BS53&gt;2025,$BN$8,$BF53&gt;2025,$BN$8,$BS53&lt;2025,$BN$8)</f>
        <v>365</v>
      </c>
      <c r="BO53" s="116" cm="1">
        <f t="array" ref="BO53">_xlfn.IFS($BF53=2026,$BI53,$BS53=2026,$BV53,$BF53&lt;2026,$BO$8,$BS53&gt;2026,$BO$8,$BF53&gt;2026,$BO$8,$BS53&lt;2026,$BO$8)</f>
        <v>365</v>
      </c>
      <c r="BP53" s="116" cm="1">
        <f t="array" ref="BP53">_xlfn.IFS($BF53=2027,$BI53,$BS53=2027,$BV53,$BF53&lt;2027,$BP$8,$BS53&gt;2027,$BP$8,$BF53&gt;2027,$BP$8,$BS53&lt;2027,$BP$8)</f>
        <v>365</v>
      </c>
      <c r="BQ53" s="116" cm="1">
        <f t="array" ref="BQ53">_xlfn.IFS($BF53=2028,$BI53,$BS53=2028,$BV53,$BF53&lt;2028,$BQ$8,$BS53&gt;2028,$BQ$8,$BF53&gt;2028,$BQ$8,$BS53&lt;2028,$BQ$8)</f>
        <v>366</v>
      </c>
      <c r="BR53" s="119" cm="1">
        <f t="array" ref="BR53">_xlfn.IFS($BF53=2029,$BI53,$BS53=2029,$BV53,$BF53&lt;2029,$BR$8,$BS53&gt;2029,$BR$8,$BF53&gt;2029,$BR$8,$BS53&lt;2029,$BR$8)</f>
        <v>365</v>
      </c>
      <c r="BS53" s="142">
        <f>YEAR(Table2[[#This Row],[Ja papildatvaļinājums - darbinieka darba beigšanas datums iestādē, ja darbs projektā nav beigts  31.decembrī5]])</f>
        <v>1900</v>
      </c>
      <c r="BT53" s="141">
        <f>MONTH(Table2[[#This Row],[Ja papildatvaļinājums - darbinieka darba beigšanas datums iestādē, ja darbs projektā nav beigts  31.decembrī5]])</f>
        <v>1</v>
      </c>
      <c r="BU53" s="141">
        <f>DAY(Table2[[#This Row],[Ja papildatvaļinājums - darbinieka darba beigšanas datums iestādē, ja darbs projektā nav beigts  31.decembrī5]])</f>
        <v>0</v>
      </c>
      <c r="BV53" s="141">
        <f>IF(YEAR($J53)=YEAR($K53),MIN(DATE($BS53,$BT53,$BU53),$K53)-MAX(DATE($BF53,$BG53,$BH53),$J53)+1,MIN(DATE($BS53,$BT53,$BU53),$K53)-MAX(DATE(Table2[[#This Row],[Darba beigu gads iestādē]],1,1))+1)</f>
        <v>1</v>
      </c>
    </row>
    <row r="54" spans="1:74" x14ac:dyDescent="0.3">
      <c r="A54" s="26">
        <v>45</v>
      </c>
      <c r="B54" s="48"/>
      <c r="C54" s="49"/>
      <c r="D54" s="57"/>
      <c r="E54" s="63">
        <f>SUMIF(Table2[[#This Row],[b.2021]:[c.2029]],"&gt;0",Table2[[#This Row],[b.2021]:[c.2029]])</f>
        <v>0</v>
      </c>
      <c r="F54" s="58"/>
      <c r="G54" s="59"/>
      <c r="H54" s="66">
        <f>Table2[[#This Row],[Atvaļinājuma dienu skaits, kas projektā attiecināts iepriekšējos MP ]]+Table2[[#This Row],[Atvaļinājuma dienu skaits, kas pieprasīts šajā MP3]]</f>
        <v>0</v>
      </c>
      <c r="I54" s="29">
        <f>Table2[[#This Row],[Atvaļinājums proporcionāli nostrādātajam laikam projektā (Visi atvaļinājumi kopā)]]-H54</f>
        <v>0</v>
      </c>
      <c r="J54" s="135"/>
      <c r="K54" s="139"/>
      <c r="L54" s="125"/>
      <c r="M54" s="126"/>
      <c r="N54" s="126"/>
      <c r="O54" s="126"/>
      <c r="P54" s="126"/>
      <c r="Q54" s="126"/>
      <c r="R54" s="126"/>
      <c r="S54" s="126"/>
      <c r="T54" s="127"/>
      <c r="U54" s="170"/>
      <c r="V54" s="106">
        <f>IF(COUNT(Table2[[#This Row],[Darba sākuma datums projektā1]:[Amata pienākumu izpildes termiņš, vai darba beigu datums par kuru iesniegts MP2]])=2,MIN(DATE($V$9,12,31),$D54)-MAX(DATE($V$9,1,1),$C54)+1,0)</f>
        <v>0</v>
      </c>
      <c r="W54" s="99">
        <f>IF(COUNT(Table2[[#This Row],[Darba sākuma datums projektā1]:[Amata pienākumu izpildes termiņš, vai darba beigu datums par kuru iesniegts MP2]])=2,MIN(DATE($W$9,12,31),$D54)-MAX(DATE($W$9,1,1),$C54)+1,0)</f>
        <v>0</v>
      </c>
      <c r="X54" s="99">
        <f>IF(COUNT(Table2[[#This Row],[Darba sākuma datums projektā1]:[Amata pienākumu izpildes termiņš, vai darba beigu datums par kuru iesniegts MP2]])=2,MIN(DATE($X$9,12,31),$D54)-MAX(DATE($X$9,1,1),$C54)+1,0)</f>
        <v>0</v>
      </c>
      <c r="Y54" s="99">
        <f>IF(COUNT(Table2[[#This Row],[Darba sākuma datums projektā1]:[Amata pienākumu izpildes termiņš, vai darba beigu datums par kuru iesniegts MP2]])=2,MIN(DATE($Y$9,12,31),$D54)-MAX(DATE($Y$9,1,1),$C54)+1,0)</f>
        <v>0</v>
      </c>
      <c r="Z54" s="99">
        <f>IF(COUNT(Table2[[#This Row],[Darba sākuma datums projektā1]:[Amata pienākumu izpildes termiņš, vai darba beigu datums par kuru iesniegts MP2]])=2,MIN(DATE($Z$9,12,31),$D54)-MAX(DATE(Z$9,1,1),$C54)+1,0)</f>
        <v>0</v>
      </c>
      <c r="AA54" s="99">
        <f>IF(COUNT(Table2[[#This Row],[Darba sākuma datums projektā1]:[Amata pienākumu izpildes termiņš, vai darba beigu datums par kuru iesniegts MP2]])=2,MIN(DATE($AA$9,12,31),$D54)-MAX(DATE($AA$9,1,1),$C54)+1,0)</f>
        <v>0</v>
      </c>
      <c r="AB54" s="99">
        <f>IF(COUNT(Table2[[#This Row],[Darba sākuma datums projektā1]:[Amata pienākumu izpildes termiņš, vai darba beigu datums par kuru iesniegts MP2]])=2,MIN(DATE($AB$9,12,31),$D54)-MAX(DATE($AB$9,1,1),$C54)+1,0)</f>
        <v>0</v>
      </c>
      <c r="AC54" s="99">
        <f>IF(COUNT(Table2[[#This Row],[Darba sākuma datums projektā1]:[Amata pienākumu izpildes termiņš, vai darba beigu datums par kuru iesniegts MP2]])=2,MIN(DATE($AC$9,12,31),$D54)-MAX(DATE($AC$9,1,1),$C54)+1,0)</f>
        <v>0</v>
      </c>
      <c r="AD54" s="109">
        <f>IF(COUNT(Table2[[#This Row],[Darba sākuma datums projektā1]:[Amata pienākumu izpildes termiņš, vai darba beigu datums par kuru iesniegts MP2]])=2,MIN(DATE($AD$9,12,31),$D54)-MAX(DATE($AD$9,1,1),$C54)+1,0)</f>
        <v>0</v>
      </c>
      <c r="AE54" s="106">
        <f t="shared" si="10"/>
        <v>0</v>
      </c>
      <c r="AF54" s="99">
        <f t="shared" si="11"/>
        <v>0</v>
      </c>
      <c r="AG54" s="99">
        <f t="shared" si="12"/>
        <v>0</v>
      </c>
      <c r="AH54" s="99">
        <f t="shared" si="13"/>
        <v>0</v>
      </c>
      <c r="AI54" s="99">
        <f t="shared" si="14"/>
        <v>0</v>
      </c>
      <c r="AJ54" s="99">
        <f t="shared" si="15"/>
        <v>0</v>
      </c>
      <c r="AK54" s="99">
        <f t="shared" si="16"/>
        <v>0</v>
      </c>
      <c r="AL54" s="99">
        <f t="shared" si="17"/>
        <v>0</v>
      </c>
      <c r="AM54" s="100">
        <f t="shared" si="18"/>
        <v>0</v>
      </c>
      <c r="AN54" s="103" t="e">
        <f>Table2[[#This Row],[2021]]/Table2[[#This Row],[d.2021]]</f>
        <v>#DIV/0!</v>
      </c>
      <c r="AO54" s="104" t="e">
        <f>Table2[[#This Row],[2022]]/Table2[[#This Row],[d.2022]]</f>
        <v>#DIV/0!</v>
      </c>
      <c r="AP54" s="104" t="e">
        <f>Table2[[#This Row],[2023]]/Table2[[#This Row],[d.2023]]</f>
        <v>#DIV/0!</v>
      </c>
      <c r="AQ54" s="104" t="e">
        <f>Table2[[#This Row],[2024]]/Table2[[#This Row],[d.2024]]</f>
        <v>#DIV/0!</v>
      </c>
      <c r="AR54" s="104" t="e">
        <f>Table2[[#This Row],[2025]]/Table2[[#This Row],[d.2025]]</f>
        <v>#DIV/0!</v>
      </c>
      <c r="AS54" s="104" t="e">
        <f>Table2[[#This Row],[2026]]/Table2[[#This Row],[d.2026]]</f>
        <v>#DIV/0!</v>
      </c>
      <c r="AT54" s="104" t="e">
        <f>Table2[[#This Row],[2027]]/Table2[[#This Row],[d.2027]]</f>
        <v>#DIV/0!</v>
      </c>
      <c r="AU54" s="104" t="e">
        <f>Table2[[#This Row],[2028]]/Table2[[#This Row],[d.2028]]</f>
        <v>#DIV/0!</v>
      </c>
      <c r="AV54" s="108" t="e">
        <f>Table2[[#This Row],[2029]]/Table2[[#This Row],[d.2029]]</f>
        <v>#DIV/0!</v>
      </c>
      <c r="AW54" s="97" t="e">
        <f>Table2[[#This Row],[e.2021]]/Table2[[#This Row],[Papildatvaļinājums par 20216]]</f>
        <v>#DIV/0!</v>
      </c>
      <c r="AX54" s="97" t="e">
        <f>Table2[[#This Row],[e.2022]]/Table2[[#This Row],[Papildatvaļinājums par 20226]]</f>
        <v>#DIV/0!</v>
      </c>
      <c r="AY54" s="97" t="e">
        <f>Table2[[#This Row],[e.2023]]/Table2[[#This Row],[Papildatvaļinājums par 20236]]</f>
        <v>#DIV/0!</v>
      </c>
      <c r="AZ54" s="97" t="e">
        <f>Table2[[#This Row],[e.2024]]/Table2[[#This Row],[Papildatvaļinājums par 20246]]</f>
        <v>#DIV/0!</v>
      </c>
      <c r="BA54" s="97" t="e">
        <f>Table2[[#This Row],[e.2025]]/Table2[[#This Row],[Papildatvaļinājums par 20256]]</f>
        <v>#DIV/0!</v>
      </c>
      <c r="BB54" s="97" t="e">
        <f>Table2[[#This Row],[e.2026]]/Table2[[#This Row],[Papildatvaļinājums par 20266]]</f>
        <v>#DIV/0!</v>
      </c>
      <c r="BC54" s="97" t="e">
        <f>Table2[[#This Row],[e.2027]]/Table2[[#This Row],[Papildatvaļinājums par 20276]]</f>
        <v>#DIV/0!</v>
      </c>
      <c r="BD54" s="97" t="e">
        <f>Table2[[#This Row],[e.2028]]/Table2[[#This Row],[Papildatvaļinājums par 20286]]</f>
        <v>#DIV/0!</v>
      </c>
      <c r="BE54" s="98" t="e">
        <f>Table2[[#This Row],[e.2029]]/Table2[[#This Row],[Papildatvaļinājums par 20296]]</f>
        <v>#DIV/0!</v>
      </c>
      <c r="BF54" s="85">
        <f>YEAR(Table2[[#This Row],[Ja papildatvaļinājums - darbinieka darba uzsākšana iestādē, ja darbs projektā nav uzsākts 1.janvārī4]])</f>
        <v>1900</v>
      </c>
      <c r="BG54" s="86">
        <f>MONTH(Table2[[#This Row],[Ja papildatvaļinājums - darbinieka darba uzsākšana iestādē, ja darbs projektā nav uzsākts 1.janvārī4]])</f>
        <v>1</v>
      </c>
      <c r="BH54" s="86">
        <f>DAY(Table2[[#This Row],[Ja papildatvaļinājums - darbinieka darba uzsākšana iestādē, ja darbs projektā nav uzsākts 1.janvārī4]])</f>
        <v>0</v>
      </c>
      <c r="BI54" s="147">
        <f t="shared" si="19"/>
        <v>1</v>
      </c>
      <c r="BJ54" s="144" cm="1">
        <f t="array" ref="BJ54">_xlfn.IFS($BF54=2021,$BI54,$BS54=2021,$BV54,$BF54&lt;2021,$BJ$8,$BS54&gt;2021,$BJ$8,$BF54&gt;2021,$BJ$8,$BS54&lt;2021,$BJ$8)</f>
        <v>365</v>
      </c>
      <c r="BK54" s="116" cm="1">
        <f t="array" ref="BK54">_xlfn.IFS($BF54=2022,$BI54,$BS54=2022,$BV54,$BF54&lt;2022,$BK$8,$BS54&gt;2022,$BK$8,$BF54&gt;2022,$BK$8,$BS54&lt;2022,$BK$8)</f>
        <v>365</v>
      </c>
      <c r="BL54" s="116" cm="1">
        <f t="array" ref="BL54">_xlfn.IFS($BF54=2023,$BI54,$BS54=2023,$BV54,$BF54&lt;2023,$BL$8,$BS54&gt;2023,$BL$8,$BF54&gt;2023,$BL$8,$BS54&lt;2023,$BL$8)</f>
        <v>365</v>
      </c>
      <c r="BM54" s="116" cm="1">
        <f t="array" ref="BM54">_xlfn.IFS($BF54=2024,$BI54,$BS54=2024,$BV54,$BF54&lt;2024,$BM$8,$BS54&gt;2024,$BM$8,$BF54&gt;2024,$BM$8,$BS54&lt;2024,$BM$8)</f>
        <v>366</v>
      </c>
      <c r="BN54" s="116" cm="1">
        <f t="array" ref="BN54">_xlfn.IFS($BF54=2025,$BI54,$BS54=2025,$BV54,$BF54&lt;2025,$BN$8,$BS54&gt;2025,$BN$8,$BF54&gt;2025,$BN$8,$BS54&lt;2025,$BN$8)</f>
        <v>365</v>
      </c>
      <c r="BO54" s="116" cm="1">
        <f t="array" ref="BO54">_xlfn.IFS($BF54=2026,$BI54,$BS54=2026,$BV54,$BF54&lt;2026,$BO$8,$BS54&gt;2026,$BO$8,$BF54&gt;2026,$BO$8,$BS54&lt;2026,$BO$8)</f>
        <v>365</v>
      </c>
      <c r="BP54" s="116" cm="1">
        <f t="array" ref="BP54">_xlfn.IFS($BF54=2027,$BI54,$BS54=2027,$BV54,$BF54&lt;2027,$BP$8,$BS54&gt;2027,$BP$8,$BF54&gt;2027,$BP$8,$BS54&lt;2027,$BP$8)</f>
        <v>365</v>
      </c>
      <c r="BQ54" s="116" cm="1">
        <f t="array" ref="BQ54">_xlfn.IFS($BF54=2028,$BI54,$BS54=2028,$BV54,$BF54&lt;2028,$BQ$8,$BS54&gt;2028,$BQ$8,$BF54&gt;2028,$BQ$8,$BS54&lt;2028,$BQ$8)</f>
        <v>366</v>
      </c>
      <c r="BR54" s="119" cm="1">
        <f t="array" ref="BR54">_xlfn.IFS($BF54=2029,$BI54,$BS54=2029,$BV54,$BF54&lt;2029,$BR$8,$BS54&gt;2029,$BR$8,$BF54&gt;2029,$BR$8,$BS54&lt;2029,$BR$8)</f>
        <v>365</v>
      </c>
      <c r="BS54" s="142">
        <f>YEAR(Table2[[#This Row],[Ja papildatvaļinājums - darbinieka darba beigšanas datums iestādē, ja darbs projektā nav beigts  31.decembrī5]])</f>
        <v>1900</v>
      </c>
      <c r="BT54" s="141">
        <f>MONTH(Table2[[#This Row],[Ja papildatvaļinājums - darbinieka darba beigšanas datums iestādē, ja darbs projektā nav beigts  31.decembrī5]])</f>
        <v>1</v>
      </c>
      <c r="BU54" s="141">
        <f>DAY(Table2[[#This Row],[Ja papildatvaļinājums - darbinieka darba beigšanas datums iestādē, ja darbs projektā nav beigts  31.decembrī5]])</f>
        <v>0</v>
      </c>
      <c r="BV54" s="141">
        <f>IF(YEAR($J54)=YEAR($K54),MIN(DATE($BS54,$BT54,$BU54),$K54)-MAX(DATE($BF54,$BG54,$BH54),$J54)+1,MIN(DATE($BS54,$BT54,$BU54),$K54)-MAX(DATE(Table2[[#This Row],[Darba beigu gads iestādē]],1,1))+1)</f>
        <v>1</v>
      </c>
    </row>
    <row r="55" spans="1:74" x14ac:dyDescent="0.3">
      <c r="A55" s="26">
        <v>46</v>
      </c>
      <c r="B55" s="48"/>
      <c r="C55" s="49"/>
      <c r="D55" s="57"/>
      <c r="E55" s="63">
        <f>SUMIF(Table2[[#This Row],[b.2021]:[c.2029]],"&gt;0",Table2[[#This Row],[b.2021]:[c.2029]])</f>
        <v>0</v>
      </c>
      <c r="F55" s="58"/>
      <c r="G55" s="59"/>
      <c r="H55" s="66">
        <f>Table2[[#This Row],[Atvaļinājuma dienu skaits, kas projektā attiecināts iepriekšējos MP ]]+Table2[[#This Row],[Atvaļinājuma dienu skaits, kas pieprasīts šajā MP3]]</f>
        <v>0</v>
      </c>
      <c r="I55" s="29">
        <f>Table2[[#This Row],[Atvaļinājums proporcionāli nostrādātajam laikam projektā (Visi atvaļinājumi kopā)]]-H55</f>
        <v>0</v>
      </c>
      <c r="J55" s="135"/>
      <c r="K55" s="139"/>
      <c r="L55" s="125"/>
      <c r="M55" s="126"/>
      <c r="N55" s="126"/>
      <c r="O55" s="126"/>
      <c r="P55" s="126"/>
      <c r="Q55" s="126"/>
      <c r="R55" s="126"/>
      <c r="S55" s="126"/>
      <c r="T55" s="127"/>
      <c r="U55" s="170"/>
      <c r="V55" s="106">
        <f>IF(COUNT(Table2[[#This Row],[Darba sākuma datums projektā1]:[Amata pienākumu izpildes termiņš, vai darba beigu datums par kuru iesniegts MP2]])=2,MIN(DATE($V$9,12,31),$D55)-MAX(DATE($V$9,1,1),$C55)+1,0)</f>
        <v>0</v>
      </c>
      <c r="W55" s="99">
        <f>IF(COUNT(Table2[[#This Row],[Darba sākuma datums projektā1]:[Amata pienākumu izpildes termiņš, vai darba beigu datums par kuru iesniegts MP2]])=2,MIN(DATE($W$9,12,31),$D55)-MAX(DATE($W$9,1,1),$C55)+1,0)</f>
        <v>0</v>
      </c>
      <c r="X55" s="99">
        <f>IF(COUNT(Table2[[#This Row],[Darba sākuma datums projektā1]:[Amata pienākumu izpildes termiņš, vai darba beigu datums par kuru iesniegts MP2]])=2,MIN(DATE($X$9,12,31),$D55)-MAX(DATE($X$9,1,1),$C55)+1,0)</f>
        <v>0</v>
      </c>
      <c r="Y55" s="99">
        <f>IF(COUNT(Table2[[#This Row],[Darba sākuma datums projektā1]:[Amata pienākumu izpildes termiņš, vai darba beigu datums par kuru iesniegts MP2]])=2,MIN(DATE($Y$9,12,31),$D55)-MAX(DATE($Y$9,1,1),$C55)+1,0)</f>
        <v>0</v>
      </c>
      <c r="Z55" s="99">
        <f>IF(COUNT(Table2[[#This Row],[Darba sākuma datums projektā1]:[Amata pienākumu izpildes termiņš, vai darba beigu datums par kuru iesniegts MP2]])=2,MIN(DATE($Z$9,12,31),$D55)-MAX(DATE(Z$9,1,1),$C55)+1,0)</f>
        <v>0</v>
      </c>
      <c r="AA55" s="99">
        <f>IF(COUNT(Table2[[#This Row],[Darba sākuma datums projektā1]:[Amata pienākumu izpildes termiņš, vai darba beigu datums par kuru iesniegts MP2]])=2,MIN(DATE($AA$9,12,31),$D55)-MAX(DATE($AA$9,1,1),$C55)+1,0)</f>
        <v>0</v>
      </c>
      <c r="AB55" s="99">
        <f>IF(COUNT(Table2[[#This Row],[Darba sākuma datums projektā1]:[Amata pienākumu izpildes termiņš, vai darba beigu datums par kuru iesniegts MP2]])=2,MIN(DATE($AB$9,12,31),$D55)-MAX(DATE($AB$9,1,1),$C55)+1,0)</f>
        <v>0</v>
      </c>
      <c r="AC55" s="99">
        <f>IF(COUNT(Table2[[#This Row],[Darba sākuma datums projektā1]:[Amata pienākumu izpildes termiņš, vai darba beigu datums par kuru iesniegts MP2]])=2,MIN(DATE($AC$9,12,31),$D55)-MAX(DATE($AC$9,1,1),$C55)+1,0)</f>
        <v>0</v>
      </c>
      <c r="AD55" s="109">
        <f>IF(COUNT(Table2[[#This Row],[Darba sākuma datums projektā1]:[Amata pienākumu izpildes termiņš, vai darba beigu datums par kuru iesniegts MP2]])=2,MIN(DATE($AD$9,12,31),$D55)-MAX(DATE($AD$9,1,1),$C55)+1,0)</f>
        <v>0</v>
      </c>
      <c r="AE55" s="106">
        <f t="shared" si="10"/>
        <v>0</v>
      </c>
      <c r="AF55" s="99">
        <f t="shared" si="11"/>
        <v>0</v>
      </c>
      <c r="AG55" s="99">
        <f t="shared" si="12"/>
        <v>0</v>
      </c>
      <c r="AH55" s="99">
        <f t="shared" si="13"/>
        <v>0</v>
      </c>
      <c r="AI55" s="99">
        <f t="shared" si="14"/>
        <v>0</v>
      </c>
      <c r="AJ55" s="99">
        <f t="shared" si="15"/>
        <v>0</v>
      </c>
      <c r="AK55" s="99">
        <f t="shared" si="16"/>
        <v>0</v>
      </c>
      <c r="AL55" s="99">
        <f t="shared" si="17"/>
        <v>0</v>
      </c>
      <c r="AM55" s="100">
        <f t="shared" si="18"/>
        <v>0</v>
      </c>
      <c r="AN55" s="103" t="e">
        <f>Table2[[#This Row],[2021]]/Table2[[#This Row],[d.2021]]</f>
        <v>#DIV/0!</v>
      </c>
      <c r="AO55" s="104" t="e">
        <f>Table2[[#This Row],[2022]]/Table2[[#This Row],[d.2022]]</f>
        <v>#DIV/0!</v>
      </c>
      <c r="AP55" s="104" t="e">
        <f>Table2[[#This Row],[2023]]/Table2[[#This Row],[d.2023]]</f>
        <v>#DIV/0!</v>
      </c>
      <c r="AQ55" s="104" t="e">
        <f>Table2[[#This Row],[2024]]/Table2[[#This Row],[d.2024]]</f>
        <v>#DIV/0!</v>
      </c>
      <c r="AR55" s="104" t="e">
        <f>Table2[[#This Row],[2025]]/Table2[[#This Row],[d.2025]]</f>
        <v>#DIV/0!</v>
      </c>
      <c r="AS55" s="104" t="e">
        <f>Table2[[#This Row],[2026]]/Table2[[#This Row],[d.2026]]</f>
        <v>#DIV/0!</v>
      </c>
      <c r="AT55" s="104" t="e">
        <f>Table2[[#This Row],[2027]]/Table2[[#This Row],[d.2027]]</f>
        <v>#DIV/0!</v>
      </c>
      <c r="AU55" s="104" t="e">
        <f>Table2[[#This Row],[2028]]/Table2[[#This Row],[d.2028]]</f>
        <v>#DIV/0!</v>
      </c>
      <c r="AV55" s="108" t="e">
        <f>Table2[[#This Row],[2029]]/Table2[[#This Row],[d.2029]]</f>
        <v>#DIV/0!</v>
      </c>
      <c r="AW55" s="97" t="e">
        <f>Table2[[#This Row],[e.2021]]/Table2[[#This Row],[Papildatvaļinājums par 20216]]</f>
        <v>#DIV/0!</v>
      </c>
      <c r="AX55" s="97" t="e">
        <f>Table2[[#This Row],[e.2022]]/Table2[[#This Row],[Papildatvaļinājums par 20226]]</f>
        <v>#DIV/0!</v>
      </c>
      <c r="AY55" s="97" t="e">
        <f>Table2[[#This Row],[e.2023]]/Table2[[#This Row],[Papildatvaļinājums par 20236]]</f>
        <v>#DIV/0!</v>
      </c>
      <c r="AZ55" s="97" t="e">
        <f>Table2[[#This Row],[e.2024]]/Table2[[#This Row],[Papildatvaļinājums par 20246]]</f>
        <v>#DIV/0!</v>
      </c>
      <c r="BA55" s="97" t="e">
        <f>Table2[[#This Row],[e.2025]]/Table2[[#This Row],[Papildatvaļinājums par 20256]]</f>
        <v>#DIV/0!</v>
      </c>
      <c r="BB55" s="97" t="e">
        <f>Table2[[#This Row],[e.2026]]/Table2[[#This Row],[Papildatvaļinājums par 20266]]</f>
        <v>#DIV/0!</v>
      </c>
      <c r="BC55" s="97" t="e">
        <f>Table2[[#This Row],[e.2027]]/Table2[[#This Row],[Papildatvaļinājums par 20276]]</f>
        <v>#DIV/0!</v>
      </c>
      <c r="BD55" s="97" t="e">
        <f>Table2[[#This Row],[e.2028]]/Table2[[#This Row],[Papildatvaļinājums par 20286]]</f>
        <v>#DIV/0!</v>
      </c>
      <c r="BE55" s="98" t="e">
        <f>Table2[[#This Row],[e.2029]]/Table2[[#This Row],[Papildatvaļinājums par 20296]]</f>
        <v>#DIV/0!</v>
      </c>
      <c r="BF55" s="85">
        <f>YEAR(Table2[[#This Row],[Ja papildatvaļinājums - darbinieka darba uzsākšana iestādē, ja darbs projektā nav uzsākts 1.janvārī4]])</f>
        <v>1900</v>
      </c>
      <c r="BG55" s="86">
        <f>MONTH(Table2[[#This Row],[Ja papildatvaļinājums - darbinieka darba uzsākšana iestādē, ja darbs projektā nav uzsākts 1.janvārī4]])</f>
        <v>1</v>
      </c>
      <c r="BH55" s="86">
        <f>DAY(Table2[[#This Row],[Ja papildatvaļinājums - darbinieka darba uzsākšana iestādē, ja darbs projektā nav uzsākts 1.janvārī4]])</f>
        <v>0</v>
      </c>
      <c r="BI55" s="147">
        <f t="shared" si="19"/>
        <v>1</v>
      </c>
      <c r="BJ55" s="144" cm="1">
        <f t="array" ref="BJ55">_xlfn.IFS($BF55=2021,$BI55,$BS55=2021,$BV55,$BF55&lt;2021,$BJ$8,$BS55&gt;2021,$BJ$8,$BF55&gt;2021,$BJ$8,$BS55&lt;2021,$BJ$8)</f>
        <v>365</v>
      </c>
      <c r="BK55" s="116" cm="1">
        <f t="array" ref="BK55">_xlfn.IFS($BF55=2022,$BI55,$BS55=2022,$BV55,$BF55&lt;2022,$BK$8,$BS55&gt;2022,$BK$8,$BF55&gt;2022,$BK$8,$BS55&lt;2022,$BK$8)</f>
        <v>365</v>
      </c>
      <c r="BL55" s="116" cm="1">
        <f t="array" ref="BL55">_xlfn.IFS($BF55=2023,$BI55,$BS55=2023,$BV55,$BF55&lt;2023,$BL$8,$BS55&gt;2023,$BL$8,$BF55&gt;2023,$BL$8,$BS55&lt;2023,$BL$8)</f>
        <v>365</v>
      </c>
      <c r="BM55" s="116" cm="1">
        <f t="array" ref="BM55">_xlfn.IFS($BF55=2024,$BI55,$BS55=2024,$BV55,$BF55&lt;2024,$BM$8,$BS55&gt;2024,$BM$8,$BF55&gt;2024,$BM$8,$BS55&lt;2024,$BM$8)</f>
        <v>366</v>
      </c>
      <c r="BN55" s="116" cm="1">
        <f t="array" ref="BN55">_xlfn.IFS($BF55=2025,$BI55,$BS55=2025,$BV55,$BF55&lt;2025,$BN$8,$BS55&gt;2025,$BN$8,$BF55&gt;2025,$BN$8,$BS55&lt;2025,$BN$8)</f>
        <v>365</v>
      </c>
      <c r="BO55" s="116" cm="1">
        <f t="array" ref="BO55">_xlfn.IFS($BF55=2026,$BI55,$BS55=2026,$BV55,$BF55&lt;2026,$BO$8,$BS55&gt;2026,$BO$8,$BF55&gt;2026,$BO$8,$BS55&lt;2026,$BO$8)</f>
        <v>365</v>
      </c>
      <c r="BP55" s="116" cm="1">
        <f t="array" ref="BP55">_xlfn.IFS($BF55=2027,$BI55,$BS55=2027,$BV55,$BF55&lt;2027,$BP$8,$BS55&gt;2027,$BP$8,$BF55&gt;2027,$BP$8,$BS55&lt;2027,$BP$8)</f>
        <v>365</v>
      </c>
      <c r="BQ55" s="116" cm="1">
        <f t="array" ref="BQ55">_xlfn.IFS($BF55=2028,$BI55,$BS55=2028,$BV55,$BF55&lt;2028,$BQ$8,$BS55&gt;2028,$BQ$8,$BF55&gt;2028,$BQ$8,$BS55&lt;2028,$BQ$8)</f>
        <v>366</v>
      </c>
      <c r="BR55" s="119" cm="1">
        <f t="array" ref="BR55">_xlfn.IFS($BF55=2029,$BI55,$BS55=2029,$BV55,$BF55&lt;2029,$BR$8,$BS55&gt;2029,$BR$8,$BF55&gt;2029,$BR$8,$BS55&lt;2029,$BR$8)</f>
        <v>365</v>
      </c>
      <c r="BS55" s="142">
        <f>YEAR(Table2[[#This Row],[Ja papildatvaļinājums - darbinieka darba beigšanas datums iestādē, ja darbs projektā nav beigts  31.decembrī5]])</f>
        <v>1900</v>
      </c>
      <c r="BT55" s="141">
        <f>MONTH(Table2[[#This Row],[Ja papildatvaļinājums - darbinieka darba beigšanas datums iestādē, ja darbs projektā nav beigts  31.decembrī5]])</f>
        <v>1</v>
      </c>
      <c r="BU55" s="141">
        <f>DAY(Table2[[#This Row],[Ja papildatvaļinājums - darbinieka darba beigšanas datums iestādē, ja darbs projektā nav beigts  31.decembrī5]])</f>
        <v>0</v>
      </c>
      <c r="BV55" s="141">
        <f>IF(YEAR($J55)=YEAR($K55),MIN(DATE($BS55,$BT55,$BU55),$K55)-MAX(DATE($BF55,$BG55,$BH55),$J55)+1,MIN(DATE($BS55,$BT55,$BU55),$K55)-MAX(DATE(Table2[[#This Row],[Darba beigu gads iestādē]],1,1))+1)</f>
        <v>1</v>
      </c>
    </row>
    <row r="56" spans="1:74" x14ac:dyDescent="0.3">
      <c r="A56" s="26">
        <v>47</v>
      </c>
      <c r="B56" s="48"/>
      <c r="C56" s="49"/>
      <c r="D56" s="57"/>
      <c r="E56" s="63">
        <f>SUMIF(Table2[[#This Row],[b.2021]:[c.2029]],"&gt;0",Table2[[#This Row],[b.2021]:[c.2029]])</f>
        <v>0</v>
      </c>
      <c r="F56" s="58"/>
      <c r="G56" s="59"/>
      <c r="H56" s="66">
        <f>Table2[[#This Row],[Atvaļinājuma dienu skaits, kas projektā attiecināts iepriekšējos MP ]]+Table2[[#This Row],[Atvaļinājuma dienu skaits, kas pieprasīts šajā MP3]]</f>
        <v>0</v>
      </c>
      <c r="I56" s="29">
        <f>Table2[[#This Row],[Atvaļinājums proporcionāli nostrādātajam laikam projektā (Visi atvaļinājumi kopā)]]-H56</f>
        <v>0</v>
      </c>
      <c r="J56" s="135"/>
      <c r="K56" s="139"/>
      <c r="L56" s="125"/>
      <c r="M56" s="126"/>
      <c r="N56" s="126"/>
      <c r="O56" s="126"/>
      <c r="P56" s="126"/>
      <c r="Q56" s="126"/>
      <c r="R56" s="126"/>
      <c r="S56" s="126"/>
      <c r="T56" s="127"/>
      <c r="U56" s="170"/>
      <c r="V56" s="106">
        <f>IF(COUNT(Table2[[#This Row],[Darba sākuma datums projektā1]:[Amata pienākumu izpildes termiņš, vai darba beigu datums par kuru iesniegts MP2]])=2,MIN(DATE($V$9,12,31),$D56)-MAX(DATE($V$9,1,1),$C56)+1,0)</f>
        <v>0</v>
      </c>
      <c r="W56" s="99">
        <f>IF(COUNT(Table2[[#This Row],[Darba sākuma datums projektā1]:[Amata pienākumu izpildes termiņš, vai darba beigu datums par kuru iesniegts MP2]])=2,MIN(DATE($W$9,12,31),$D56)-MAX(DATE($W$9,1,1),$C56)+1,0)</f>
        <v>0</v>
      </c>
      <c r="X56" s="99">
        <f>IF(COUNT(Table2[[#This Row],[Darba sākuma datums projektā1]:[Amata pienākumu izpildes termiņš, vai darba beigu datums par kuru iesniegts MP2]])=2,MIN(DATE($X$9,12,31),$D56)-MAX(DATE($X$9,1,1),$C56)+1,0)</f>
        <v>0</v>
      </c>
      <c r="Y56" s="99">
        <f>IF(COUNT(Table2[[#This Row],[Darba sākuma datums projektā1]:[Amata pienākumu izpildes termiņš, vai darba beigu datums par kuru iesniegts MP2]])=2,MIN(DATE($Y$9,12,31),$D56)-MAX(DATE($Y$9,1,1),$C56)+1,0)</f>
        <v>0</v>
      </c>
      <c r="Z56" s="99">
        <f>IF(COUNT(Table2[[#This Row],[Darba sākuma datums projektā1]:[Amata pienākumu izpildes termiņš, vai darba beigu datums par kuru iesniegts MP2]])=2,MIN(DATE($Z$9,12,31),$D56)-MAX(DATE(Z$9,1,1),$C56)+1,0)</f>
        <v>0</v>
      </c>
      <c r="AA56" s="99">
        <f>IF(COUNT(Table2[[#This Row],[Darba sākuma datums projektā1]:[Amata pienākumu izpildes termiņš, vai darba beigu datums par kuru iesniegts MP2]])=2,MIN(DATE($AA$9,12,31),$D56)-MAX(DATE($AA$9,1,1),$C56)+1,0)</f>
        <v>0</v>
      </c>
      <c r="AB56" s="99">
        <f>IF(COUNT(Table2[[#This Row],[Darba sākuma datums projektā1]:[Amata pienākumu izpildes termiņš, vai darba beigu datums par kuru iesniegts MP2]])=2,MIN(DATE($AB$9,12,31),$D56)-MAX(DATE($AB$9,1,1),$C56)+1,0)</f>
        <v>0</v>
      </c>
      <c r="AC56" s="99">
        <f>IF(COUNT(Table2[[#This Row],[Darba sākuma datums projektā1]:[Amata pienākumu izpildes termiņš, vai darba beigu datums par kuru iesniegts MP2]])=2,MIN(DATE($AC$9,12,31),$D56)-MAX(DATE($AC$9,1,1),$C56)+1,0)</f>
        <v>0</v>
      </c>
      <c r="AD56" s="109">
        <f>IF(COUNT(Table2[[#This Row],[Darba sākuma datums projektā1]:[Amata pienākumu izpildes termiņš, vai darba beigu datums par kuru iesniegts MP2]])=2,MIN(DATE($AD$9,12,31),$D56)-MAX(DATE($AD$9,1,1),$C56)+1,0)</f>
        <v>0</v>
      </c>
      <c r="AE56" s="106">
        <f t="shared" si="10"/>
        <v>0</v>
      </c>
      <c r="AF56" s="99">
        <f t="shared" si="11"/>
        <v>0</v>
      </c>
      <c r="AG56" s="99">
        <f t="shared" si="12"/>
        <v>0</v>
      </c>
      <c r="AH56" s="99">
        <f t="shared" si="13"/>
        <v>0</v>
      </c>
      <c r="AI56" s="99">
        <f t="shared" si="14"/>
        <v>0</v>
      </c>
      <c r="AJ56" s="99">
        <f t="shared" si="15"/>
        <v>0</v>
      </c>
      <c r="AK56" s="99">
        <f t="shared" si="16"/>
        <v>0</v>
      </c>
      <c r="AL56" s="99">
        <f t="shared" si="17"/>
        <v>0</v>
      </c>
      <c r="AM56" s="100">
        <f t="shared" si="18"/>
        <v>0</v>
      </c>
      <c r="AN56" s="103" t="e">
        <f>Table2[[#This Row],[2021]]/Table2[[#This Row],[d.2021]]</f>
        <v>#DIV/0!</v>
      </c>
      <c r="AO56" s="104" t="e">
        <f>Table2[[#This Row],[2022]]/Table2[[#This Row],[d.2022]]</f>
        <v>#DIV/0!</v>
      </c>
      <c r="AP56" s="104" t="e">
        <f>Table2[[#This Row],[2023]]/Table2[[#This Row],[d.2023]]</f>
        <v>#DIV/0!</v>
      </c>
      <c r="AQ56" s="104" t="e">
        <f>Table2[[#This Row],[2024]]/Table2[[#This Row],[d.2024]]</f>
        <v>#DIV/0!</v>
      </c>
      <c r="AR56" s="104" t="e">
        <f>Table2[[#This Row],[2025]]/Table2[[#This Row],[d.2025]]</f>
        <v>#DIV/0!</v>
      </c>
      <c r="AS56" s="104" t="e">
        <f>Table2[[#This Row],[2026]]/Table2[[#This Row],[d.2026]]</f>
        <v>#DIV/0!</v>
      </c>
      <c r="AT56" s="104" t="e">
        <f>Table2[[#This Row],[2027]]/Table2[[#This Row],[d.2027]]</f>
        <v>#DIV/0!</v>
      </c>
      <c r="AU56" s="104" t="e">
        <f>Table2[[#This Row],[2028]]/Table2[[#This Row],[d.2028]]</f>
        <v>#DIV/0!</v>
      </c>
      <c r="AV56" s="108" t="e">
        <f>Table2[[#This Row],[2029]]/Table2[[#This Row],[d.2029]]</f>
        <v>#DIV/0!</v>
      </c>
      <c r="AW56" s="97" t="e">
        <f>Table2[[#This Row],[e.2021]]/Table2[[#This Row],[Papildatvaļinājums par 20216]]</f>
        <v>#DIV/0!</v>
      </c>
      <c r="AX56" s="97" t="e">
        <f>Table2[[#This Row],[e.2022]]/Table2[[#This Row],[Papildatvaļinājums par 20226]]</f>
        <v>#DIV/0!</v>
      </c>
      <c r="AY56" s="97" t="e">
        <f>Table2[[#This Row],[e.2023]]/Table2[[#This Row],[Papildatvaļinājums par 20236]]</f>
        <v>#DIV/0!</v>
      </c>
      <c r="AZ56" s="97" t="e">
        <f>Table2[[#This Row],[e.2024]]/Table2[[#This Row],[Papildatvaļinājums par 20246]]</f>
        <v>#DIV/0!</v>
      </c>
      <c r="BA56" s="97" t="e">
        <f>Table2[[#This Row],[e.2025]]/Table2[[#This Row],[Papildatvaļinājums par 20256]]</f>
        <v>#DIV/0!</v>
      </c>
      <c r="BB56" s="97" t="e">
        <f>Table2[[#This Row],[e.2026]]/Table2[[#This Row],[Papildatvaļinājums par 20266]]</f>
        <v>#DIV/0!</v>
      </c>
      <c r="BC56" s="97" t="e">
        <f>Table2[[#This Row],[e.2027]]/Table2[[#This Row],[Papildatvaļinājums par 20276]]</f>
        <v>#DIV/0!</v>
      </c>
      <c r="BD56" s="97" t="e">
        <f>Table2[[#This Row],[e.2028]]/Table2[[#This Row],[Papildatvaļinājums par 20286]]</f>
        <v>#DIV/0!</v>
      </c>
      <c r="BE56" s="98" t="e">
        <f>Table2[[#This Row],[e.2029]]/Table2[[#This Row],[Papildatvaļinājums par 20296]]</f>
        <v>#DIV/0!</v>
      </c>
      <c r="BF56" s="85">
        <f>YEAR(Table2[[#This Row],[Ja papildatvaļinājums - darbinieka darba uzsākšana iestādē, ja darbs projektā nav uzsākts 1.janvārī4]])</f>
        <v>1900</v>
      </c>
      <c r="BG56" s="86">
        <f>MONTH(Table2[[#This Row],[Ja papildatvaļinājums - darbinieka darba uzsākšana iestādē, ja darbs projektā nav uzsākts 1.janvārī4]])</f>
        <v>1</v>
      </c>
      <c r="BH56" s="86">
        <f>DAY(Table2[[#This Row],[Ja papildatvaļinājums - darbinieka darba uzsākšana iestādē, ja darbs projektā nav uzsākts 1.janvārī4]])</f>
        <v>0</v>
      </c>
      <c r="BI56" s="147">
        <f t="shared" si="19"/>
        <v>1</v>
      </c>
      <c r="BJ56" s="144" cm="1">
        <f t="array" ref="BJ56">_xlfn.IFS($BF56=2021,$BI56,$BS56=2021,$BV56,$BF56&lt;2021,$BJ$8,$BS56&gt;2021,$BJ$8,$BF56&gt;2021,$BJ$8,$BS56&lt;2021,$BJ$8)</f>
        <v>365</v>
      </c>
      <c r="BK56" s="116" cm="1">
        <f t="array" ref="BK56">_xlfn.IFS($BF56=2022,$BI56,$BS56=2022,$BV56,$BF56&lt;2022,$BK$8,$BS56&gt;2022,$BK$8,$BF56&gt;2022,$BK$8,$BS56&lt;2022,$BK$8)</f>
        <v>365</v>
      </c>
      <c r="BL56" s="116" cm="1">
        <f t="array" ref="BL56">_xlfn.IFS($BF56=2023,$BI56,$BS56=2023,$BV56,$BF56&lt;2023,$BL$8,$BS56&gt;2023,$BL$8,$BF56&gt;2023,$BL$8,$BS56&lt;2023,$BL$8)</f>
        <v>365</v>
      </c>
      <c r="BM56" s="116" cm="1">
        <f t="array" ref="BM56">_xlfn.IFS($BF56=2024,$BI56,$BS56=2024,$BV56,$BF56&lt;2024,$BM$8,$BS56&gt;2024,$BM$8,$BF56&gt;2024,$BM$8,$BS56&lt;2024,$BM$8)</f>
        <v>366</v>
      </c>
      <c r="BN56" s="116" cm="1">
        <f t="array" ref="BN56">_xlfn.IFS($BF56=2025,$BI56,$BS56=2025,$BV56,$BF56&lt;2025,$BN$8,$BS56&gt;2025,$BN$8,$BF56&gt;2025,$BN$8,$BS56&lt;2025,$BN$8)</f>
        <v>365</v>
      </c>
      <c r="BO56" s="116" cm="1">
        <f t="array" ref="BO56">_xlfn.IFS($BF56=2026,$BI56,$BS56=2026,$BV56,$BF56&lt;2026,$BO$8,$BS56&gt;2026,$BO$8,$BF56&gt;2026,$BO$8,$BS56&lt;2026,$BO$8)</f>
        <v>365</v>
      </c>
      <c r="BP56" s="116" cm="1">
        <f t="array" ref="BP56">_xlfn.IFS($BF56=2027,$BI56,$BS56=2027,$BV56,$BF56&lt;2027,$BP$8,$BS56&gt;2027,$BP$8,$BF56&gt;2027,$BP$8,$BS56&lt;2027,$BP$8)</f>
        <v>365</v>
      </c>
      <c r="BQ56" s="116" cm="1">
        <f t="array" ref="BQ56">_xlfn.IFS($BF56=2028,$BI56,$BS56=2028,$BV56,$BF56&lt;2028,$BQ$8,$BS56&gt;2028,$BQ$8,$BF56&gt;2028,$BQ$8,$BS56&lt;2028,$BQ$8)</f>
        <v>366</v>
      </c>
      <c r="BR56" s="119" cm="1">
        <f t="array" ref="BR56">_xlfn.IFS($BF56=2029,$BI56,$BS56=2029,$BV56,$BF56&lt;2029,$BR$8,$BS56&gt;2029,$BR$8,$BF56&gt;2029,$BR$8,$BS56&lt;2029,$BR$8)</f>
        <v>365</v>
      </c>
      <c r="BS56" s="142">
        <f>YEAR(Table2[[#This Row],[Ja papildatvaļinājums - darbinieka darba beigšanas datums iestādē, ja darbs projektā nav beigts  31.decembrī5]])</f>
        <v>1900</v>
      </c>
      <c r="BT56" s="141">
        <f>MONTH(Table2[[#This Row],[Ja papildatvaļinājums - darbinieka darba beigšanas datums iestādē, ja darbs projektā nav beigts  31.decembrī5]])</f>
        <v>1</v>
      </c>
      <c r="BU56" s="141">
        <f>DAY(Table2[[#This Row],[Ja papildatvaļinājums - darbinieka darba beigšanas datums iestādē, ja darbs projektā nav beigts  31.decembrī5]])</f>
        <v>0</v>
      </c>
      <c r="BV56" s="141">
        <f>IF(YEAR($J56)=YEAR($K56),MIN(DATE($BS56,$BT56,$BU56),$K56)-MAX(DATE($BF56,$BG56,$BH56),$J56)+1,MIN(DATE($BS56,$BT56,$BU56),$K56)-MAX(DATE(Table2[[#This Row],[Darba beigu gads iestādē]],1,1))+1)</f>
        <v>1</v>
      </c>
    </row>
    <row r="57" spans="1:74" x14ac:dyDescent="0.3">
      <c r="A57" s="26">
        <v>48</v>
      </c>
      <c r="B57" s="48"/>
      <c r="C57" s="49"/>
      <c r="D57" s="57"/>
      <c r="E57" s="63">
        <f>SUMIF(Table2[[#This Row],[b.2021]:[c.2029]],"&gt;0",Table2[[#This Row],[b.2021]:[c.2029]])</f>
        <v>0</v>
      </c>
      <c r="F57" s="58"/>
      <c r="G57" s="59"/>
      <c r="H57" s="66">
        <f>Table2[[#This Row],[Atvaļinājuma dienu skaits, kas projektā attiecināts iepriekšējos MP ]]+Table2[[#This Row],[Atvaļinājuma dienu skaits, kas pieprasīts šajā MP3]]</f>
        <v>0</v>
      </c>
      <c r="I57" s="29">
        <f>Table2[[#This Row],[Atvaļinājums proporcionāli nostrādātajam laikam projektā (Visi atvaļinājumi kopā)]]-H57</f>
        <v>0</v>
      </c>
      <c r="J57" s="135"/>
      <c r="K57" s="139"/>
      <c r="L57" s="125"/>
      <c r="M57" s="126"/>
      <c r="N57" s="126"/>
      <c r="O57" s="126"/>
      <c r="P57" s="126"/>
      <c r="Q57" s="126"/>
      <c r="R57" s="126"/>
      <c r="S57" s="126"/>
      <c r="T57" s="127"/>
      <c r="U57" s="170"/>
      <c r="V57" s="106">
        <f>IF(COUNT(Table2[[#This Row],[Darba sākuma datums projektā1]:[Amata pienākumu izpildes termiņš, vai darba beigu datums par kuru iesniegts MP2]])=2,MIN(DATE($V$9,12,31),$D57)-MAX(DATE($V$9,1,1),$C57)+1,0)</f>
        <v>0</v>
      </c>
      <c r="W57" s="99">
        <f>IF(COUNT(Table2[[#This Row],[Darba sākuma datums projektā1]:[Amata pienākumu izpildes termiņš, vai darba beigu datums par kuru iesniegts MP2]])=2,MIN(DATE($W$9,12,31),$D57)-MAX(DATE($W$9,1,1),$C57)+1,0)</f>
        <v>0</v>
      </c>
      <c r="X57" s="99">
        <f>IF(COUNT(Table2[[#This Row],[Darba sākuma datums projektā1]:[Amata pienākumu izpildes termiņš, vai darba beigu datums par kuru iesniegts MP2]])=2,MIN(DATE($X$9,12,31),$D57)-MAX(DATE($X$9,1,1),$C57)+1,0)</f>
        <v>0</v>
      </c>
      <c r="Y57" s="99">
        <f>IF(COUNT(Table2[[#This Row],[Darba sākuma datums projektā1]:[Amata pienākumu izpildes termiņš, vai darba beigu datums par kuru iesniegts MP2]])=2,MIN(DATE($Y$9,12,31),$D57)-MAX(DATE($Y$9,1,1),$C57)+1,0)</f>
        <v>0</v>
      </c>
      <c r="Z57" s="99">
        <f>IF(COUNT(Table2[[#This Row],[Darba sākuma datums projektā1]:[Amata pienākumu izpildes termiņš, vai darba beigu datums par kuru iesniegts MP2]])=2,MIN(DATE($Z$9,12,31),$D57)-MAX(DATE(Z$9,1,1),$C57)+1,0)</f>
        <v>0</v>
      </c>
      <c r="AA57" s="99">
        <f>IF(COUNT(Table2[[#This Row],[Darba sākuma datums projektā1]:[Amata pienākumu izpildes termiņš, vai darba beigu datums par kuru iesniegts MP2]])=2,MIN(DATE($AA$9,12,31),$D57)-MAX(DATE($AA$9,1,1),$C57)+1,0)</f>
        <v>0</v>
      </c>
      <c r="AB57" s="99">
        <f>IF(COUNT(Table2[[#This Row],[Darba sākuma datums projektā1]:[Amata pienākumu izpildes termiņš, vai darba beigu datums par kuru iesniegts MP2]])=2,MIN(DATE($AB$9,12,31),$D57)-MAX(DATE($AB$9,1,1),$C57)+1,0)</f>
        <v>0</v>
      </c>
      <c r="AC57" s="99">
        <f>IF(COUNT(Table2[[#This Row],[Darba sākuma datums projektā1]:[Amata pienākumu izpildes termiņš, vai darba beigu datums par kuru iesniegts MP2]])=2,MIN(DATE($AC$9,12,31),$D57)-MAX(DATE($AC$9,1,1),$C57)+1,0)</f>
        <v>0</v>
      </c>
      <c r="AD57" s="109">
        <f>IF(COUNT(Table2[[#This Row],[Darba sākuma datums projektā1]:[Amata pienākumu izpildes termiņš, vai darba beigu datums par kuru iesniegts MP2]])=2,MIN(DATE($AD$9,12,31),$D57)-MAX(DATE($AD$9,1,1),$C57)+1,0)</f>
        <v>0</v>
      </c>
      <c r="AE57" s="106">
        <f t="shared" si="10"/>
        <v>0</v>
      </c>
      <c r="AF57" s="99">
        <f t="shared" si="11"/>
        <v>0</v>
      </c>
      <c r="AG57" s="99">
        <f t="shared" si="12"/>
        <v>0</v>
      </c>
      <c r="AH57" s="99">
        <f t="shared" si="13"/>
        <v>0</v>
      </c>
      <c r="AI57" s="99">
        <f t="shared" si="14"/>
        <v>0</v>
      </c>
      <c r="AJ57" s="99">
        <f t="shared" si="15"/>
        <v>0</v>
      </c>
      <c r="AK57" s="99">
        <f t="shared" si="16"/>
        <v>0</v>
      </c>
      <c r="AL57" s="99">
        <f t="shared" si="17"/>
        <v>0</v>
      </c>
      <c r="AM57" s="100">
        <f t="shared" si="18"/>
        <v>0</v>
      </c>
      <c r="AN57" s="103" t="e">
        <f>Table2[[#This Row],[2021]]/Table2[[#This Row],[d.2021]]</f>
        <v>#DIV/0!</v>
      </c>
      <c r="AO57" s="104" t="e">
        <f>Table2[[#This Row],[2022]]/Table2[[#This Row],[d.2022]]</f>
        <v>#DIV/0!</v>
      </c>
      <c r="AP57" s="104" t="e">
        <f>Table2[[#This Row],[2023]]/Table2[[#This Row],[d.2023]]</f>
        <v>#DIV/0!</v>
      </c>
      <c r="AQ57" s="104" t="e">
        <f>Table2[[#This Row],[2024]]/Table2[[#This Row],[d.2024]]</f>
        <v>#DIV/0!</v>
      </c>
      <c r="AR57" s="104" t="e">
        <f>Table2[[#This Row],[2025]]/Table2[[#This Row],[d.2025]]</f>
        <v>#DIV/0!</v>
      </c>
      <c r="AS57" s="104" t="e">
        <f>Table2[[#This Row],[2026]]/Table2[[#This Row],[d.2026]]</f>
        <v>#DIV/0!</v>
      </c>
      <c r="AT57" s="104" t="e">
        <f>Table2[[#This Row],[2027]]/Table2[[#This Row],[d.2027]]</f>
        <v>#DIV/0!</v>
      </c>
      <c r="AU57" s="104" t="e">
        <f>Table2[[#This Row],[2028]]/Table2[[#This Row],[d.2028]]</f>
        <v>#DIV/0!</v>
      </c>
      <c r="AV57" s="108" t="e">
        <f>Table2[[#This Row],[2029]]/Table2[[#This Row],[d.2029]]</f>
        <v>#DIV/0!</v>
      </c>
      <c r="AW57" s="97" t="e">
        <f>Table2[[#This Row],[e.2021]]/Table2[[#This Row],[Papildatvaļinājums par 20216]]</f>
        <v>#DIV/0!</v>
      </c>
      <c r="AX57" s="97" t="e">
        <f>Table2[[#This Row],[e.2022]]/Table2[[#This Row],[Papildatvaļinājums par 20226]]</f>
        <v>#DIV/0!</v>
      </c>
      <c r="AY57" s="97" t="e">
        <f>Table2[[#This Row],[e.2023]]/Table2[[#This Row],[Papildatvaļinājums par 20236]]</f>
        <v>#DIV/0!</v>
      </c>
      <c r="AZ57" s="97" t="e">
        <f>Table2[[#This Row],[e.2024]]/Table2[[#This Row],[Papildatvaļinājums par 20246]]</f>
        <v>#DIV/0!</v>
      </c>
      <c r="BA57" s="97" t="e">
        <f>Table2[[#This Row],[e.2025]]/Table2[[#This Row],[Papildatvaļinājums par 20256]]</f>
        <v>#DIV/0!</v>
      </c>
      <c r="BB57" s="97" t="e">
        <f>Table2[[#This Row],[e.2026]]/Table2[[#This Row],[Papildatvaļinājums par 20266]]</f>
        <v>#DIV/0!</v>
      </c>
      <c r="BC57" s="97" t="e">
        <f>Table2[[#This Row],[e.2027]]/Table2[[#This Row],[Papildatvaļinājums par 20276]]</f>
        <v>#DIV/0!</v>
      </c>
      <c r="BD57" s="97" t="e">
        <f>Table2[[#This Row],[e.2028]]/Table2[[#This Row],[Papildatvaļinājums par 20286]]</f>
        <v>#DIV/0!</v>
      </c>
      <c r="BE57" s="98" t="e">
        <f>Table2[[#This Row],[e.2029]]/Table2[[#This Row],[Papildatvaļinājums par 20296]]</f>
        <v>#DIV/0!</v>
      </c>
      <c r="BF57" s="85">
        <f>YEAR(Table2[[#This Row],[Ja papildatvaļinājums - darbinieka darba uzsākšana iestādē, ja darbs projektā nav uzsākts 1.janvārī4]])</f>
        <v>1900</v>
      </c>
      <c r="BG57" s="86">
        <f>MONTH(Table2[[#This Row],[Ja papildatvaļinājums - darbinieka darba uzsākšana iestādē, ja darbs projektā nav uzsākts 1.janvārī4]])</f>
        <v>1</v>
      </c>
      <c r="BH57" s="86">
        <f>DAY(Table2[[#This Row],[Ja papildatvaļinājums - darbinieka darba uzsākšana iestādē, ja darbs projektā nav uzsākts 1.janvārī4]])</f>
        <v>0</v>
      </c>
      <c r="BI57" s="147">
        <f t="shared" si="19"/>
        <v>1</v>
      </c>
      <c r="BJ57" s="144" cm="1">
        <f t="array" ref="BJ57">_xlfn.IFS($BF57=2021,$BI57,$BS57=2021,$BV57,$BF57&lt;2021,$BJ$8,$BS57&gt;2021,$BJ$8,$BF57&gt;2021,$BJ$8,$BS57&lt;2021,$BJ$8)</f>
        <v>365</v>
      </c>
      <c r="BK57" s="116" cm="1">
        <f t="array" ref="BK57">_xlfn.IFS($BF57=2022,$BI57,$BS57=2022,$BV57,$BF57&lt;2022,$BK$8,$BS57&gt;2022,$BK$8,$BF57&gt;2022,$BK$8,$BS57&lt;2022,$BK$8)</f>
        <v>365</v>
      </c>
      <c r="BL57" s="116" cm="1">
        <f t="array" ref="BL57">_xlfn.IFS($BF57=2023,$BI57,$BS57=2023,$BV57,$BF57&lt;2023,$BL$8,$BS57&gt;2023,$BL$8,$BF57&gt;2023,$BL$8,$BS57&lt;2023,$BL$8)</f>
        <v>365</v>
      </c>
      <c r="BM57" s="116" cm="1">
        <f t="array" ref="BM57">_xlfn.IFS($BF57=2024,$BI57,$BS57=2024,$BV57,$BF57&lt;2024,$BM$8,$BS57&gt;2024,$BM$8,$BF57&gt;2024,$BM$8,$BS57&lt;2024,$BM$8)</f>
        <v>366</v>
      </c>
      <c r="BN57" s="116" cm="1">
        <f t="array" ref="BN57">_xlfn.IFS($BF57=2025,$BI57,$BS57=2025,$BV57,$BF57&lt;2025,$BN$8,$BS57&gt;2025,$BN$8,$BF57&gt;2025,$BN$8,$BS57&lt;2025,$BN$8)</f>
        <v>365</v>
      </c>
      <c r="BO57" s="116" cm="1">
        <f t="array" ref="BO57">_xlfn.IFS($BF57=2026,$BI57,$BS57=2026,$BV57,$BF57&lt;2026,$BO$8,$BS57&gt;2026,$BO$8,$BF57&gt;2026,$BO$8,$BS57&lt;2026,$BO$8)</f>
        <v>365</v>
      </c>
      <c r="BP57" s="116" cm="1">
        <f t="array" ref="BP57">_xlfn.IFS($BF57=2027,$BI57,$BS57=2027,$BV57,$BF57&lt;2027,$BP$8,$BS57&gt;2027,$BP$8,$BF57&gt;2027,$BP$8,$BS57&lt;2027,$BP$8)</f>
        <v>365</v>
      </c>
      <c r="BQ57" s="116" cm="1">
        <f t="array" ref="BQ57">_xlfn.IFS($BF57=2028,$BI57,$BS57=2028,$BV57,$BF57&lt;2028,$BQ$8,$BS57&gt;2028,$BQ$8,$BF57&gt;2028,$BQ$8,$BS57&lt;2028,$BQ$8)</f>
        <v>366</v>
      </c>
      <c r="BR57" s="119" cm="1">
        <f t="array" ref="BR57">_xlfn.IFS($BF57=2029,$BI57,$BS57=2029,$BV57,$BF57&lt;2029,$BR$8,$BS57&gt;2029,$BR$8,$BF57&gt;2029,$BR$8,$BS57&lt;2029,$BR$8)</f>
        <v>365</v>
      </c>
      <c r="BS57" s="142">
        <f>YEAR(Table2[[#This Row],[Ja papildatvaļinājums - darbinieka darba beigšanas datums iestādē, ja darbs projektā nav beigts  31.decembrī5]])</f>
        <v>1900</v>
      </c>
      <c r="BT57" s="141">
        <f>MONTH(Table2[[#This Row],[Ja papildatvaļinājums - darbinieka darba beigšanas datums iestādē, ja darbs projektā nav beigts  31.decembrī5]])</f>
        <v>1</v>
      </c>
      <c r="BU57" s="141">
        <f>DAY(Table2[[#This Row],[Ja papildatvaļinājums - darbinieka darba beigšanas datums iestādē, ja darbs projektā nav beigts  31.decembrī5]])</f>
        <v>0</v>
      </c>
      <c r="BV57" s="141">
        <f>IF(YEAR($J57)=YEAR($K57),MIN(DATE($BS57,$BT57,$BU57),$K57)-MAX(DATE($BF57,$BG57,$BH57),$J57)+1,MIN(DATE($BS57,$BT57,$BU57),$K57)-MAX(DATE(Table2[[#This Row],[Darba beigu gads iestādē]],1,1))+1)</f>
        <v>1</v>
      </c>
    </row>
    <row r="58" spans="1:74" x14ac:dyDescent="0.3">
      <c r="A58" s="26">
        <v>49</v>
      </c>
      <c r="B58" s="48"/>
      <c r="C58" s="49"/>
      <c r="D58" s="57"/>
      <c r="E58" s="63">
        <f>SUMIF(Table2[[#This Row],[b.2021]:[c.2029]],"&gt;0",Table2[[#This Row],[b.2021]:[c.2029]])</f>
        <v>0</v>
      </c>
      <c r="F58" s="58"/>
      <c r="G58" s="59"/>
      <c r="H58" s="66">
        <f>Table2[[#This Row],[Atvaļinājuma dienu skaits, kas projektā attiecināts iepriekšējos MP ]]+Table2[[#This Row],[Atvaļinājuma dienu skaits, kas pieprasīts šajā MP3]]</f>
        <v>0</v>
      </c>
      <c r="I58" s="29">
        <f>Table2[[#This Row],[Atvaļinājums proporcionāli nostrādātajam laikam projektā (Visi atvaļinājumi kopā)]]-H58</f>
        <v>0</v>
      </c>
      <c r="J58" s="135"/>
      <c r="K58" s="139"/>
      <c r="L58" s="125"/>
      <c r="M58" s="126"/>
      <c r="N58" s="126"/>
      <c r="O58" s="126"/>
      <c r="P58" s="126"/>
      <c r="Q58" s="126"/>
      <c r="R58" s="126"/>
      <c r="S58" s="126"/>
      <c r="T58" s="127"/>
      <c r="U58" s="170"/>
      <c r="V58" s="106">
        <f>IF(COUNT(Table2[[#This Row],[Darba sākuma datums projektā1]:[Amata pienākumu izpildes termiņš, vai darba beigu datums par kuru iesniegts MP2]])=2,MIN(DATE($V$9,12,31),$D58)-MAX(DATE($V$9,1,1),$C58)+1,0)</f>
        <v>0</v>
      </c>
      <c r="W58" s="99">
        <f>IF(COUNT(Table2[[#This Row],[Darba sākuma datums projektā1]:[Amata pienākumu izpildes termiņš, vai darba beigu datums par kuru iesniegts MP2]])=2,MIN(DATE($W$9,12,31),$D58)-MAX(DATE($W$9,1,1),$C58)+1,0)</f>
        <v>0</v>
      </c>
      <c r="X58" s="99">
        <f>IF(COUNT(Table2[[#This Row],[Darba sākuma datums projektā1]:[Amata pienākumu izpildes termiņš, vai darba beigu datums par kuru iesniegts MP2]])=2,MIN(DATE($X$9,12,31),$D58)-MAX(DATE($X$9,1,1),$C58)+1,0)</f>
        <v>0</v>
      </c>
      <c r="Y58" s="99">
        <f>IF(COUNT(Table2[[#This Row],[Darba sākuma datums projektā1]:[Amata pienākumu izpildes termiņš, vai darba beigu datums par kuru iesniegts MP2]])=2,MIN(DATE($Y$9,12,31),$D58)-MAX(DATE($Y$9,1,1),$C58)+1,0)</f>
        <v>0</v>
      </c>
      <c r="Z58" s="99">
        <f>IF(COUNT(Table2[[#This Row],[Darba sākuma datums projektā1]:[Amata pienākumu izpildes termiņš, vai darba beigu datums par kuru iesniegts MP2]])=2,MIN(DATE($Z$9,12,31),$D58)-MAX(DATE(Z$9,1,1),$C58)+1,0)</f>
        <v>0</v>
      </c>
      <c r="AA58" s="99">
        <f>IF(COUNT(Table2[[#This Row],[Darba sākuma datums projektā1]:[Amata pienākumu izpildes termiņš, vai darba beigu datums par kuru iesniegts MP2]])=2,MIN(DATE($AA$9,12,31),$D58)-MAX(DATE($AA$9,1,1),$C58)+1,0)</f>
        <v>0</v>
      </c>
      <c r="AB58" s="99">
        <f>IF(COUNT(Table2[[#This Row],[Darba sākuma datums projektā1]:[Amata pienākumu izpildes termiņš, vai darba beigu datums par kuru iesniegts MP2]])=2,MIN(DATE($AB$9,12,31),$D58)-MAX(DATE($AB$9,1,1),$C58)+1,0)</f>
        <v>0</v>
      </c>
      <c r="AC58" s="99">
        <f>IF(COUNT(Table2[[#This Row],[Darba sākuma datums projektā1]:[Amata pienākumu izpildes termiņš, vai darba beigu datums par kuru iesniegts MP2]])=2,MIN(DATE($AC$9,12,31),$D58)-MAX(DATE($AC$9,1,1),$C58)+1,0)</f>
        <v>0</v>
      </c>
      <c r="AD58" s="109">
        <f>IF(COUNT(Table2[[#This Row],[Darba sākuma datums projektā1]:[Amata pienākumu izpildes termiņš, vai darba beigu datums par kuru iesniegts MP2]])=2,MIN(DATE($AD$9,12,31),$D58)-MAX(DATE($AD$9,1,1),$C58)+1,0)</f>
        <v>0</v>
      </c>
      <c r="AE58" s="106">
        <f t="shared" si="10"/>
        <v>0</v>
      </c>
      <c r="AF58" s="99">
        <f t="shared" si="11"/>
        <v>0</v>
      </c>
      <c r="AG58" s="99">
        <f t="shared" si="12"/>
        <v>0</v>
      </c>
      <c r="AH58" s="99">
        <f t="shared" si="13"/>
        <v>0</v>
      </c>
      <c r="AI58" s="99">
        <f t="shared" si="14"/>
        <v>0</v>
      </c>
      <c r="AJ58" s="99">
        <f t="shared" si="15"/>
        <v>0</v>
      </c>
      <c r="AK58" s="99">
        <f t="shared" si="16"/>
        <v>0</v>
      </c>
      <c r="AL58" s="99">
        <f t="shared" si="17"/>
        <v>0</v>
      </c>
      <c r="AM58" s="100">
        <f t="shared" si="18"/>
        <v>0</v>
      </c>
      <c r="AN58" s="103" t="e">
        <f>Table2[[#This Row],[2021]]/Table2[[#This Row],[d.2021]]</f>
        <v>#DIV/0!</v>
      </c>
      <c r="AO58" s="104" t="e">
        <f>Table2[[#This Row],[2022]]/Table2[[#This Row],[d.2022]]</f>
        <v>#DIV/0!</v>
      </c>
      <c r="AP58" s="104" t="e">
        <f>Table2[[#This Row],[2023]]/Table2[[#This Row],[d.2023]]</f>
        <v>#DIV/0!</v>
      </c>
      <c r="AQ58" s="104" t="e">
        <f>Table2[[#This Row],[2024]]/Table2[[#This Row],[d.2024]]</f>
        <v>#DIV/0!</v>
      </c>
      <c r="AR58" s="104" t="e">
        <f>Table2[[#This Row],[2025]]/Table2[[#This Row],[d.2025]]</f>
        <v>#DIV/0!</v>
      </c>
      <c r="AS58" s="104" t="e">
        <f>Table2[[#This Row],[2026]]/Table2[[#This Row],[d.2026]]</f>
        <v>#DIV/0!</v>
      </c>
      <c r="AT58" s="104" t="e">
        <f>Table2[[#This Row],[2027]]/Table2[[#This Row],[d.2027]]</f>
        <v>#DIV/0!</v>
      </c>
      <c r="AU58" s="104" t="e">
        <f>Table2[[#This Row],[2028]]/Table2[[#This Row],[d.2028]]</f>
        <v>#DIV/0!</v>
      </c>
      <c r="AV58" s="108" t="e">
        <f>Table2[[#This Row],[2029]]/Table2[[#This Row],[d.2029]]</f>
        <v>#DIV/0!</v>
      </c>
      <c r="AW58" s="97" t="e">
        <f>Table2[[#This Row],[e.2021]]/Table2[[#This Row],[Papildatvaļinājums par 20216]]</f>
        <v>#DIV/0!</v>
      </c>
      <c r="AX58" s="97" t="e">
        <f>Table2[[#This Row],[e.2022]]/Table2[[#This Row],[Papildatvaļinājums par 20226]]</f>
        <v>#DIV/0!</v>
      </c>
      <c r="AY58" s="97" t="e">
        <f>Table2[[#This Row],[e.2023]]/Table2[[#This Row],[Papildatvaļinājums par 20236]]</f>
        <v>#DIV/0!</v>
      </c>
      <c r="AZ58" s="97" t="e">
        <f>Table2[[#This Row],[e.2024]]/Table2[[#This Row],[Papildatvaļinājums par 20246]]</f>
        <v>#DIV/0!</v>
      </c>
      <c r="BA58" s="97" t="e">
        <f>Table2[[#This Row],[e.2025]]/Table2[[#This Row],[Papildatvaļinājums par 20256]]</f>
        <v>#DIV/0!</v>
      </c>
      <c r="BB58" s="97" t="e">
        <f>Table2[[#This Row],[e.2026]]/Table2[[#This Row],[Papildatvaļinājums par 20266]]</f>
        <v>#DIV/0!</v>
      </c>
      <c r="BC58" s="97" t="e">
        <f>Table2[[#This Row],[e.2027]]/Table2[[#This Row],[Papildatvaļinājums par 20276]]</f>
        <v>#DIV/0!</v>
      </c>
      <c r="BD58" s="97" t="e">
        <f>Table2[[#This Row],[e.2028]]/Table2[[#This Row],[Papildatvaļinājums par 20286]]</f>
        <v>#DIV/0!</v>
      </c>
      <c r="BE58" s="98" t="e">
        <f>Table2[[#This Row],[e.2029]]/Table2[[#This Row],[Papildatvaļinājums par 20296]]</f>
        <v>#DIV/0!</v>
      </c>
      <c r="BF58" s="85">
        <f>YEAR(Table2[[#This Row],[Ja papildatvaļinājums - darbinieka darba uzsākšana iestādē, ja darbs projektā nav uzsākts 1.janvārī4]])</f>
        <v>1900</v>
      </c>
      <c r="BG58" s="86">
        <f>MONTH(Table2[[#This Row],[Ja papildatvaļinājums - darbinieka darba uzsākšana iestādē, ja darbs projektā nav uzsākts 1.janvārī4]])</f>
        <v>1</v>
      </c>
      <c r="BH58" s="86">
        <f>DAY(Table2[[#This Row],[Ja papildatvaļinājums - darbinieka darba uzsākšana iestādē, ja darbs projektā nav uzsākts 1.janvārī4]])</f>
        <v>0</v>
      </c>
      <c r="BI58" s="147">
        <f t="shared" si="19"/>
        <v>1</v>
      </c>
      <c r="BJ58" s="144" cm="1">
        <f t="array" ref="BJ58">_xlfn.IFS($BF58=2021,$BI58,$BS58=2021,$BV58,$BF58&lt;2021,$BJ$8,$BS58&gt;2021,$BJ$8,$BF58&gt;2021,$BJ$8,$BS58&lt;2021,$BJ$8)</f>
        <v>365</v>
      </c>
      <c r="BK58" s="116" cm="1">
        <f t="array" ref="BK58">_xlfn.IFS($BF58=2022,$BI58,$BS58=2022,$BV58,$BF58&lt;2022,$BK$8,$BS58&gt;2022,$BK$8,$BF58&gt;2022,$BK$8,$BS58&lt;2022,$BK$8)</f>
        <v>365</v>
      </c>
      <c r="BL58" s="116" cm="1">
        <f t="array" ref="BL58">_xlfn.IFS($BF58=2023,$BI58,$BS58=2023,$BV58,$BF58&lt;2023,$BL$8,$BS58&gt;2023,$BL$8,$BF58&gt;2023,$BL$8,$BS58&lt;2023,$BL$8)</f>
        <v>365</v>
      </c>
      <c r="BM58" s="116" cm="1">
        <f t="array" ref="BM58">_xlfn.IFS($BF58=2024,$BI58,$BS58=2024,$BV58,$BF58&lt;2024,$BM$8,$BS58&gt;2024,$BM$8,$BF58&gt;2024,$BM$8,$BS58&lt;2024,$BM$8)</f>
        <v>366</v>
      </c>
      <c r="BN58" s="116" cm="1">
        <f t="array" ref="BN58">_xlfn.IFS($BF58=2025,$BI58,$BS58=2025,$BV58,$BF58&lt;2025,$BN$8,$BS58&gt;2025,$BN$8,$BF58&gt;2025,$BN$8,$BS58&lt;2025,$BN$8)</f>
        <v>365</v>
      </c>
      <c r="BO58" s="116" cm="1">
        <f t="array" ref="BO58">_xlfn.IFS($BF58=2026,$BI58,$BS58=2026,$BV58,$BF58&lt;2026,$BO$8,$BS58&gt;2026,$BO$8,$BF58&gt;2026,$BO$8,$BS58&lt;2026,$BO$8)</f>
        <v>365</v>
      </c>
      <c r="BP58" s="116" cm="1">
        <f t="array" ref="BP58">_xlfn.IFS($BF58=2027,$BI58,$BS58=2027,$BV58,$BF58&lt;2027,$BP$8,$BS58&gt;2027,$BP$8,$BF58&gt;2027,$BP$8,$BS58&lt;2027,$BP$8)</f>
        <v>365</v>
      </c>
      <c r="BQ58" s="116" cm="1">
        <f t="array" ref="BQ58">_xlfn.IFS($BF58=2028,$BI58,$BS58=2028,$BV58,$BF58&lt;2028,$BQ$8,$BS58&gt;2028,$BQ$8,$BF58&gt;2028,$BQ$8,$BS58&lt;2028,$BQ$8)</f>
        <v>366</v>
      </c>
      <c r="BR58" s="119" cm="1">
        <f t="array" ref="BR58">_xlfn.IFS($BF58=2029,$BI58,$BS58=2029,$BV58,$BF58&lt;2029,$BR$8,$BS58&gt;2029,$BR$8,$BF58&gt;2029,$BR$8,$BS58&lt;2029,$BR$8)</f>
        <v>365</v>
      </c>
      <c r="BS58" s="142">
        <f>YEAR(Table2[[#This Row],[Ja papildatvaļinājums - darbinieka darba beigšanas datums iestādē, ja darbs projektā nav beigts  31.decembrī5]])</f>
        <v>1900</v>
      </c>
      <c r="BT58" s="141">
        <f>MONTH(Table2[[#This Row],[Ja papildatvaļinājums - darbinieka darba beigšanas datums iestādē, ja darbs projektā nav beigts  31.decembrī5]])</f>
        <v>1</v>
      </c>
      <c r="BU58" s="141">
        <f>DAY(Table2[[#This Row],[Ja papildatvaļinājums - darbinieka darba beigšanas datums iestādē, ja darbs projektā nav beigts  31.decembrī5]])</f>
        <v>0</v>
      </c>
      <c r="BV58" s="141">
        <f>IF(YEAR($J58)=YEAR($K58),MIN(DATE($BS58,$BT58,$BU58),$K58)-MAX(DATE($BF58,$BG58,$BH58),$J58)+1,MIN(DATE($BS58,$BT58,$BU58),$K58)-MAX(DATE(Table2[[#This Row],[Darba beigu gads iestādē]],1,1))+1)</f>
        <v>1</v>
      </c>
    </row>
    <row r="59" spans="1:74" x14ac:dyDescent="0.3">
      <c r="A59" s="26">
        <v>50</v>
      </c>
      <c r="B59" s="48"/>
      <c r="C59" s="49"/>
      <c r="D59" s="57"/>
      <c r="E59" s="63">
        <f>SUMIF(Table2[[#This Row],[b.2021]:[c.2029]],"&gt;0",Table2[[#This Row],[b.2021]:[c.2029]])</f>
        <v>0</v>
      </c>
      <c r="F59" s="58"/>
      <c r="G59" s="59"/>
      <c r="H59" s="66">
        <f>Table2[[#This Row],[Atvaļinājuma dienu skaits, kas projektā attiecināts iepriekšējos MP ]]+Table2[[#This Row],[Atvaļinājuma dienu skaits, kas pieprasīts šajā MP3]]</f>
        <v>0</v>
      </c>
      <c r="I59" s="29">
        <f>Table2[[#This Row],[Atvaļinājums proporcionāli nostrādātajam laikam projektā (Visi atvaļinājumi kopā)]]-H59</f>
        <v>0</v>
      </c>
      <c r="J59" s="135"/>
      <c r="K59" s="139"/>
      <c r="L59" s="125"/>
      <c r="M59" s="126"/>
      <c r="N59" s="126"/>
      <c r="O59" s="126"/>
      <c r="P59" s="126"/>
      <c r="Q59" s="126"/>
      <c r="R59" s="126"/>
      <c r="S59" s="126"/>
      <c r="T59" s="127"/>
      <c r="U59" s="170"/>
      <c r="V59" s="106">
        <f>IF(COUNT(Table2[[#This Row],[Darba sākuma datums projektā1]:[Amata pienākumu izpildes termiņš, vai darba beigu datums par kuru iesniegts MP2]])=2,MIN(DATE($V$9,12,31),$D59)-MAX(DATE($V$9,1,1),$C59)+1,0)</f>
        <v>0</v>
      </c>
      <c r="W59" s="99">
        <f>IF(COUNT(Table2[[#This Row],[Darba sākuma datums projektā1]:[Amata pienākumu izpildes termiņš, vai darba beigu datums par kuru iesniegts MP2]])=2,MIN(DATE($W$9,12,31),$D59)-MAX(DATE($W$9,1,1),$C59)+1,0)</f>
        <v>0</v>
      </c>
      <c r="X59" s="99">
        <f>IF(COUNT(Table2[[#This Row],[Darba sākuma datums projektā1]:[Amata pienākumu izpildes termiņš, vai darba beigu datums par kuru iesniegts MP2]])=2,MIN(DATE($X$9,12,31),$D59)-MAX(DATE($X$9,1,1),$C59)+1,0)</f>
        <v>0</v>
      </c>
      <c r="Y59" s="99">
        <f>IF(COUNT(Table2[[#This Row],[Darba sākuma datums projektā1]:[Amata pienākumu izpildes termiņš, vai darba beigu datums par kuru iesniegts MP2]])=2,MIN(DATE($Y$9,12,31),$D59)-MAX(DATE($Y$9,1,1),$C59)+1,0)</f>
        <v>0</v>
      </c>
      <c r="Z59" s="99">
        <f>IF(COUNT(Table2[[#This Row],[Darba sākuma datums projektā1]:[Amata pienākumu izpildes termiņš, vai darba beigu datums par kuru iesniegts MP2]])=2,MIN(DATE($Z$9,12,31),$D59)-MAX(DATE(Z$9,1,1),$C59)+1,0)</f>
        <v>0</v>
      </c>
      <c r="AA59" s="99">
        <f>IF(COUNT(Table2[[#This Row],[Darba sākuma datums projektā1]:[Amata pienākumu izpildes termiņš, vai darba beigu datums par kuru iesniegts MP2]])=2,MIN(DATE($AA$9,12,31),$D59)-MAX(DATE($AA$9,1,1),$C59)+1,0)</f>
        <v>0</v>
      </c>
      <c r="AB59" s="99">
        <f>IF(COUNT(Table2[[#This Row],[Darba sākuma datums projektā1]:[Amata pienākumu izpildes termiņš, vai darba beigu datums par kuru iesniegts MP2]])=2,MIN(DATE($AB$9,12,31),$D59)-MAX(DATE($AB$9,1,1),$C59)+1,0)</f>
        <v>0</v>
      </c>
      <c r="AC59" s="99">
        <f>IF(COUNT(Table2[[#This Row],[Darba sākuma datums projektā1]:[Amata pienākumu izpildes termiņš, vai darba beigu datums par kuru iesniegts MP2]])=2,MIN(DATE($AC$9,12,31),$D59)-MAX(DATE($AC$9,1,1),$C59)+1,0)</f>
        <v>0</v>
      </c>
      <c r="AD59" s="109">
        <f>IF(COUNT(Table2[[#This Row],[Darba sākuma datums projektā1]:[Amata pienākumu izpildes termiņš, vai darba beigu datums par kuru iesniegts MP2]])=2,MIN(DATE($AD$9,12,31),$D59)-MAX(DATE($AD$9,1,1),$C59)+1,0)</f>
        <v>0</v>
      </c>
      <c r="AE59" s="106">
        <f t="shared" si="10"/>
        <v>0</v>
      </c>
      <c r="AF59" s="99">
        <f t="shared" si="11"/>
        <v>0</v>
      </c>
      <c r="AG59" s="99">
        <f t="shared" si="12"/>
        <v>0</v>
      </c>
      <c r="AH59" s="99">
        <f t="shared" si="13"/>
        <v>0</v>
      </c>
      <c r="AI59" s="99">
        <f t="shared" si="14"/>
        <v>0</v>
      </c>
      <c r="AJ59" s="99">
        <f t="shared" si="15"/>
        <v>0</v>
      </c>
      <c r="AK59" s="99">
        <f t="shared" si="16"/>
        <v>0</v>
      </c>
      <c r="AL59" s="99">
        <f t="shared" si="17"/>
        <v>0</v>
      </c>
      <c r="AM59" s="100">
        <f t="shared" si="18"/>
        <v>0</v>
      </c>
      <c r="AN59" s="103" t="e">
        <f>Table2[[#This Row],[2021]]/Table2[[#This Row],[d.2021]]</f>
        <v>#DIV/0!</v>
      </c>
      <c r="AO59" s="104" t="e">
        <f>Table2[[#This Row],[2022]]/Table2[[#This Row],[d.2022]]</f>
        <v>#DIV/0!</v>
      </c>
      <c r="AP59" s="104" t="e">
        <f>Table2[[#This Row],[2023]]/Table2[[#This Row],[d.2023]]</f>
        <v>#DIV/0!</v>
      </c>
      <c r="AQ59" s="104" t="e">
        <f>Table2[[#This Row],[2024]]/Table2[[#This Row],[d.2024]]</f>
        <v>#DIV/0!</v>
      </c>
      <c r="AR59" s="104" t="e">
        <f>Table2[[#This Row],[2025]]/Table2[[#This Row],[d.2025]]</f>
        <v>#DIV/0!</v>
      </c>
      <c r="AS59" s="104" t="e">
        <f>Table2[[#This Row],[2026]]/Table2[[#This Row],[d.2026]]</f>
        <v>#DIV/0!</v>
      </c>
      <c r="AT59" s="104" t="e">
        <f>Table2[[#This Row],[2027]]/Table2[[#This Row],[d.2027]]</f>
        <v>#DIV/0!</v>
      </c>
      <c r="AU59" s="104" t="e">
        <f>Table2[[#This Row],[2028]]/Table2[[#This Row],[d.2028]]</f>
        <v>#DIV/0!</v>
      </c>
      <c r="AV59" s="108" t="e">
        <f>Table2[[#This Row],[2029]]/Table2[[#This Row],[d.2029]]</f>
        <v>#DIV/0!</v>
      </c>
      <c r="AW59" s="97" t="e">
        <f>Table2[[#This Row],[e.2021]]/Table2[[#This Row],[Papildatvaļinājums par 20216]]</f>
        <v>#DIV/0!</v>
      </c>
      <c r="AX59" s="97" t="e">
        <f>Table2[[#This Row],[e.2022]]/Table2[[#This Row],[Papildatvaļinājums par 20226]]</f>
        <v>#DIV/0!</v>
      </c>
      <c r="AY59" s="97" t="e">
        <f>Table2[[#This Row],[e.2023]]/Table2[[#This Row],[Papildatvaļinājums par 20236]]</f>
        <v>#DIV/0!</v>
      </c>
      <c r="AZ59" s="97" t="e">
        <f>Table2[[#This Row],[e.2024]]/Table2[[#This Row],[Papildatvaļinājums par 20246]]</f>
        <v>#DIV/0!</v>
      </c>
      <c r="BA59" s="97" t="e">
        <f>Table2[[#This Row],[e.2025]]/Table2[[#This Row],[Papildatvaļinājums par 20256]]</f>
        <v>#DIV/0!</v>
      </c>
      <c r="BB59" s="97" t="e">
        <f>Table2[[#This Row],[e.2026]]/Table2[[#This Row],[Papildatvaļinājums par 20266]]</f>
        <v>#DIV/0!</v>
      </c>
      <c r="BC59" s="97" t="e">
        <f>Table2[[#This Row],[e.2027]]/Table2[[#This Row],[Papildatvaļinājums par 20276]]</f>
        <v>#DIV/0!</v>
      </c>
      <c r="BD59" s="97" t="e">
        <f>Table2[[#This Row],[e.2028]]/Table2[[#This Row],[Papildatvaļinājums par 20286]]</f>
        <v>#DIV/0!</v>
      </c>
      <c r="BE59" s="98" t="e">
        <f>Table2[[#This Row],[e.2029]]/Table2[[#This Row],[Papildatvaļinājums par 20296]]</f>
        <v>#DIV/0!</v>
      </c>
      <c r="BF59" s="85">
        <f>YEAR(Table2[[#This Row],[Ja papildatvaļinājums - darbinieka darba uzsākšana iestādē, ja darbs projektā nav uzsākts 1.janvārī4]])</f>
        <v>1900</v>
      </c>
      <c r="BG59" s="86">
        <f>MONTH(Table2[[#This Row],[Ja papildatvaļinājums - darbinieka darba uzsākšana iestādē, ja darbs projektā nav uzsākts 1.janvārī4]])</f>
        <v>1</v>
      </c>
      <c r="BH59" s="86">
        <f>DAY(Table2[[#This Row],[Ja papildatvaļinājums - darbinieka darba uzsākšana iestādē, ja darbs projektā nav uzsākts 1.janvārī4]])</f>
        <v>0</v>
      </c>
      <c r="BI59" s="147">
        <f t="shared" si="19"/>
        <v>1</v>
      </c>
      <c r="BJ59" s="144" cm="1">
        <f t="array" ref="BJ59">_xlfn.IFS($BF59=2021,$BI59,$BS59=2021,$BV59,$BF59&lt;2021,$BJ$8,$BS59&gt;2021,$BJ$8,$BF59&gt;2021,$BJ$8,$BS59&lt;2021,$BJ$8)</f>
        <v>365</v>
      </c>
      <c r="BK59" s="116" cm="1">
        <f t="array" ref="BK59">_xlfn.IFS($BF59=2022,$BI59,$BS59=2022,$BV59,$BF59&lt;2022,$BK$8,$BS59&gt;2022,$BK$8,$BF59&gt;2022,$BK$8,$BS59&lt;2022,$BK$8)</f>
        <v>365</v>
      </c>
      <c r="BL59" s="116" cm="1">
        <f t="array" ref="BL59">_xlfn.IFS($BF59=2023,$BI59,$BS59=2023,$BV59,$BF59&lt;2023,$BL$8,$BS59&gt;2023,$BL$8,$BF59&gt;2023,$BL$8,$BS59&lt;2023,$BL$8)</f>
        <v>365</v>
      </c>
      <c r="BM59" s="116" cm="1">
        <f t="array" ref="BM59">_xlfn.IFS($BF59=2024,$BI59,$BS59=2024,$BV59,$BF59&lt;2024,$BM$8,$BS59&gt;2024,$BM$8,$BF59&gt;2024,$BM$8,$BS59&lt;2024,$BM$8)</f>
        <v>366</v>
      </c>
      <c r="BN59" s="116" cm="1">
        <f t="array" ref="BN59">_xlfn.IFS($BF59=2025,$BI59,$BS59=2025,$BV59,$BF59&lt;2025,$BN$8,$BS59&gt;2025,$BN$8,$BF59&gt;2025,$BN$8,$BS59&lt;2025,$BN$8)</f>
        <v>365</v>
      </c>
      <c r="BO59" s="116" cm="1">
        <f t="array" ref="BO59">_xlfn.IFS($BF59=2026,$BI59,$BS59=2026,$BV59,$BF59&lt;2026,$BO$8,$BS59&gt;2026,$BO$8,$BF59&gt;2026,$BO$8,$BS59&lt;2026,$BO$8)</f>
        <v>365</v>
      </c>
      <c r="BP59" s="116" cm="1">
        <f t="array" ref="BP59">_xlfn.IFS($BF59=2027,$BI59,$BS59=2027,$BV59,$BF59&lt;2027,$BP$8,$BS59&gt;2027,$BP$8,$BF59&gt;2027,$BP$8,$BS59&lt;2027,$BP$8)</f>
        <v>365</v>
      </c>
      <c r="BQ59" s="116" cm="1">
        <f t="array" ref="BQ59">_xlfn.IFS($BF59=2028,$BI59,$BS59=2028,$BV59,$BF59&lt;2028,$BQ$8,$BS59&gt;2028,$BQ$8,$BF59&gt;2028,$BQ$8,$BS59&lt;2028,$BQ$8)</f>
        <v>366</v>
      </c>
      <c r="BR59" s="119" cm="1">
        <f t="array" ref="BR59">_xlfn.IFS($BF59=2029,$BI59,$BS59=2029,$BV59,$BF59&lt;2029,$BR$8,$BS59&gt;2029,$BR$8,$BF59&gt;2029,$BR$8,$BS59&lt;2029,$BR$8)</f>
        <v>365</v>
      </c>
      <c r="BS59" s="142">
        <f>YEAR(Table2[[#This Row],[Ja papildatvaļinājums - darbinieka darba beigšanas datums iestādē, ja darbs projektā nav beigts  31.decembrī5]])</f>
        <v>1900</v>
      </c>
      <c r="BT59" s="141">
        <f>MONTH(Table2[[#This Row],[Ja papildatvaļinājums - darbinieka darba beigšanas datums iestādē, ja darbs projektā nav beigts  31.decembrī5]])</f>
        <v>1</v>
      </c>
      <c r="BU59" s="141">
        <f>DAY(Table2[[#This Row],[Ja papildatvaļinājums - darbinieka darba beigšanas datums iestādē, ja darbs projektā nav beigts  31.decembrī5]])</f>
        <v>0</v>
      </c>
      <c r="BV59" s="141">
        <f>IF(YEAR($J59)=YEAR($K59),MIN(DATE($BS59,$BT59,$BU59),$K59)-MAX(DATE($BF59,$BG59,$BH59),$J59)+1,MIN(DATE($BS59,$BT59,$BU59),$K59)-MAX(DATE(Table2[[#This Row],[Darba beigu gads iestādē]],1,1))+1)</f>
        <v>1</v>
      </c>
    </row>
    <row r="60" spans="1:74" x14ac:dyDescent="0.3">
      <c r="A60" s="26">
        <v>51</v>
      </c>
      <c r="B60" s="48"/>
      <c r="C60" s="49"/>
      <c r="D60" s="57"/>
      <c r="E60" s="63">
        <f>SUMIF(Table2[[#This Row],[b.2021]:[c.2029]],"&gt;0",Table2[[#This Row],[b.2021]:[c.2029]])</f>
        <v>0</v>
      </c>
      <c r="F60" s="58"/>
      <c r="G60" s="59"/>
      <c r="H60" s="66">
        <f>Table2[[#This Row],[Atvaļinājuma dienu skaits, kas projektā attiecināts iepriekšējos MP ]]+Table2[[#This Row],[Atvaļinājuma dienu skaits, kas pieprasīts šajā MP3]]</f>
        <v>0</v>
      </c>
      <c r="I60" s="29">
        <f>Table2[[#This Row],[Atvaļinājums proporcionāli nostrādātajam laikam projektā (Visi atvaļinājumi kopā)]]-H60</f>
        <v>0</v>
      </c>
      <c r="J60" s="135"/>
      <c r="K60" s="139"/>
      <c r="L60" s="125"/>
      <c r="M60" s="126"/>
      <c r="N60" s="126"/>
      <c r="O60" s="126"/>
      <c r="P60" s="126"/>
      <c r="Q60" s="126"/>
      <c r="R60" s="126"/>
      <c r="S60" s="126"/>
      <c r="T60" s="127"/>
      <c r="U60" s="170"/>
      <c r="V60" s="106">
        <f>IF(COUNT(Table2[[#This Row],[Darba sākuma datums projektā1]:[Amata pienākumu izpildes termiņš, vai darba beigu datums par kuru iesniegts MP2]])=2,MIN(DATE($V$9,12,31),$D60)-MAX(DATE($V$9,1,1),$C60)+1,0)</f>
        <v>0</v>
      </c>
      <c r="W60" s="99">
        <f>IF(COUNT(Table2[[#This Row],[Darba sākuma datums projektā1]:[Amata pienākumu izpildes termiņš, vai darba beigu datums par kuru iesniegts MP2]])=2,MIN(DATE($W$9,12,31),$D60)-MAX(DATE($W$9,1,1),$C60)+1,0)</f>
        <v>0</v>
      </c>
      <c r="X60" s="99">
        <f>IF(COUNT(Table2[[#This Row],[Darba sākuma datums projektā1]:[Amata pienākumu izpildes termiņš, vai darba beigu datums par kuru iesniegts MP2]])=2,MIN(DATE($X$9,12,31),$D60)-MAX(DATE($X$9,1,1),$C60)+1,0)</f>
        <v>0</v>
      </c>
      <c r="Y60" s="99">
        <f>IF(COUNT(Table2[[#This Row],[Darba sākuma datums projektā1]:[Amata pienākumu izpildes termiņš, vai darba beigu datums par kuru iesniegts MP2]])=2,MIN(DATE($Y$9,12,31),$D60)-MAX(DATE($Y$9,1,1),$C60)+1,0)</f>
        <v>0</v>
      </c>
      <c r="Z60" s="99">
        <f>IF(COUNT(Table2[[#This Row],[Darba sākuma datums projektā1]:[Amata pienākumu izpildes termiņš, vai darba beigu datums par kuru iesniegts MP2]])=2,MIN(DATE($Z$9,12,31),$D60)-MAX(DATE(Z$9,1,1),$C60)+1,0)</f>
        <v>0</v>
      </c>
      <c r="AA60" s="99">
        <f>IF(COUNT(Table2[[#This Row],[Darba sākuma datums projektā1]:[Amata pienākumu izpildes termiņš, vai darba beigu datums par kuru iesniegts MP2]])=2,MIN(DATE($AA$9,12,31),$D60)-MAX(DATE($AA$9,1,1),$C60)+1,0)</f>
        <v>0</v>
      </c>
      <c r="AB60" s="99">
        <f>IF(COUNT(Table2[[#This Row],[Darba sākuma datums projektā1]:[Amata pienākumu izpildes termiņš, vai darba beigu datums par kuru iesniegts MP2]])=2,MIN(DATE($AB$9,12,31),$D60)-MAX(DATE($AB$9,1,1),$C60)+1,0)</f>
        <v>0</v>
      </c>
      <c r="AC60" s="99">
        <f>IF(COUNT(Table2[[#This Row],[Darba sākuma datums projektā1]:[Amata pienākumu izpildes termiņš, vai darba beigu datums par kuru iesniegts MP2]])=2,MIN(DATE($AC$9,12,31),$D60)-MAX(DATE($AC$9,1,1),$C60)+1,0)</f>
        <v>0</v>
      </c>
      <c r="AD60" s="109">
        <f>IF(COUNT(Table2[[#This Row],[Darba sākuma datums projektā1]:[Amata pienākumu izpildes termiņš, vai darba beigu datums par kuru iesniegts MP2]])=2,MIN(DATE($AD$9,12,31),$D60)-MAX(DATE($AD$9,1,1),$C60)+1,0)</f>
        <v>0</v>
      </c>
      <c r="AE60" s="106">
        <f t="shared" si="10"/>
        <v>0</v>
      </c>
      <c r="AF60" s="99">
        <f t="shared" si="11"/>
        <v>0</v>
      </c>
      <c r="AG60" s="99">
        <f t="shared" si="12"/>
        <v>0</v>
      </c>
      <c r="AH60" s="99">
        <f t="shared" si="13"/>
        <v>0</v>
      </c>
      <c r="AI60" s="99">
        <f t="shared" si="14"/>
        <v>0</v>
      </c>
      <c r="AJ60" s="99">
        <f t="shared" si="15"/>
        <v>0</v>
      </c>
      <c r="AK60" s="99">
        <f t="shared" si="16"/>
        <v>0</v>
      </c>
      <c r="AL60" s="99">
        <f t="shared" si="17"/>
        <v>0</v>
      </c>
      <c r="AM60" s="100">
        <f t="shared" si="18"/>
        <v>0</v>
      </c>
      <c r="AN60" s="103" t="e">
        <f>Table2[[#This Row],[2021]]/Table2[[#This Row],[d.2021]]</f>
        <v>#DIV/0!</v>
      </c>
      <c r="AO60" s="104" t="e">
        <f>Table2[[#This Row],[2022]]/Table2[[#This Row],[d.2022]]</f>
        <v>#DIV/0!</v>
      </c>
      <c r="AP60" s="104" t="e">
        <f>Table2[[#This Row],[2023]]/Table2[[#This Row],[d.2023]]</f>
        <v>#DIV/0!</v>
      </c>
      <c r="AQ60" s="104" t="e">
        <f>Table2[[#This Row],[2024]]/Table2[[#This Row],[d.2024]]</f>
        <v>#DIV/0!</v>
      </c>
      <c r="AR60" s="104" t="e">
        <f>Table2[[#This Row],[2025]]/Table2[[#This Row],[d.2025]]</f>
        <v>#DIV/0!</v>
      </c>
      <c r="AS60" s="104" t="e">
        <f>Table2[[#This Row],[2026]]/Table2[[#This Row],[d.2026]]</f>
        <v>#DIV/0!</v>
      </c>
      <c r="AT60" s="104" t="e">
        <f>Table2[[#This Row],[2027]]/Table2[[#This Row],[d.2027]]</f>
        <v>#DIV/0!</v>
      </c>
      <c r="AU60" s="104" t="e">
        <f>Table2[[#This Row],[2028]]/Table2[[#This Row],[d.2028]]</f>
        <v>#DIV/0!</v>
      </c>
      <c r="AV60" s="108" t="e">
        <f>Table2[[#This Row],[2029]]/Table2[[#This Row],[d.2029]]</f>
        <v>#DIV/0!</v>
      </c>
      <c r="AW60" s="97" t="e">
        <f>Table2[[#This Row],[e.2021]]/Table2[[#This Row],[Papildatvaļinājums par 20216]]</f>
        <v>#DIV/0!</v>
      </c>
      <c r="AX60" s="97" t="e">
        <f>Table2[[#This Row],[e.2022]]/Table2[[#This Row],[Papildatvaļinājums par 20226]]</f>
        <v>#DIV/0!</v>
      </c>
      <c r="AY60" s="97" t="e">
        <f>Table2[[#This Row],[e.2023]]/Table2[[#This Row],[Papildatvaļinājums par 20236]]</f>
        <v>#DIV/0!</v>
      </c>
      <c r="AZ60" s="97" t="e">
        <f>Table2[[#This Row],[e.2024]]/Table2[[#This Row],[Papildatvaļinājums par 20246]]</f>
        <v>#DIV/0!</v>
      </c>
      <c r="BA60" s="97" t="e">
        <f>Table2[[#This Row],[e.2025]]/Table2[[#This Row],[Papildatvaļinājums par 20256]]</f>
        <v>#DIV/0!</v>
      </c>
      <c r="BB60" s="97" t="e">
        <f>Table2[[#This Row],[e.2026]]/Table2[[#This Row],[Papildatvaļinājums par 20266]]</f>
        <v>#DIV/0!</v>
      </c>
      <c r="BC60" s="97" t="e">
        <f>Table2[[#This Row],[e.2027]]/Table2[[#This Row],[Papildatvaļinājums par 20276]]</f>
        <v>#DIV/0!</v>
      </c>
      <c r="BD60" s="97" t="e">
        <f>Table2[[#This Row],[e.2028]]/Table2[[#This Row],[Papildatvaļinājums par 20286]]</f>
        <v>#DIV/0!</v>
      </c>
      <c r="BE60" s="98" t="e">
        <f>Table2[[#This Row],[e.2029]]/Table2[[#This Row],[Papildatvaļinājums par 20296]]</f>
        <v>#DIV/0!</v>
      </c>
      <c r="BF60" s="85">
        <f>YEAR(Table2[[#This Row],[Ja papildatvaļinājums - darbinieka darba uzsākšana iestādē, ja darbs projektā nav uzsākts 1.janvārī4]])</f>
        <v>1900</v>
      </c>
      <c r="BG60" s="86">
        <f>MONTH(Table2[[#This Row],[Ja papildatvaļinājums - darbinieka darba uzsākšana iestādē, ja darbs projektā nav uzsākts 1.janvārī4]])</f>
        <v>1</v>
      </c>
      <c r="BH60" s="86">
        <f>DAY(Table2[[#This Row],[Ja papildatvaļinājums - darbinieka darba uzsākšana iestādē, ja darbs projektā nav uzsākts 1.janvārī4]])</f>
        <v>0</v>
      </c>
      <c r="BI60" s="147">
        <f t="shared" si="19"/>
        <v>1</v>
      </c>
      <c r="BJ60" s="144" cm="1">
        <f t="array" ref="BJ60">_xlfn.IFS($BF60=2021,$BI60,$BS60=2021,$BV60,$BF60&lt;2021,$BJ$8,$BS60&gt;2021,$BJ$8,$BF60&gt;2021,$BJ$8,$BS60&lt;2021,$BJ$8)</f>
        <v>365</v>
      </c>
      <c r="BK60" s="116" cm="1">
        <f t="array" ref="BK60">_xlfn.IFS($BF60=2022,$BI60,$BS60=2022,$BV60,$BF60&lt;2022,$BK$8,$BS60&gt;2022,$BK$8,$BF60&gt;2022,$BK$8,$BS60&lt;2022,$BK$8)</f>
        <v>365</v>
      </c>
      <c r="BL60" s="116" cm="1">
        <f t="array" ref="BL60">_xlfn.IFS($BF60=2023,$BI60,$BS60=2023,$BV60,$BF60&lt;2023,$BL$8,$BS60&gt;2023,$BL$8,$BF60&gt;2023,$BL$8,$BS60&lt;2023,$BL$8)</f>
        <v>365</v>
      </c>
      <c r="BM60" s="116" cm="1">
        <f t="array" ref="BM60">_xlfn.IFS($BF60=2024,$BI60,$BS60=2024,$BV60,$BF60&lt;2024,$BM$8,$BS60&gt;2024,$BM$8,$BF60&gt;2024,$BM$8,$BS60&lt;2024,$BM$8)</f>
        <v>366</v>
      </c>
      <c r="BN60" s="116" cm="1">
        <f t="array" ref="BN60">_xlfn.IFS($BF60=2025,$BI60,$BS60=2025,$BV60,$BF60&lt;2025,$BN$8,$BS60&gt;2025,$BN$8,$BF60&gt;2025,$BN$8,$BS60&lt;2025,$BN$8)</f>
        <v>365</v>
      </c>
      <c r="BO60" s="116" cm="1">
        <f t="array" ref="BO60">_xlfn.IFS($BF60=2026,$BI60,$BS60=2026,$BV60,$BF60&lt;2026,$BO$8,$BS60&gt;2026,$BO$8,$BF60&gt;2026,$BO$8,$BS60&lt;2026,$BO$8)</f>
        <v>365</v>
      </c>
      <c r="BP60" s="116" cm="1">
        <f t="array" ref="BP60">_xlfn.IFS($BF60=2027,$BI60,$BS60=2027,$BV60,$BF60&lt;2027,$BP$8,$BS60&gt;2027,$BP$8,$BF60&gt;2027,$BP$8,$BS60&lt;2027,$BP$8)</f>
        <v>365</v>
      </c>
      <c r="BQ60" s="116" cm="1">
        <f t="array" ref="BQ60">_xlfn.IFS($BF60=2028,$BI60,$BS60=2028,$BV60,$BF60&lt;2028,$BQ$8,$BS60&gt;2028,$BQ$8,$BF60&gt;2028,$BQ$8,$BS60&lt;2028,$BQ$8)</f>
        <v>366</v>
      </c>
      <c r="BR60" s="119" cm="1">
        <f t="array" ref="BR60">_xlfn.IFS($BF60=2029,$BI60,$BS60=2029,$BV60,$BF60&lt;2029,$BR$8,$BS60&gt;2029,$BR$8,$BF60&gt;2029,$BR$8,$BS60&lt;2029,$BR$8)</f>
        <v>365</v>
      </c>
      <c r="BS60" s="142">
        <f>YEAR(Table2[[#This Row],[Ja papildatvaļinājums - darbinieka darba beigšanas datums iestādē, ja darbs projektā nav beigts  31.decembrī5]])</f>
        <v>1900</v>
      </c>
      <c r="BT60" s="141">
        <f>MONTH(Table2[[#This Row],[Ja papildatvaļinājums - darbinieka darba beigšanas datums iestādē, ja darbs projektā nav beigts  31.decembrī5]])</f>
        <v>1</v>
      </c>
      <c r="BU60" s="141">
        <f>DAY(Table2[[#This Row],[Ja papildatvaļinājums - darbinieka darba beigšanas datums iestādē, ja darbs projektā nav beigts  31.decembrī5]])</f>
        <v>0</v>
      </c>
      <c r="BV60" s="141">
        <f>IF(YEAR($J60)=YEAR($K60),MIN(DATE($BS60,$BT60,$BU60),$K60)-MAX(DATE($BF60,$BG60,$BH60),$J60)+1,MIN(DATE($BS60,$BT60,$BU60),$K60)-MAX(DATE(Table2[[#This Row],[Darba beigu gads iestādē]],1,1))+1)</f>
        <v>1</v>
      </c>
    </row>
    <row r="61" spans="1:74" x14ac:dyDescent="0.3">
      <c r="A61" s="26">
        <v>52</v>
      </c>
      <c r="B61" s="48"/>
      <c r="C61" s="49"/>
      <c r="D61" s="57"/>
      <c r="E61" s="63">
        <f>SUMIF(Table2[[#This Row],[b.2021]:[c.2029]],"&gt;0",Table2[[#This Row],[b.2021]:[c.2029]])</f>
        <v>0</v>
      </c>
      <c r="F61" s="58"/>
      <c r="G61" s="59"/>
      <c r="H61" s="66">
        <f>Table2[[#This Row],[Atvaļinājuma dienu skaits, kas projektā attiecināts iepriekšējos MP ]]+Table2[[#This Row],[Atvaļinājuma dienu skaits, kas pieprasīts šajā MP3]]</f>
        <v>0</v>
      </c>
      <c r="I61" s="29">
        <f>Table2[[#This Row],[Atvaļinājums proporcionāli nostrādātajam laikam projektā (Visi atvaļinājumi kopā)]]-H61</f>
        <v>0</v>
      </c>
      <c r="J61" s="135"/>
      <c r="K61" s="139"/>
      <c r="L61" s="125"/>
      <c r="M61" s="126"/>
      <c r="N61" s="126"/>
      <c r="O61" s="126"/>
      <c r="P61" s="126"/>
      <c r="Q61" s="126"/>
      <c r="R61" s="126"/>
      <c r="S61" s="126"/>
      <c r="T61" s="127"/>
      <c r="U61" s="170"/>
      <c r="V61" s="106">
        <f>IF(COUNT(Table2[[#This Row],[Darba sākuma datums projektā1]:[Amata pienākumu izpildes termiņš, vai darba beigu datums par kuru iesniegts MP2]])=2,MIN(DATE($V$9,12,31),$D61)-MAX(DATE($V$9,1,1),$C61)+1,0)</f>
        <v>0</v>
      </c>
      <c r="W61" s="99">
        <f>IF(COUNT(Table2[[#This Row],[Darba sākuma datums projektā1]:[Amata pienākumu izpildes termiņš, vai darba beigu datums par kuru iesniegts MP2]])=2,MIN(DATE($W$9,12,31),$D61)-MAX(DATE($W$9,1,1),$C61)+1,0)</f>
        <v>0</v>
      </c>
      <c r="X61" s="99">
        <f>IF(COUNT(Table2[[#This Row],[Darba sākuma datums projektā1]:[Amata pienākumu izpildes termiņš, vai darba beigu datums par kuru iesniegts MP2]])=2,MIN(DATE($X$9,12,31),$D61)-MAX(DATE($X$9,1,1),$C61)+1,0)</f>
        <v>0</v>
      </c>
      <c r="Y61" s="99">
        <f>IF(COUNT(Table2[[#This Row],[Darba sākuma datums projektā1]:[Amata pienākumu izpildes termiņš, vai darba beigu datums par kuru iesniegts MP2]])=2,MIN(DATE($Y$9,12,31),$D61)-MAX(DATE($Y$9,1,1),$C61)+1,0)</f>
        <v>0</v>
      </c>
      <c r="Z61" s="99">
        <f>IF(COUNT(Table2[[#This Row],[Darba sākuma datums projektā1]:[Amata pienākumu izpildes termiņš, vai darba beigu datums par kuru iesniegts MP2]])=2,MIN(DATE($Z$9,12,31),$D61)-MAX(DATE(Z$9,1,1),$C61)+1,0)</f>
        <v>0</v>
      </c>
      <c r="AA61" s="99">
        <f>IF(COUNT(Table2[[#This Row],[Darba sākuma datums projektā1]:[Amata pienākumu izpildes termiņš, vai darba beigu datums par kuru iesniegts MP2]])=2,MIN(DATE($AA$9,12,31),$D61)-MAX(DATE($AA$9,1,1),$C61)+1,0)</f>
        <v>0</v>
      </c>
      <c r="AB61" s="99">
        <f>IF(COUNT(Table2[[#This Row],[Darba sākuma datums projektā1]:[Amata pienākumu izpildes termiņš, vai darba beigu datums par kuru iesniegts MP2]])=2,MIN(DATE($AB$9,12,31),$D61)-MAX(DATE($AB$9,1,1),$C61)+1,0)</f>
        <v>0</v>
      </c>
      <c r="AC61" s="99">
        <f>IF(COUNT(Table2[[#This Row],[Darba sākuma datums projektā1]:[Amata pienākumu izpildes termiņš, vai darba beigu datums par kuru iesniegts MP2]])=2,MIN(DATE($AC$9,12,31),$D61)-MAX(DATE($AC$9,1,1),$C61)+1,0)</f>
        <v>0</v>
      </c>
      <c r="AD61" s="109">
        <f>IF(COUNT(Table2[[#This Row],[Darba sākuma datums projektā1]:[Amata pienākumu izpildes termiņš, vai darba beigu datums par kuru iesniegts MP2]])=2,MIN(DATE($AD$9,12,31),$D61)-MAX(DATE($AD$9,1,1),$C61)+1,0)</f>
        <v>0</v>
      </c>
      <c r="AE61" s="106">
        <f t="shared" si="10"/>
        <v>0</v>
      </c>
      <c r="AF61" s="99">
        <f t="shared" si="11"/>
        <v>0</v>
      </c>
      <c r="AG61" s="99">
        <f t="shared" si="12"/>
        <v>0</v>
      </c>
      <c r="AH61" s="99">
        <f t="shared" si="13"/>
        <v>0</v>
      </c>
      <c r="AI61" s="99">
        <f t="shared" si="14"/>
        <v>0</v>
      </c>
      <c r="AJ61" s="99">
        <f t="shared" si="15"/>
        <v>0</v>
      </c>
      <c r="AK61" s="99">
        <f t="shared" si="16"/>
        <v>0</v>
      </c>
      <c r="AL61" s="99">
        <f t="shared" si="17"/>
        <v>0</v>
      </c>
      <c r="AM61" s="100">
        <f t="shared" si="18"/>
        <v>0</v>
      </c>
      <c r="AN61" s="103" t="e">
        <f>Table2[[#This Row],[2021]]/Table2[[#This Row],[d.2021]]</f>
        <v>#DIV/0!</v>
      </c>
      <c r="AO61" s="104" t="e">
        <f>Table2[[#This Row],[2022]]/Table2[[#This Row],[d.2022]]</f>
        <v>#DIV/0!</v>
      </c>
      <c r="AP61" s="104" t="e">
        <f>Table2[[#This Row],[2023]]/Table2[[#This Row],[d.2023]]</f>
        <v>#DIV/0!</v>
      </c>
      <c r="AQ61" s="104" t="e">
        <f>Table2[[#This Row],[2024]]/Table2[[#This Row],[d.2024]]</f>
        <v>#DIV/0!</v>
      </c>
      <c r="AR61" s="104" t="e">
        <f>Table2[[#This Row],[2025]]/Table2[[#This Row],[d.2025]]</f>
        <v>#DIV/0!</v>
      </c>
      <c r="AS61" s="104" t="e">
        <f>Table2[[#This Row],[2026]]/Table2[[#This Row],[d.2026]]</f>
        <v>#DIV/0!</v>
      </c>
      <c r="AT61" s="104" t="e">
        <f>Table2[[#This Row],[2027]]/Table2[[#This Row],[d.2027]]</f>
        <v>#DIV/0!</v>
      </c>
      <c r="AU61" s="104" t="e">
        <f>Table2[[#This Row],[2028]]/Table2[[#This Row],[d.2028]]</f>
        <v>#DIV/0!</v>
      </c>
      <c r="AV61" s="108" t="e">
        <f>Table2[[#This Row],[2029]]/Table2[[#This Row],[d.2029]]</f>
        <v>#DIV/0!</v>
      </c>
      <c r="AW61" s="97" t="e">
        <f>Table2[[#This Row],[e.2021]]/Table2[[#This Row],[Papildatvaļinājums par 20216]]</f>
        <v>#DIV/0!</v>
      </c>
      <c r="AX61" s="97" t="e">
        <f>Table2[[#This Row],[e.2022]]/Table2[[#This Row],[Papildatvaļinājums par 20226]]</f>
        <v>#DIV/0!</v>
      </c>
      <c r="AY61" s="97" t="e">
        <f>Table2[[#This Row],[e.2023]]/Table2[[#This Row],[Papildatvaļinājums par 20236]]</f>
        <v>#DIV/0!</v>
      </c>
      <c r="AZ61" s="97" t="e">
        <f>Table2[[#This Row],[e.2024]]/Table2[[#This Row],[Papildatvaļinājums par 20246]]</f>
        <v>#DIV/0!</v>
      </c>
      <c r="BA61" s="97" t="e">
        <f>Table2[[#This Row],[e.2025]]/Table2[[#This Row],[Papildatvaļinājums par 20256]]</f>
        <v>#DIV/0!</v>
      </c>
      <c r="BB61" s="97" t="e">
        <f>Table2[[#This Row],[e.2026]]/Table2[[#This Row],[Papildatvaļinājums par 20266]]</f>
        <v>#DIV/0!</v>
      </c>
      <c r="BC61" s="97" t="e">
        <f>Table2[[#This Row],[e.2027]]/Table2[[#This Row],[Papildatvaļinājums par 20276]]</f>
        <v>#DIV/0!</v>
      </c>
      <c r="BD61" s="97" t="e">
        <f>Table2[[#This Row],[e.2028]]/Table2[[#This Row],[Papildatvaļinājums par 20286]]</f>
        <v>#DIV/0!</v>
      </c>
      <c r="BE61" s="98" t="e">
        <f>Table2[[#This Row],[e.2029]]/Table2[[#This Row],[Papildatvaļinājums par 20296]]</f>
        <v>#DIV/0!</v>
      </c>
      <c r="BF61" s="85">
        <f>YEAR(Table2[[#This Row],[Ja papildatvaļinājums - darbinieka darba uzsākšana iestādē, ja darbs projektā nav uzsākts 1.janvārī4]])</f>
        <v>1900</v>
      </c>
      <c r="BG61" s="86">
        <f>MONTH(Table2[[#This Row],[Ja papildatvaļinājums - darbinieka darba uzsākšana iestādē, ja darbs projektā nav uzsākts 1.janvārī4]])</f>
        <v>1</v>
      </c>
      <c r="BH61" s="86">
        <f>DAY(Table2[[#This Row],[Ja papildatvaļinājums - darbinieka darba uzsākšana iestādē, ja darbs projektā nav uzsākts 1.janvārī4]])</f>
        <v>0</v>
      </c>
      <c r="BI61" s="147">
        <f t="shared" si="19"/>
        <v>1</v>
      </c>
      <c r="BJ61" s="144" cm="1">
        <f t="array" ref="BJ61">_xlfn.IFS($BF61=2021,$BI61,$BS61=2021,$BV61,$BF61&lt;2021,$BJ$8,$BS61&gt;2021,$BJ$8,$BF61&gt;2021,$BJ$8,$BS61&lt;2021,$BJ$8)</f>
        <v>365</v>
      </c>
      <c r="BK61" s="116" cm="1">
        <f t="array" ref="BK61">_xlfn.IFS($BF61=2022,$BI61,$BS61=2022,$BV61,$BF61&lt;2022,$BK$8,$BS61&gt;2022,$BK$8,$BF61&gt;2022,$BK$8,$BS61&lt;2022,$BK$8)</f>
        <v>365</v>
      </c>
      <c r="BL61" s="116" cm="1">
        <f t="array" ref="BL61">_xlfn.IFS($BF61=2023,$BI61,$BS61=2023,$BV61,$BF61&lt;2023,$BL$8,$BS61&gt;2023,$BL$8,$BF61&gt;2023,$BL$8,$BS61&lt;2023,$BL$8)</f>
        <v>365</v>
      </c>
      <c r="BM61" s="116" cm="1">
        <f t="array" ref="BM61">_xlfn.IFS($BF61=2024,$BI61,$BS61=2024,$BV61,$BF61&lt;2024,$BM$8,$BS61&gt;2024,$BM$8,$BF61&gt;2024,$BM$8,$BS61&lt;2024,$BM$8)</f>
        <v>366</v>
      </c>
      <c r="BN61" s="116" cm="1">
        <f t="array" ref="BN61">_xlfn.IFS($BF61=2025,$BI61,$BS61=2025,$BV61,$BF61&lt;2025,$BN$8,$BS61&gt;2025,$BN$8,$BF61&gt;2025,$BN$8,$BS61&lt;2025,$BN$8)</f>
        <v>365</v>
      </c>
      <c r="BO61" s="116" cm="1">
        <f t="array" ref="BO61">_xlfn.IFS($BF61=2026,$BI61,$BS61=2026,$BV61,$BF61&lt;2026,$BO$8,$BS61&gt;2026,$BO$8,$BF61&gt;2026,$BO$8,$BS61&lt;2026,$BO$8)</f>
        <v>365</v>
      </c>
      <c r="BP61" s="116" cm="1">
        <f t="array" ref="BP61">_xlfn.IFS($BF61=2027,$BI61,$BS61=2027,$BV61,$BF61&lt;2027,$BP$8,$BS61&gt;2027,$BP$8,$BF61&gt;2027,$BP$8,$BS61&lt;2027,$BP$8)</f>
        <v>365</v>
      </c>
      <c r="BQ61" s="116" cm="1">
        <f t="array" ref="BQ61">_xlfn.IFS($BF61=2028,$BI61,$BS61=2028,$BV61,$BF61&lt;2028,$BQ$8,$BS61&gt;2028,$BQ$8,$BF61&gt;2028,$BQ$8,$BS61&lt;2028,$BQ$8)</f>
        <v>366</v>
      </c>
      <c r="BR61" s="119" cm="1">
        <f t="array" ref="BR61">_xlfn.IFS($BF61=2029,$BI61,$BS61=2029,$BV61,$BF61&lt;2029,$BR$8,$BS61&gt;2029,$BR$8,$BF61&gt;2029,$BR$8,$BS61&lt;2029,$BR$8)</f>
        <v>365</v>
      </c>
      <c r="BS61" s="142">
        <f>YEAR(Table2[[#This Row],[Ja papildatvaļinājums - darbinieka darba beigšanas datums iestādē, ja darbs projektā nav beigts  31.decembrī5]])</f>
        <v>1900</v>
      </c>
      <c r="BT61" s="141">
        <f>MONTH(Table2[[#This Row],[Ja papildatvaļinājums - darbinieka darba beigšanas datums iestādē, ja darbs projektā nav beigts  31.decembrī5]])</f>
        <v>1</v>
      </c>
      <c r="BU61" s="141">
        <f>DAY(Table2[[#This Row],[Ja papildatvaļinājums - darbinieka darba beigšanas datums iestādē, ja darbs projektā nav beigts  31.decembrī5]])</f>
        <v>0</v>
      </c>
      <c r="BV61" s="141">
        <f>IF(YEAR($J61)=YEAR($K61),MIN(DATE($BS61,$BT61,$BU61),$K61)-MAX(DATE($BF61,$BG61,$BH61),$J61)+1,MIN(DATE($BS61,$BT61,$BU61),$K61)-MAX(DATE(Table2[[#This Row],[Darba beigu gads iestādē]],1,1))+1)</f>
        <v>1</v>
      </c>
    </row>
    <row r="62" spans="1:74" x14ac:dyDescent="0.3">
      <c r="A62" s="26">
        <v>53</v>
      </c>
      <c r="B62" s="48"/>
      <c r="C62" s="49"/>
      <c r="D62" s="57"/>
      <c r="E62" s="63">
        <f>SUMIF(Table2[[#This Row],[b.2021]:[c.2029]],"&gt;0",Table2[[#This Row],[b.2021]:[c.2029]])</f>
        <v>0</v>
      </c>
      <c r="F62" s="58"/>
      <c r="G62" s="59"/>
      <c r="H62" s="66">
        <f>Table2[[#This Row],[Atvaļinājuma dienu skaits, kas projektā attiecināts iepriekšējos MP ]]+Table2[[#This Row],[Atvaļinājuma dienu skaits, kas pieprasīts šajā MP3]]</f>
        <v>0</v>
      </c>
      <c r="I62" s="29">
        <f>Table2[[#This Row],[Atvaļinājums proporcionāli nostrādātajam laikam projektā (Visi atvaļinājumi kopā)]]-H62</f>
        <v>0</v>
      </c>
      <c r="J62" s="135"/>
      <c r="K62" s="139"/>
      <c r="L62" s="125"/>
      <c r="M62" s="126"/>
      <c r="N62" s="126"/>
      <c r="O62" s="126"/>
      <c r="P62" s="126"/>
      <c r="Q62" s="126"/>
      <c r="R62" s="126"/>
      <c r="S62" s="126"/>
      <c r="T62" s="127"/>
      <c r="U62" s="170"/>
      <c r="V62" s="106">
        <f>IF(COUNT(Table2[[#This Row],[Darba sākuma datums projektā1]:[Amata pienākumu izpildes termiņš, vai darba beigu datums par kuru iesniegts MP2]])=2,MIN(DATE($V$9,12,31),$D62)-MAX(DATE($V$9,1,1),$C62)+1,0)</f>
        <v>0</v>
      </c>
      <c r="W62" s="99">
        <f>IF(COUNT(Table2[[#This Row],[Darba sākuma datums projektā1]:[Amata pienākumu izpildes termiņš, vai darba beigu datums par kuru iesniegts MP2]])=2,MIN(DATE($W$9,12,31),$D62)-MAX(DATE($W$9,1,1),$C62)+1,0)</f>
        <v>0</v>
      </c>
      <c r="X62" s="99">
        <f>IF(COUNT(Table2[[#This Row],[Darba sākuma datums projektā1]:[Amata pienākumu izpildes termiņš, vai darba beigu datums par kuru iesniegts MP2]])=2,MIN(DATE($X$9,12,31),$D62)-MAX(DATE($X$9,1,1),$C62)+1,0)</f>
        <v>0</v>
      </c>
      <c r="Y62" s="99">
        <f>IF(COUNT(Table2[[#This Row],[Darba sākuma datums projektā1]:[Amata pienākumu izpildes termiņš, vai darba beigu datums par kuru iesniegts MP2]])=2,MIN(DATE($Y$9,12,31),$D62)-MAX(DATE($Y$9,1,1),$C62)+1,0)</f>
        <v>0</v>
      </c>
      <c r="Z62" s="99">
        <f>IF(COUNT(Table2[[#This Row],[Darba sākuma datums projektā1]:[Amata pienākumu izpildes termiņš, vai darba beigu datums par kuru iesniegts MP2]])=2,MIN(DATE($Z$9,12,31),$D62)-MAX(DATE(Z$9,1,1),$C62)+1,0)</f>
        <v>0</v>
      </c>
      <c r="AA62" s="99">
        <f>IF(COUNT(Table2[[#This Row],[Darba sākuma datums projektā1]:[Amata pienākumu izpildes termiņš, vai darba beigu datums par kuru iesniegts MP2]])=2,MIN(DATE($AA$9,12,31),$D62)-MAX(DATE($AA$9,1,1),$C62)+1,0)</f>
        <v>0</v>
      </c>
      <c r="AB62" s="99">
        <f>IF(COUNT(Table2[[#This Row],[Darba sākuma datums projektā1]:[Amata pienākumu izpildes termiņš, vai darba beigu datums par kuru iesniegts MP2]])=2,MIN(DATE($AB$9,12,31),$D62)-MAX(DATE($AB$9,1,1),$C62)+1,0)</f>
        <v>0</v>
      </c>
      <c r="AC62" s="99">
        <f>IF(COUNT(Table2[[#This Row],[Darba sākuma datums projektā1]:[Amata pienākumu izpildes termiņš, vai darba beigu datums par kuru iesniegts MP2]])=2,MIN(DATE($AC$9,12,31),$D62)-MAX(DATE($AC$9,1,1),$C62)+1,0)</f>
        <v>0</v>
      </c>
      <c r="AD62" s="109">
        <f>IF(COUNT(Table2[[#This Row],[Darba sākuma datums projektā1]:[Amata pienākumu izpildes termiņš, vai darba beigu datums par kuru iesniegts MP2]])=2,MIN(DATE($AD$9,12,31),$D62)-MAX(DATE($AD$9,1,1),$C62)+1,0)</f>
        <v>0</v>
      </c>
      <c r="AE62" s="106">
        <f t="shared" si="10"/>
        <v>0</v>
      </c>
      <c r="AF62" s="99">
        <f t="shared" si="11"/>
        <v>0</v>
      </c>
      <c r="AG62" s="99">
        <f t="shared" si="12"/>
        <v>0</v>
      </c>
      <c r="AH62" s="99">
        <f t="shared" si="13"/>
        <v>0</v>
      </c>
      <c r="AI62" s="99">
        <f t="shared" si="14"/>
        <v>0</v>
      </c>
      <c r="AJ62" s="99">
        <f t="shared" si="15"/>
        <v>0</v>
      </c>
      <c r="AK62" s="99">
        <f t="shared" si="16"/>
        <v>0</v>
      </c>
      <c r="AL62" s="99">
        <f t="shared" si="17"/>
        <v>0</v>
      </c>
      <c r="AM62" s="100">
        <f t="shared" si="18"/>
        <v>0</v>
      </c>
      <c r="AN62" s="103" t="e">
        <f>Table2[[#This Row],[2021]]/Table2[[#This Row],[d.2021]]</f>
        <v>#DIV/0!</v>
      </c>
      <c r="AO62" s="104" t="e">
        <f>Table2[[#This Row],[2022]]/Table2[[#This Row],[d.2022]]</f>
        <v>#DIV/0!</v>
      </c>
      <c r="AP62" s="104" t="e">
        <f>Table2[[#This Row],[2023]]/Table2[[#This Row],[d.2023]]</f>
        <v>#DIV/0!</v>
      </c>
      <c r="AQ62" s="104" t="e">
        <f>Table2[[#This Row],[2024]]/Table2[[#This Row],[d.2024]]</f>
        <v>#DIV/0!</v>
      </c>
      <c r="AR62" s="104" t="e">
        <f>Table2[[#This Row],[2025]]/Table2[[#This Row],[d.2025]]</f>
        <v>#DIV/0!</v>
      </c>
      <c r="AS62" s="104" t="e">
        <f>Table2[[#This Row],[2026]]/Table2[[#This Row],[d.2026]]</f>
        <v>#DIV/0!</v>
      </c>
      <c r="AT62" s="104" t="e">
        <f>Table2[[#This Row],[2027]]/Table2[[#This Row],[d.2027]]</f>
        <v>#DIV/0!</v>
      </c>
      <c r="AU62" s="104" t="e">
        <f>Table2[[#This Row],[2028]]/Table2[[#This Row],[d.2028]]</f>
        <v>#DIV/0!</v>
      </c>
      <c r="AV62" s="108" t="e">
        <f>Table2[[#This Row],[2029]]/Table2[[#This Row],[d.2029]]</f>
        <v>#DIV/0!</v>
      </c>
      <c r="AW62" s="97" t="e">
        <f>Table2[[#This Row],[e.2021]]/Table2[[#This Row],[Papildatvaļinājums par 20216]]</f>
        <v>#DIV/0!</v>
      </c>
      <c r="AX62" s="97" t="e">
        <f>Table2[[#This Row],[e.2022]]/Table2[[#This Row],[Papildatvaļinājums par 20226]]</f>
        <v>#DIV/0!</v>
      </c>
      <c r="AY62" s="97" t="e">
        <f>Table2[[#This Row],[e.2023]]/Table2[[#This Row],[Papildatvaļinājums par 20236]]</f>
        <v>#DIV/0!</v>
      </c>
      <c r="AZ62" s="97" t="e">
        <f>Table2[[#This Row],[e.2024]]/Table2[[#This Row],[Papildatvaļinājums par 20246]]</f>
        <v>#DIV/0!</v>
      </c>
      <c r="BA62" s="97" t="e">
        <f>Table2[[#This Row],[e.2025]]/Table2[[#This Row],[Papildatvaļinājums par 20256]]</f>
        <v>#DIV/0!</v>
      </c>
      <c r="BB62" s="97" t="e">
        <f>Table2[[#This Row],[e.2026]]/Table2[[#This Row],[Papildatvaļinājums par 20266]]</f>
        <v>#DIV/0!</v>
      </c>
      <c r="BC62" s="97" t="e">
        <f>Table2[[#This Row],[e.2027]]/Table2[[#This Row],[Papildatvaļinājums par 20276]]</f>
        <v>#DIV/0!</v>
      </c>
      <c r="BD62" s="97" t="e">
        <f>Table2[[#This Row],[e.2028]]/Table2[[#This Row],[Papildatvaļinājums par 20286]]</f>
        <v>#DIV/0!</v>
      </c>
      <c r="BE62" s="98" t="e">
        <f>Table2[[#This Row],[e.2029]]/Table2[[#This Row],[Papildatvaļinājums par 20296]]</f>
        <v>#DIV/0!</v>
      </c>
      <c r="BF62" s="85">
        <f>YEAR(Table2[[#This Row],[Ja papildatvaļinājums - darbinieka darba uzsākšana iestādē, ja darbs projektā nav uzsākts 1.janvārī4]])</f>
        <v>1900</v>
      </c>
      <c r="BG62" s="86">
        <f>MONTH(Table2[[#This Row],[Ja papildatvaļinājums - darbinieka darba uzsākšana iestādē, ja darbs projektā nav uzsākts 1.janvārī4]])</f>
        <v>1</v>
      </c>
      <c r="BH62" s="86">
        <f>DAY(Table2[[#This Row],[Ja papildatvaļinājums - darbinieka darba uzsākšana iestādē, ja darbs projektā nav uzsākts 1.janvārī4]])</f>
        <v>0</v>
      </c>
      <c r="BI62" s="147">
        <f t="shared" si="19"/>
        <v>1</v>
      </c>
      <c r="BJ62" s="144" cm="1">
        <f t="array" ref="BJ62">_xlfn.IFS($BF62=2021,$BI62,$BS62=2021,$BV62,$BF62&lt;2021,$BJ$8,$BS62&gt;2021,$BJ$8,$BF62&gt;2021,$BJ$8,$BS62&lt;2021,$BJ$8)</f>
        <v>365</v>
      </c>
      <c r="BK62" s="116" cm="1">
        <f t="array" ref="BK62">_xlfn.IFS($BF62=2022,$BI62,$BS62=2022,$BV62,$BF62&lt;2022,$BK$8,$BS62&gt;2022,$BK$8,$BF62&gt;2022,$BK$8,$BS62&lt;2022,$BK$8)</f>
        <v>365</v>
      </c>
      <c r="BL62" s="116" cm="1">
        <f t="array" ref="BL62">_xlfn.IFS($BF62=2023,$BI62,$BS62=2023,$BV62,$BF62&lt;2023,$BL$8,$BS62&gt;2023,$BL$8,$BF62&gt;2023,$BL$8,$BS62&lt;2023,$BL$8)</f>
        <v>365</v>
      </c>
      <c r="BM62" s="116" cm="1">
        <f t="array" ref="BM62">_xlfn.IFS($BF62=2024,$BI62,$BS62=2024,$BV62,$BF62&lt;2024,$BM$8,$BS62&gt;2024,$BM$8,$BF62&gt;2024,$BM$8,$BS62&lt;2024,$BM$8)</f>
        <v>366</v>
      </c>
      <c r="BN62" s="116" cm="1">
        <f t="array" ref="BN62">_xlfn.IFS($BF62=2025,$BI62,$BS62=2025,$BV62,$BF62&lt;2025,$BN$8,$BS62&gt;2025,$BN$8,$BF62&gt;2025,$BN$8,$BS62&lt;2025,$BN$8)</f>
        <v>365</v>
      </c>
      <c r="BO62" s="116" cm="1">
        <f t="array" ref="BO62">_xlfn.IFS($BF62=2026,$BI62,$BS62=2026,$BV62,$BF62&lt;2026,$BO$8,$BS62&gt;2026,$BO$8,$BF62&gt;2026,$BO$8,$BS62&lt;2026,$BO$8)</f>
        <v>365</v>
      </c>
      <c r="BP62" s="116" cm="1">
        <f t="array" ref="BP62">_xlfn.IFS($BF62=2027,$BI62,$BS62=2027,$BV62,$BF62&lt;2027,$BP$8,$BS62&gt;2027,$BP$8,$BF62&gt;2027,$BP$8,$BS62&lt;2027,$BP$8)</f>
        <v>365</v>
      </c>
      <c r="BQ62" s="116" cm="1">
        <f t="array" ref="BQ62">_xlfn.IFS($BF62=2028,$BI62,$BS62=2028,$BV62,$BF62&lt;2028,$BQ$8,$BS62&gt;2028,$BQ$8,$BF62&gt;2028,$BQ$8,$BS62&lt;2028,$BQ$8)</f>
        <v>366</v>
      </c>
      <c r="BR62" s="119" cm="1">
        <f t="array" ref="BR62">_xlfn.IFS($BF62=2029,$BI62,$BS62=2029,$BV62,$BF62&lt;2029,$BR$8,$BS62&gt;2029,$BR$8,$BF62&gt;2029,$BR$8,$BS62&lt;2029,$BR$8)</f>
        <v>365</v>
      </c>
      <c r="BS62" s="142">
        <f>YEAR(Table2[[#This Row],[Ja papildatvaļinājums - darbinieka darba beigšanas datums iestādē, ja darbs projektā nav beigts  31.decembrī5]])</f>
        <v>1900</v>
      </c>
      <c r="BT62" s="141">
        <f>MONTH(Table2[[#This Row],[Ja papildatvaļinājums - darbinieka darba beigšanas datums iestādē, ja darbs projektā nav beigts  31.decembrī5]])</f>
        <v>1</v>
      </c>
      <c r="BU62" s="141">
        <f>DAY(Table2[[#This Row],[Ja papildatvaļinājums - darbinieka darba beigšanas datums iestādē, ja darbs projektā nav beigts  31.decembrī5]])</f>
        <v>0</v>
      </c>
      <c r="BV62" s="141">
        <f>IF(YEAR($J62)=YEAR($K62),MIN(DATE($BS62,$BT62,$BU62),$K62)-MAX(DATE($BF62,$BG62,$BH62),$J62)+1,MIN(DATE($BS62,$BT62,$BU62),$K62)-MAX(DATE(Table2[[#This Row],[Darba beigu gads iestādē]],1,1))+1)</f>
        <v>1</v>
      </c>
    </row>
    <row r="63" spans="1:74" x14ac:dyDescent="0.3">
      <c r="A63" s="26">
        <v>54</v>
      </c>
      <c r="B63" s="48"/>
      <c r="C63" s="49"/>
      <c r="D63" s="57"/>
      <c r="E63" s="63">
        <f>SUMIF(Table2[[#This Row],[b.2021]:[c.2029]],"&gt;0",Table2[[#This Row],[b.2021]:[c.2029]])</f>
        <v>0</v>
      </c>
      <c r="F63" s="58"/>
      <c r="G63" s="59"/>
      <c r="H63" s="66">
        <f>Table2[[#This Row],[Atvaļinājuma dienu skaits, kas projektā attiecināts iepriekšējos MP ]]+Table2[[#This Row],[Atvaļinājuma dienu skaits, kas pieprasīts šajā MP3]]</f>
        <v>0</v>
      </c>
      <c r="I63" s="29">
        <f>Table2[[#This Row],[Atvaļinājums proporcionāli nostrādātajam laikam projektā (Visi atvaļinājumi kopā)]]-H63</f>
        <v>0</v>
      </c>
      <c r="J63" s="135"/>
      <c r="K63" s="139"/>
      <c r="L63" s="125"/>
      <c r="M63" s="126"/>
      <c r="N63" s="126"/>
      <c r="O63" s="126"/>
      <c r="P63" s="126"/>
      <c r="Q63" s="126"/>
      <c r="R63" s="126"/>
      <c r="S63" s="126"/>
      <c r="T63" s="127"/>
      <c r="U63" s="170"/>
      <c r="V63" s="106">
        <f>IF(COUNT(Table2[[#This Row],[Darba sākuma datums projektā1]:[Amata pienākumu izpildes termiņš, vai darba beigu datums par kuru iesniegts MP2]])=2,MIN(DATE($V$9,12,31),$D63)-MAX(DATE($V$9,1,1),$C63)+1,0)</f>
        <v>0</v>
      </c>
      <c r="W63" s="99">
        <f>IF(COUNT(Table2[[#This Row],[Darba sākuma datums projektā1]:[Amata pienākumu izpildes termiņš, vai darba beigu datums par kuru iesniegts MP2]])=2,MIN(DATE($W$9,12,31),$D63)-MAX(DATE($W$9,1,1),$C63)+1,0)</f>
        <v>0</v>
      </c>
      <c r="X63" s="99">
        <f>IF(COUNT(Table2[[#This Row],[Darba sākuma datums projektā1]:[Amata pienākumu izpildes termiņš, vai darba beigu datums par kuru iesniegts MP2]])=2,MIN(DATE($X$9,12,31),$D63)-MAX(DATE($X$9,1,1),$C63)+1,0)</f>
        <v>0</v>
      </c>
      <c r="Y63" s="99">
        <f>IF(COUNT(Table2[[#This Row],[Darba sākuma datums projektā1]:[Amata pienākumu izpildes termiņš, vai darba beigu datums par kuru iesniegts MP2]])=2,MIN(DATE($Y$9,12,31),$D63)-MAX(DATE($Y$9,1,1),$C63)+1,0)</f>
        <v>0</v>
      </c>
      <c r="Z63" s="99">
        <f>IF(COUNT(Table2[[#This Row],[Darba sākuma datums projektā1]:[Amata pienākumu izpildes termiņš, vai darba beigu datums par kuru iesniegts MP2]])=2,MIN(DATE($Z$9,12,31),$D63)-MAX(DATE(Z$9,1,1),$C63)+1,0)</f>
        <v>0</v>
      </c>
      <c r="AA63" s="99">
        <f>IF(COUNT(Table2[[#This Row],[Darba sākuma datums projektā1]:[Amata pienākumu izpildes termiņš, vai darba beigu datums par kuru iesniegts MP2]])=2,MIN(DATE($AA$9,12,31),$D63)-MAX(DATE($AA$9,1,1),$C63)+1,0)</f>
        <v>0</v>
      </c>
      <c r="AB63" s="99">
        <f>IF(COUNT(Table2[[#This Row],[Darba sākuma datums projektā1]:[Amata pienākumu izpildes termiņš, vai darba beigu datums par kuru iesniegts MP2]])=2,MIN(DATE($AB$9,12,31),$D63)-MAX(DATE($AB$9,1,1),$C63)+1,0)</f>
        <v>0</v>
      </c>
      <c r="AC63" s="99">
        <f>IF(COUNT(Table2[[#This Row],[Darba sākuma datums projektā1]:[Amata pienākumu izpildes termiņš, vai darba beigu datums par kuru iesniegts MP2]])=2,MIN(DATE($AC$9,12,31),$D63)-MAX(DATE($AC$9,1,1),$C63)+1,0)</f>
        <v>0</v>
      </c>
      <c r="AD63" s="109">
        <f>IF(COUNT(Table2[[#This Row],[Darba sākuma datums projektā1]:[Amata pienākumu izpildes termiņš, vai darba beigu datums par kuru iesniegts MP2]])=2,MIN(DATE($AD$9,12,31),$D63)-MAX(DATE($AD$9,1,1),$C63)+1,0)</f>
        <v>0</v>
      </c>
      <c r="AE63" s="106">
        <f t="shared" si="10"/>
        <v>0</v>
      </c>
      <c r="AF63" s="99">
        <f t="shared" si="11"/>
        <v>0</v>
      </c>
      <c r="AG63" s="99">
        <f t="shared" si="12"/>
        <v>0</v>
      </c>
      <c r="AH63" s="99">
        <f t="shared" si="13"/>
        <v>0</v>
      </c>
      <c r="AI63" s="99">
        <f t="shared" si="14"/>
        <v>0</v>
      </c>
      <c r="AJ63" s="99">
        <f t="shared" si="15"/>
        <v>0</v>
      </c>
      <c r="AK63" s="99">
        <f t="shared" si="16"/>
        <v>0</v>
      </c>
      <c r="AL63" s="99">
        <f t="shared" si="17"/>
        <v>0</v>
      </c>
      <c r="AM63" s="100">
        <f t="shared" si="18"/>
        <v>0</v>
      </c>
      <c r="AN63" s="103" t="e">
        <f>Table2[[#This Row],[2021]]/Table2[[#This Row],[d.2021]]</f>
        <v>#DIV/0!</v>
      </c>
      <c r="AO63" s="104" t="e">
        <f>Table2[[#This Row],[2022]]/Table2[[#This Row],[d.2022]]</f>
        <v>#DIV/0!</v>
      </c>
      <c r="AP63" s="104" t="e">
        <f>Table2[[#This Row],[2023]]/Table2[[#This Row],[d.2023]]</f>
        <v>#DIV/0!</v>
      </c>
      <c r="AQ63" s="104" t="e">
        <f>Table2[[#This Row],[2024]]/Table2[[#This Row],[d.2024]]</f>
        <v>#DIV/0!</v>
      </c>
      <c r="AR63" s="104" t="e">
        <f>Table2[[#This Row],[2025]]/Table2[[#This Row],[d.2025]]</f>
        <v>#DIV/0!</v>
      </c>
      <c r="AS63" s="104" t="e">
        <f>Table2[[#This Row],[2026]]/Table2[[#This Row],[d.2026]]</f>
        <v>#DIV/0!</v>
      </c>
      <c r="AT63" s="104" t="e">
        <f>Table2[[#This Row],[2027]]/Table2[[#This Row],[d.2027]]</f>
        <v>#DIV/0!</v>
      </c>
      <c r="AU63" s="104" t="e">
        <f>Table2[[#This Row],[2028]]/Table2[[#This Row],[d.2028]]</f>
        <v>#DIV/0!</v>
      </c>
      <c r="AV63" s="108" t="e">
        <f>Table2[[#This Row],[2029]]/Table2[[#This Row],[d.2029]]</f>
        <v>#DIV/0!</v>
      </c>
      <c r="AW63" s="97" t="e">
        <f>Table2[[#This Row],[e.2021]]/Table2[[#This Row],[Papildatvaļinājums par 20216]]</f>
        <v>#DIV/0!</v>
      </c>
      <c r="AX63" s="97" t="e">
        <f>Table2[[#This Row],[e.2022]]/Table2[[#This Row],[Papildatvaļinājums par 20226]]</f>
        <v>#DIV/0!</v>
      </c>
      <c r="AY63" s="97" t="e">
        <f>Table2[[#This Row],[e.2023]]/Table2[[#This Row],[Papildatvaļinājums par 20236]]</f>
        <v>#DIV/0!</v>
      </c>
      <c r="AZ63" s="97" t="e">
        <f>Table2[[#This Row],[e.2024]]/Table2[[#This Row],[Papildatvaļinājums par 20246]]</f>
        <v>#DIV/0!</v>
      </c>
      <c r="BA63" s="97" t="e">
        <f>Table2[[#This Row],[e.2025]]/Table2[[#This Row],[Papildatvaļinājums par 20256]]</f>
        <v>#DIV/0!</v>
      </c>
      <c r="BB63" s="97" t="e">
        <f>Table2[[#This Row],[e.2026]]/Table2[[#This Row],[Papildatvaļinājums par 20266]]</f>
        <v>#DIV/0!</v>
      </c>
      <c r="BC63" s="97" t="e">
        <f>Table2[[#This Row],[e.2027]]/Table2[[#This Row],[Papildatvaļinājums par 20276]]</f>
        <v>#DIV/0!</v>
      </c>
      <c r="BD63" s="97" t="e">
        <f>Table2[[#This Row],[e.2028]]/Table2[[#This Row],[Papildatvaļinājums par 20286]]</f>
        <v>#DIV/0!</v>
      </c>
      <c r="BE63" s="98" t="e">
        <f>Table2[[#This Row],[e.2029]]/Table2[[#This Row],[Papildatvaļinājums par 20296]]</f>
        <v>#DIV/0!</v>
      </c>
      <c r="BF63" s="85">
        <f>YEAR(Table2[[#This Row],[Ja papildatvaļinājums - darbinieka darba uzsākšana iestādē, ja darbs projektā nav uzsākts 1.janvārī4]])</f>
        <v>1900</v>
      </c>
      <c r="BG63" s="86">
        <f>MONTH(Table2[[#This Row],[Ja papildatvaļinājums - darbinieka darba uzsākšana iestādē, ja darbs projektā nav uzsākts 1.janvārī4]])</f>
        <v>1</v>
      </c>
      <c r="BH63" s="86">
        <f>DAY(Table2[[#This Row],[Ja papildatvaļinājums - darbinieka darba uzsākšana iestādē, ja darbs projektā nav uzsākts 1.janvārī4]])</f>
        <v>0</v>
      </c>
      <c r="BI63" s="147">
        <f t="shared" si="19"/>
        <v>1</v>
      </c>
      <c r="BJ63" s="144" cm="1">
        <f t="array" ref="BJ63">_xlfn.IFS($BF63=2021,$BI63,$BS63=2021,$BV63,$BF63&lt;2021,$BJ$8,$BS63&gt;2021,$BJ$8,$BF63&gt;2021,$BJ$8,$BS63&lt;2021,$BJ$8)</f>
        <v>365</v>
      </c>
      <c r="BK63" s="116" cm="1">
        <f t="array" ref="BK63">_xlfn.IFS($BF63=2022,$BI63,$BS63=2022,$BV63,$BF63&lt;2022,$BK$8,$BS63&gt;2022,$BK$8,$BF63&gt;2022,$BK$8,$BS63&lt;2022,$BK$8)</f>
        <v>365</v>
      </c>
      <c r="BL63" s="116" cm="1">
        <f t="array" ref="BL63">_xlfn.IFS($BF63=2023,$BI63,$BS63=2023,$BV63,$BF63&lt;2023,$BL$8,$BS63&gt;2023,$BL$8,$BF63&gt;2023,$BL$8,$BS63&lt;2023,$BL$8)</f>
        <v>365</v>
      </c>
      <c r="BM63" s="116" cm="1">
        <f t="array" ref="BM63">_xlfn.IFS($BF63=2024,$BI63,$BS63=2024,$BV63,$BF63&lt;2024,$BM$8,$BS63&gt;2024,$BM$8,$BF63&gt;2024,$BM$8,$BS63&lt;2024,$BM$8)</f>
        <v>366</v>
      </c>
      <c r="BN63" s="116" cm="1">
        <f t="array" ref="BN63">_xlfn.IFS($BF63=2025,$BI63,$BS63=2025,$BV63,$BF63&lt;2025,$BN$8,$BS63&gt;2025,$BN$8,$BF63&gt;2025,$BN$8,$BS63&lt;2025,$BN$8)</f>
        <v>365</v>
      </c>
      <c r="BO63" s="116" cm="1">
        <f t="array" ref="BO63">_xlfn.IFS($BF63=2026,$BI63,$BS63=2026,$BV63,$BF63&lt;2026,$BO$8,$BS63&gt;2026,$BO$8,$BF63&gt;2026,$BO$8,$BS63&lt;2026,$BO$8)</f>
        <v>365</v>
      </c>
      <c r="BP63" s="116" cm="1">
        <f t="array" ref="BP63">_xlfn.IFS($BF63=2027,$BI63,$BS63=2027,$BV63,$BF63&lt;2027,$BP$8,$BS63&gt;2027,$BP$8,$BF63&gt;2027,$BP$8,$BS63&lt;2027,$BP$8)</f>
        <v>365</v>
      </c>
      <c r="BQ63" s="116" cm="1">
        <f t="array" ref="BQ63">_xlfn.IFS($BF63=2028,$BI63,$BS63=2028,$BV63,$BF63&lt;2028,$BQ$8,$BS63&gt;2028,$BQ$8,$BF63&gt;2028,$BQ$8,$BS63&lt;2028,$BQ$8)</f>
        <v>366</v>
      </c>
      <c r="BR63" s="119" cm="1">
        <f t="array" ref="BR63">_xlfn.IFS($BF63=2029,$BI63,$BS63=2029,$BV63,$BF63&lt;2029,$BR$8,$BS63&gt;2029,$BR$8,$BF63&gt;2029,$BR$8,$BS63&lt;2029,$BR$8)</f>
        <v>365</v>
      </c>
      <c r="BS63" s="142">
        <f>YEAR(Table2[[#This Row],[Ja papildatvaļinājums - darbinieka darba beigšanas datums iestādē, ja darbs projektā nav beigts  31.decembrī5]])</f>
        <v>1900</v>
      </c>
      <c r="BT63" s="141">
        <f>MONTH(Table2[[#This Row],[Ja papildatvaļinājums - darbinieka darba beigšanas datums iestādē, ja darbs projektā nav beigts  31.decembrī5]])</f>
        <v>1</v>
      </c>
      <c r="BU63" s="141">
        <f>DAY(Table2[[#This Row],[Ja papildatvaļinājums - darbinieka darba beigšanas datums iestādē, ja darbs projektā nav beigts  31.decembrī5]])</f>
        <v>0</v>
      </c>
      <c r="BV63" s="141">
        <f>IF(YEAR($J63)=YEAR($K63),MIN(DATE($BS63,$BT63,$BU63),$K63)-MAX(DATE($BF63,$BG63,$BH63),$J63)+1,MIN(DATE($BS63,$BT63,$BU63),$K63)-MAX(DATE(Table2[[#This Row],[Darba beigu gads iestādē]],1,1))+1)</f>
        <v>1</v>
      </c>
    </row>
    <row r="64" spans="1:74" x14ac:dyDescent="0.3">
      <c r="A64" s="26">
        <v>55</v>
      </c>
      <c r="B64" s="48"/>
      <c r="C64" s="49"/>
      <c r="D64" s="57"/>
      <c r="E64" s="63">
        <f>SUMIF(Table2[[#This Row],[b.2021]:[c.2029]],"&gt;0",Table2[[#This Row],[b.2021]:[c.2029]])</f>
        <v>0</v>
      </c>
      <c r="F64" s="58"/>
      <c r="G64" s="59"/>
      <c r="H64" s="66">
        <f>Table2[[#This Row],[Atvaļinājuma dienu skaits, kas projektā attiecināts iepriekšējos MP ]]+Table2[[#This Row],[Atvaļinājuma dienu skaits, kas pieprasīts šajā MP3]]</f>
        <v>0</v>
      </c>
      <c r="I64" s="29">
        <f>Table2[[#This Row],[Atvaļinājums proporcionāli nostrādātajam laikam projektā (Visi atvaļinājumi kopā)]]-H64</f>
        <v>0</v>
      </c>
      <c r="J64" s="135"/>
      <c r="K64" s="139"/>
      <c r="L64" s="125"/>
      <c r="M64" s="126"/>
      <c r="N64" s="126"/>
      <c r="O64" s="126"/>
      <c r="P64" s="126"/>
      <c r="Q64" s="126"/>
      <c r="R64" s="126"/>
      <c r="S64" s="126"/>
      <c r="T64" s="127"/>
      <c r="U64" s="170"/>
      <c r="V64" s="106">
        <f>IF(COUNT(Table2[[#This Row],[Darba sākuma datums projektā1]:[Amata pienākumu izpildes termiņš, vai darba beigu datums par kuru iesniegts MP2]])=2,MIN(DATE($V$9,12,31),$D64)-MAX(DATE($V$9,1,1),$C64)+1,0)</f>
        <v>0</v>
      </c>
      <c r="W64" s="99">
        <f>IF(COUNT(Table2[[#This Row],[Darba sākuma datums projektā1]:[Amata pienākumu izpildes termiņš, vai darba beigu datums par kuru iesniegts MP2]])=2,MIN(DATE($W$9,12,31),$D64)-MAX(DATE($W$9,1,1),$C64)+1,0)</f>
        <v>0</v>
      </c>
      <c r="X64" s="99">
        <f>IF(COUNT(Table2[[#This Row],[Darba sākuma datums projektā1]:[Amata pienākumu izpildes termiņš, vai darba beigu datums par kuru iesniegts MP2]])=2,MIN(DATE($X$9,12,31),$D64)-MAX(DATE($X$9,1,1),$C64)+1,0)</f>
        <v>0</v>
      </c>
      <c r="Y64" s="99">
        <f>IF(COUNT(Table2[[#This Row],[Darba sākuma datums projektā1]:[Amata pienākumu izpildes termiņš, vai darba beigu datums par kuru iesniegts MP2]])=2,MIN(DATE($Y$9,12,31),$D64)-MAX(DATE($Y$9,1,1),$C64)+1,0)</f>
        <v>0</v>
      </c>
      <c r="Z64" s="99">
        <f>IF(COUNT(Table2[[#This Row],[Darba sākuma datums projektā1]:[Amata pienākumu izpildes termiņš, vai darba beigu datums par kuru iesniegts MP2]])=2,MIN(DATE($Z$9,12,31),$D64)-MAX(DATE(Z$9,1,1),$C64)+1,0)</f>
        <v>0</v>
      </c>
      <c r="AA64" s="99">
        <f>IF(COUNT(Table2[[#This Row],[Darba sākuma datums projektā1]:[Amata pienākumu izpildes termiņš, vai darba beigu datums par kuru iesniegts MP2]])=2,MIN(DATE($AA$9,12,31),$D64)-MAX(DATE($AA$9,1,1),$C64)+1,0)</f>
        <v>0</v>
      </c>
      <c r="AB64" s="99">
        <f>IF(COUNT(Table2[[#This Row],[Darba sākuma datums projektā1]:[Amata pienākumu izpildes termiņš, vai darba beigu datums par kuru iesniegts MP2]])=2,MIN(DATE($AB$9,12,31),$D64)-MAX(DATE($AB$9,1,1),$C64)+1,0)</f>
        <v>0</v>
      </c>
      <c r="AC64" s="99">
        <f>IF(COUNT(Table2[[#This Row],[Darba sākuma datums projektā1]:[Amata pienākumu izpildes termiņš, vai darba beigu datums par kuru iesniegts MP2]])=2,MIN(DATE($AC$9,12,31),$D64)-MAX(DATE($AC$9,1,1),$C64)+1,0)</f>
        <v>0</v>
      </c>
      <c r="AD64" s="109">
        <f>IF(COUNT(Table2[[#This Row],[Darba sākuma datums projektā1]:[Amata pienākumu izpildes termiņš, vai darba beigu datums par kuru iesniegts MP2]])=2,MIN(DATE($AD$9,12,31),$D64)-MAX(DATE($AD$9,1,1),$C64)+1,0)</f>
        <v>0</v>
      </c>
      <c r="AE64" s="106">
        <f t="shared" si="10"/>
        <v>0</v>
      </c>
      <c r="AF64" s="99">
        <f t="shared" si="11"/>
        <v>0</v>
      </c>
      <c r="AG64" s="99">
        <f t="shared" si="12"/>
        <v>0</v>
      </c>
      <c r="AH64" s="99">
        <f t="shared" si="13"/>
        <v>0</v>
      </c>
      <c r="AI64" s="99">
        <f t="shared" si="14"/>
        <v>0</v>
      </c>
      <c r="AJ64" s="99">
        <f t="shared" si="15"/>
        <v>0</v>
      </c>
      <c r="AK64" s="99">
        <f t="shared" si="16"/>
        <v>0</v>
      </c>
      <c r="AL64" s="99">
        <f t="shared" si="17"/>
        <v>0</v>
      </c>
      <c r="AM64" s="100">
        <f t="shared" si="18"/>
        <v>0</v>
      </c>
      <c r="AN64" s="103" t="e">
        <f>Table2[[#This Row],[2021]]/Table2[[#This Row],[d.2021]]</f>
        <v>#DIV/0!</v>
      </c>
      <c r="AO64" s="104" t="e">
        <f>Table2[[#This Row],[2022]]/Table2[[#This Row],[d.2022]]</f>
        <v>#DIV/0!</v>
      </c>
      <c r="AP64" s="104" t="e">
        <f>Table2[[#This Row],[2023]]/Table2[[#This Row],[d.2023]]</f>
        <v>#DIV/0!</v>
      </c>
      <c r="AQ64" s="104" t="e">
        <f>Table2[[#This Row],[2024]]/Table2[[#This Row],[d.2024]]</f>
        <v>#DIV/0!</v>
      </c>
      <c r="AR64" s="104" t="e">
        <f>Table2[[#This Row],[2025]]/Table2[[#This Row],[d.2025]]</f>
        <v>#DIV/0!</v>
      </c>
      <c r="AS64" s="104" t="e">
        <f>Table2[[#This Row],[2026]]/Table2[[#This Row],[d.2026]]</f>
        <v>#DIV/0!</v>
      </c>
      <c r="AT64" s="104" t="e">
        <f>Table2[[#This Row],[2027]]/Table2[[#This Row],[d.2027]]</f>
        <v>#DIV/0!</v>
      </c>
      <c r="AU64" s="104" t="e">
        <f>Table2[[#This Row],[2028]]/Table2[[#This Row],[d.2028]]</f>
        <v>#DIV/0!</v>
      </c>
      <c r="AV64" s="108" t="e">
        <f>Table2[[#This Row],[2029]]/Table2[[#This Row],[d.2029]]</f>
        <v>#DIV/0!</v>
      </c>
      <c r="AW64" s="97" t="e">
        <f>Table2[[#This Row],[e.2021]]/Table2[[#This Row],[Papildatvaļinājums par 20216]]</f>
        <v>#DIV/0!</v>
      </c>
      <c r="AX64" s="97" t="e">
        <f>Table2[[#This Row],[e.2022]]/Table2[[#This Row],[Papildatvaļinājums par 20226]]</f>
        <v>#DIV/0!</v>
      </c>
      <c r="AY64" s="97" t="e">
        <f>Table2[[#This Row],[e.2023]]/Table2[[#This Row],[Papildatvaļinājums par 20236]]</f>
        <v>#DIV/0!</v>
      </c>
      <c r="AZ64" s="97" t="e">
        <f>Table2[[#This Row],[e.2024]]/Table2[[#This Row],[Papildatvaļinājums par 20246]]</f>
        <v>#DIV/0!</v>
      </c>
      <c r="BA64" s="97" t="e">
        <f>Table2[[#This Row],[e.2025]]/Table2[[#This Row],[Papildatvaļinājums par 20256]]</f>
        <v>#DIV/0!</v>
      </c>
      <c r="BB64" s="97" t="e">
        <f>Table2[[#This Row],[e.2026]]/Table2[[#This Row],[Papildatvaļinājums par 20266]]</f>
        <v>#DIV/0!</v>
      </c>
      <c r="BC64" s="97" t="e">
        <f>Table2[[#This Row],[e.2027]]/Table2[[#This Row],[Papildatvaļinājums par 20276]]</f>
        <v>#DIV/0!</v>
      </c>
      <c r="BD64" s="97" t="e">
        <f>Table2[[#This Row],[e.2028]]/Table2[[#This Row],[Papildatvaļinājums par 20286]]</f>
        <v>#DIV/0!</v>
      </c>
      <c r="BE64" s="98" t="e">
        <f>Table2[[#This Row],[e.2029]]/Table2[[#This Row],[Papildatvaļinājums par 20296]]</f>
        <v>#DIV/0!</v>
      </c>
      <c r="BF64" s="85">
        <f>YEAR(Table2[[#This Row],[Ja papildatvaļinājums - darbinieka darba uzsākšana iestādē, ja darbs projektā nav uzsākts 1.janvārī4]])</f>
        <v>1900</v>
      </c>
      <c r="BG64" s="86">
        <f>MONTH(Table2[[#This Row],[Ja papildatvaļinājums - darbinieka darba uzsākšana iestādē, ja darbs projektā nav uzsākts 1.janvārī4]])</f>
        <v>1</v>
      </c>
      <c r="BH64" s="86">
        <f>DAY(Table2[[#This Row],[Ja papildatvaļinājums - darbinieka darba uzsākšana iestādē, ja darbs projektā nav uzsākts 1.janvārī4]])</f>
        <v>0</v>
      </c>
      <c r="BI64" s="147">
        <f t="shared" si="19"/>
        <v>1</v>
      </c>
      <c r="BJ64" s="144" cm="1">
        <f t="array" ref="BJ64">_xlfn.IFS($BF64=2021,$BI64,$BS64=2021,$BV64,$BF64&lt;2021,$BJ$8,$BS64&gt;2021,$BJ$8,$BF64&gt;2021,$BJ$8,$BS64&lt;2021,$BJ$8)</f>
        <v>365</v>
      </c>
      <c r="BK64" s="116" cm="1">
        <f t="array" ref="BK64">_xlfn.IFS($BF64=2022,$BI64,$BS64=2022,$BV64,$BF64&lt;2022,$BK$8,$BS64&gt;2022,$BK$8,$BF64&gt;2022,$BK$8,$BS64&lt;2022,$BK$8)</f>
        <v>365</v>
      </c>
      <c r="BL64" s="116" cm="1">
        <f t="array" ref="BL64">_xlfn.IFS($BF64=2023,$BI64,$BS64=2023,$BV64,$BF64&lt;2023,$BL$8,$BS64&gt;2023,$BL$8,$BF64&gt;2023,$BL$8,$BS64&lt;2023,$BL$8)</f>
        <v>365</v>
      </c>
      <c r="BM64" s="116" cm="1">
        <f t="array" ref="BM64">_xlfn.IFS($BF64=2024,$BI64,$BS64=2024,$BV64,$BF64&lt;2024,$BM$8,$BS64&gt;2024,$BM$8,$BF64&gt;2024,$BM$8,$BS64&lt;2024,$BM$8)</f>
        <v>366</v>
      </c>
      <c r="BN64" s="116" cm="1">
        <f t="array" ref="BN64">_xlfn.IFS($BF64=2025,$BI64,$BS64=2025,$BV64,$BF64&lt;2025,$BN$8,$BS64&gt;2025,$BN$8,$BF64&gt;2025,$BN$8,$BS64&lt;2025,$BN$8)</f>
        <v>365</v>
      </c>
      <c r="BO64" s="116" cm="1">
        <f t="array" ref="BO64">_xlfn.IFS($BF64=2026,$BI64,$BS64=2026,$BV64,$BF64&lt;2026,$BO$8,$BS64&gt;2026,$BO$8,$BF64&gt;2026,$BO$8,$BS64&lt;2026,$BO$8)</f>
        <v>365</v>
      </c>
      <c r="BP64" s="116" cm="1">
        <f t="array" ref="BP64">_xlfn.IFS($BF64=2027,$BI64,$BS64=2027,$BV64,$BF64&lt;2027,$BP$8,$BS64&gt;2027,$BP$8,$BF64&gt;2027,$BP$8,$BS64&lt;2027,$BP$8)</f>
        <v>365</v>
      </c>
      <c r="BQ64" s="116" cm="1">
        <f t="array" ref="BQ64">_xlfn.IFS($BF64=2028,$BI64,$BS64=2028,$BV64,$BF64&lt;2028,$BQ$8,$BS64&gt;2028,$BQ$8,$BF64&gt;2028,$BQ$8,$BS64&lt;2028,$BQ$8)</f>
        <v>366</v>
      </c>
      <c r="BR64" s="119" cm="1">
        <f t="array" ref="BR64">_xlfn.IFS($BF64=2029,$BI64,$BS64=2029,$BV64,$BF64&lt;2029,$BR$8,$BS64&gt;2029,$BR$8,$BF64&gt;2029,$BR$8,$BS64&lt;2029,$BR$8)</f>
        <v>365</v>
      </c>
      <c r="BS64" s="142">
        <f>YEAR(Table2[[#This Row],[Ja papildatvaļinājums - darbinieka darba beigšanas datums iestādē, ja darbs projektā nav beigts  31.decembrī5]])</f>
        <v>1900</v>
      </c>
      <c r="BT64" s="141">
        <f>MONTH(Table2[[#This Row],[Ja papildatvaļinājums - darbinieka darba beigšanas datums iestādē, ja darbs projektā nav beigts  31.decembrī5]])</f>
        <v>1</v>
      </c>
      <c r="BU64" s="141">
        <f>DAY(Table2[[#This Row],[Ja papildatvaļinājums - darbinieka darba beigšanas datums iestādē, ja darbs projektā nav beigts  31.decembrī5]])</f>
        <v>0</v>
      </c>
      <c r="BV64" s="141">
        <f>IF(YEAR($J64)=YEAR($K64),MIN(DATE($BS64,$BT64,$BU64),$K64)-MAX(DATE($BF64,$BG64,$BH64),$J64)+1,MIN(DATE($BS64,$BT64,$BU64),$K64)-MAX(DATE(Table2[[#This Row],[Darba beigu gads iestādē]],1,1))+1)</f>
        <v>1</v>
      </c>
    </row>
    <row r="65" spans="1:74" x14ac:dyDescent="0.3">
      <c r="A65" s="26">
        <v>56</v>
      </c>
      <c r="B65" s="48"/>
      <c r="C65" s="49"/>
      <c r="D65" s="57"/>
      <c r="E65" s="63">
        <f>SUMIF(Table2[[#This Row],[b.2021]:[c.2029]],"&gt;0",Table2[[#This Row],[b.2021]:[c.2029]])</f>
        <v>0</v>
      </c>
      <c r="F65" s="58"/>
      <c r="G65" s="59"/>
      <c r="H65" s="66">
        <f>Table2[[#This Row],[Atvaļinājuma dienu skaits, kas projektā attiecināts iepriekšējos MP ]]+Table2[[#This Row],[Atvaļinājuma dienu skaits, kas pieprasīts šajā MP3]]</f>
        <v>0</v>
      </c>
      <c r="I65" s="29">
        <f>Table2[[#This Row],[Atvaļinājums proporcionāli nostrādātajam laikam projektā (Visi atvaļinājumi kopā)]]-H65</f>
        <v>0</v>
      </c>
      <c r="J65" s="135"/>
      <c r="K65" s="139"/>
      <c r="L65" s="125"/>
      <c r="M65" s="126"/>
      <c r="N65" s="126"/>
      <c r="O65" s="126"/>
      <c r="P65" s="126"/>
      <c r="Q65" s="126"/>
      <c r="R65" s="126"/>
      <c r="S65" s="126"/>
      <c r="T65" s="127"/>
      <c r="U65" s="170"/>
      <c r="V65" s="106">
        <f>IF(COUNT(Table2[[#This Row],[Darba sākuma datums projektā1]:[Amata pienākumu izpildes termiņš, vai darba beigu datums par kuru iesniegts MP2]])=2,MIN(DATE($V$9,12,31),$D65)-MAX(DATE($V$9,1,1),$C65)+1,0)</f>
        <v>0</v>
      </c>
      <c r="W65" s="99">
        <f>IF(COUNT(Table2[[#This Row],[Darba sākuma datums projektā1]:[Amata pienākumu izpildes termiņš, vai darba beigu datums par kuru iesniegts MP2]])=2,MIN(DATE($W$9,12,31),$D65)-MAX(DATE($W$9,1,1),$C65)+1,0)</f>
        <v>0</v>
      </c>
      <c r="X65" s="99">
        <f>IF(COUNT(Table2[[#This Row],[Darba sākuma datums projektā1]:[Amata pienākumu izpildes termiņš, vai darba beigu datums par kuru iesniegts MP2]])=2,MIN(DATE($X$9,12,31),$D65)-MAX(DATE($X$9,1,1),$C65)+1,0)</f>
        <v>0</v>
      </c>
      <c r="Y65" s="99">
        <f>IF(COUNT(Table2[[#This Row],[Darba sākuma datums projektā1]:[Amata pienākumu izpildes termiņš, vai darba beigu datums par kuru iesniegts MP2]])=2,MIN(DATE($Y$9,12,31),$D65)-MAX(DATE($Y$9,1,1),$C65)+1,0)</f>
        <v>0</v>
      </c>
      <c r="Z65" s="99">
        <f>IF(COUNT(Table2[[#This Row],[Darba sākuma datums projektā1]:[Amata pienākumu izpildes termiņš, vai darba beigu datums par kuru iesniegts MP2]])=2,MIN(DATE($Z$9,12,31),$D65)-MAX(DATE(Z$9,1,1),$C65)+1,0)</f>
        <v>0</v>
      </c>
      <c r="AA65" s="99">
        <f>IF(COUNT(Table2[[#This Row],[Darba sākuma datums projektā1]:[Amata pienākumu izpildes termiņš, vai darba beigu datums par kuru iesniegts MP2]])=2,MIN(DATE($AA$9,12,31),$D65)-MAX(DATE($AA$9,1,1),$C65)+1,0)</f>
        <v>0</v>
      </c>
      <c r="AB65" s="99">
        <f>IF(COUNT(Table2[[#This Row],[Darba sākuma datums projektā1]:[Amata pienākumu izpildes termiņš, vai darba beigu datums par kuru iesniegts MP2]])=2,MIN(DATE($AB$9,12,31),$D65)-MAX(DATE($AB$9,1,1),$C65)+1,0)</f>
        <v>0</v>
      </c>
      <c r="AC65" s="99">
        <f>IF(COUNT(Table2[[#This Row],[Darba sākuma datums projektā1]:[Amata pienākumu izpildes termiņš, vai darba beigu datums par kuru iesniegts MP2]])=2,MIN(DATE($AC$9,12,31),$D65)-MAX(DATE($AC$9,1,1),$C65)+1,0)</f>
        <v>0</v>
      </c>
      <c r="AD65" s="109">
        <f>IF(COUNT(Table2[[#This Row],[Darba sākuma datums projektā1]:[Amata pienākumu izpildes termiņš, vai darba beigu datums par kuru iesniegts MP2]])=2,MIN(DATE($AD$9,12,31),$D65)-MAX(DATE($AD$9,1,1),$C65)+1,0)</f>
        <v>0</v>
      </c>
      <c r="AE65" s="106">
        <f t="shared" si="10"/>
        <v>0</v>
      </c>
      <c r="AF65" s="99">
        <f t="shared" si="11"/>
        <v>0</v>
      </c>
      <c r="AG65" s="99">
        <f t="shared" si="12"/>
        <v>0</v>
      </c>
      <c r="AH65" s="99">
        <f t="shared" si="13"/>
        <v>0</v>
      </c>
      <c r="AI65" s="99">
        <f t="shared" si="14"/>
        <v>0</v>
      </c>
      <c r="AJ65" s="99">
        <f t="shared" si="15"/>
        <v>0</v>
      </c>
      <c r="AK65" s="99">
        <f t="shared" si="16"/>
        <v>0</v>
      </c>
      <c r="AL65" s="99">
        <f t="shared" si="17"/>
        <v>0</v>
      </c>
      <c r="AM65" s="100">
        <f t="shared" si="18"/>
        <v>0</v>
      </c>
      <c r="AN65" s="103" t="e">
        <f>Table2[[#This Row],[2021]]/Table2[[#This Row],[d.2021]]</f>
        <v>#DIV/0!</v>
      </c>
      <c r="AO65" s="104" t="e">
        <f>Table2[[#This Row],[2022]]/Table2[[#This Row],[d.2022]]</f>
        <v>#DIV/0!</v>
      </c>
      <c r="AP65" s="104" t="e">
        <f>Table2[[#This Row],[2023]]/Table2[[#This Row],[d.2023]]</f>
        <v>#DIV/0!</v>
      </c>
      <c r="AQ65" s="104" t="e">
        <f>Table2[[#This Row],[2024]]/Table2[[#This Row],[d.2024]]</f>
        <v>#DIV/0!</v>
      </c>
      <c r="AR65" s="104" t="e">
        <f>Table2[[#This Row],[2025]]/Table2[[#This Row],[d.2025]]</f>
        <v>#DIV/0!</v>
      </c>
      <c r="AS65" s="104" t="e">
        <f>Table2[[#This Row],[2026]]/Table2[[#This Row],[d.2026]]</f>
        <v>#DIV/0!</v>
      </c>
      <c r="AT65" s="104" t="e">
        <f>Table2[[#This Row],[2027]]/Table2[[#This Row],[d.2027]]</f>
        <v>#DIV/0!</v>
      </c>
      <c r="AU65" s="104" t="e">
        <f>Table2[[#This Row],[2028]]/Table2[[#This Row],[d.2028]]</f>
        <v>#DIV/0!</v>
      </c>
      <c r="AV65" s="108" t="e">
        <f>Table2[[#This Row],[2029]]/Table2[[#This Row],[d.2029]]</f>
        <v>#DIV/0!</v>
      </c>
      <c r="AW65" s="97" t="e">
        <f>Table2[[#This Row],[e.2021]]/Table2[[#This Row],[Papildatvaļinājums par 20216]]</f>
        <v>#DIV/0!</v>
      </c>
      <c r="AX65" s="97" t="e">
        <f>Table2[[#This Row],[e.2022]]/Table2[[#This Row],[Papildatvaļinājums par 20226]]</f>
        <v>#DIV/0!</v>
      </c>
      <c r="AY65" s="97" t="e">
        <f>Table2[[#This Row],[e.2023]]/Table2[[#This Row],[Papildatvaļinājums par 20236]]</f>
        <v>#DIV/0!</v>
      </c>
      <c r="AZ65" s="97" t="e">
        <f>Table2[[#This Row],[e.2024]]/Table2[[#This Row],[Papildatvaļinājums par 20246]]</f>
        <v>#DIV/0!</v>
      </c>
      <c r="BA65" s="97" t="e">
        <f>Table2[[#This Row],[e.2025]]/Table2[[#This Row],[Papildatvaļinājums par 20256]]</f>
        <v>#DIV/0!</v>
      </c>
      <c r="BB65" s="97" t="e">
        <f>Table2[[#This Row],[e.2026]]/Table2[[#This Row],[Papildatvaļinājums par 20266]]</f>
        <v>#DIV/0!</v>
      </c>
      <c r="BC65" s="97" t="e">
        <f>Table2[[#This Row],[e.2027]]/Table2[[#This Row],[Papildatvaļinājums par 20276]]</f>
        <v>#DIV/0!</v>
      </c>
      <c r="BD65" s="97" t="e">
        <f>Table2[[#This Row],[e.2028]]/Table2[[#This Row],[Papildatvaļinājums par 20286]]</f>
        <v>#DIV/0!</v>
      </c>
      <c r="BE65" s="98" t="e">
        <f>Table2[[#This Row],[e.2029]]/Table2[[#This Row],[Papildatvaļinājums par 20296]]</f>
        <v>#DIV/0!</v>
      </c>
      <c r="BF65" s="85">
        <f>YEAR(Table2[[#This Row],[Ja papildatvaļinājums - darbinieka darba uzsākšana iestādē, ja darbs projektā nav uzsākts 1.janvārī4]])</f>
        <v>1900</v>
      </c>
      <c r="BG65" s="86">
        <f>MONTH(Table2[[#This Row],[Ja papildatvaļinājums - darbinieka darba uzsākšana iestādē, ja darbs projektā nav uzsākts 1.janvārī4]])</f>
        <v>1</v>
      </c>
      <c r="BH65" s="86">
        <f>DAY(Table2[[#This Row],[Ja papildatvaļinājums - darbinieka darba uzsākšana iestādē, ja darbs projektā nav uzsākts 1.janvārī4]])</f>
        <v>0</v>
      </c>
      <c r="BI65" s="147">
        <f t="shared" si="19"/>
        <v>1</v>
      </c>
      <c r="BJ65" s="144" cm="1">
        <f t="array" ref="BJ65">_xlfn.IFS($BF65=2021,$BI65,$BS65=2021,$BV65,$BF65&lt;2021,$BJ$8,$BS65&gt;2021,$BJ$8,$BF65&gt;2021,$BJ$8,$BS65&lt;2021,$BJ$8)</f>
        <v>365</v>
      </c>
      <c r="BK65" s="116" cm="1">
        <f t="array" ref="BK65">_xlfn.IFS($BF65=2022,$BI65,$BS65=2022,$BV65,$BF65&lt;2022,$BK$8,$BS65&gt;2022,$BK$8,$BF65&gt;2022,$BK$8,$BS65&lt;2022,$BK$8)</f>
        <v>365</v>
      </c>
      <c r="BL65" s="116" cm="1">
        <f t="array" ref="BL65">_xlfn.IFS($BF65=2023,$BI65,$BS65=2023,$BV65,$BF65&lt;2023,$BL$8,$BS65&gt;2023,$BL$8,$BF65&gt;2023,$BL$8,$BS65&lt;2023,$BL$8)</f>
        <v>365</v>
      </c>
      <c r="BM65" s="116" cm="1">
        <f t="array" ref="BM65">_xlfn.IFS($BF65=2024,$BI65,$BS65=2024,$BV65,$BF65&lt;2024,$BM$8,$BS65&gt;2024,$BM$8,$BF65&gt;2024,$BM$8,$BS65&lt;2024,$BM$8)</f>
        <v>366</v>
      </c>
      <c r="BN65" s="116" cm="1">
        <f t="array" ref="BN65">_xlfn.IFS($BF65=2025,$BI65,$BS65=2025,$BV65,$BF65&lt;2025,$BN$8,$BS65&gt;2025,$BN$8,$BF65&gt;2025,$BN$8,$BS65&lt;2025,$BN$8)</f>
        <v>365</v>
      </c>
      <c r="BO65" s="116" cm="1">
        <f t="array" ref="BO65">_xlfn.IFS($BF65=2026,$BI65,$BS65=2026,$BV65,$BF65&lt;2026,$BO$8,$BS65&gt;2026,$BO$8,$BF65&gt;2026,$BO$8,$BS65&lt;2026,$BO$8)</f>
        <v>365</v>
      </c>
      <c r="BP65" s="116" cm="1">
        <f t="array" ref="BP65">_xlfn.IFS($BF65=2027,$BI65,$BS65=2027,$BV65,$BF65&lt;2027,$BP$8,$BS65&gt;2027,$BP$8,$BF65&gt;2027,$BP$8,$BS65&lt;2027,$BP$8)</f>
        <v>365</v>
      </c>
      <c r="BQ65" s="116" cm="1">
        <f t="array" ref="BQ65">_xlfn.IFS($BF65=2028,$BI65,$BS65=2028,$BV65,$BF65&lt;2028,$BQ$8,$BS65&gt;2028,$BQ$8,$BF65&gt;2028,$BQ$8,$BS65&lt;2028,$BQ$8)</f>
        <v>366</v>
      </c>
      <c r="BR65" s="119" cm="1">
        <f t="array" ref="BR65">_xlfn.IFS($BF65=2029,$BI65,$BS65=2029,$BV65,$BF65&lt;2029,$BR$8,$BS65&gt;2029,$BR$8,$BF65&gt;2029,$BR$8,$BS65&lt;2029,$BR$8)</f>
        <v>365</v>
      </c>
      <c r="BS65" s="142">
        <f>YEAR(Table2[[#This Row],[Ja papildatvaļinājums - darbinieka darba beigšanas datums iestādē, ja darbs projektā nav beigts  31.decembrī5]])</f>
        <v>1900</v>
      </c>
      <c r="BT65" s="141">
        <f>MONTH(Table2[[#This Row],[Ja papildatvaļinājums - darbinieka darba beigšanas datums iestādē, ja darbs projektā nav beigts  31.decembrī5]])</f>
        <v>1</v>
      </c>
      <c r="BU65" s="141">
        <f>DAY(Table2[[#This Row],[Ja papildatvaļinājums - darbinieka darba beigšanas datums iestādē, ja darbs projektā nav beigts  31.decembrī5]])</f>
        <v>0</v>
      </c>
      <c r="BV65" s="141">
        <f>IF(YEAR($J65)=YEAR($K65),MIN(DATE($BS65,$BT65,$BU65),$K65)-MAX(DATE($BF65,$BG65,$BH65),$J65)+1,MIN(DATE($BS65,$BT65,$BU65),$K65)-MAX(DATE(Table2[[#This Row],[Darba beigu gads iestādē]],1,1))+1)</f>
        <v>1</v>
      </c>
    </row>
    <row r="66" spans="1:74" x14ac:dyDescent="0.3">
      <c r="A66" s="26">
        <v>57</v>
      </c>
      <c r="B66" s="48"/>
      <c r="C66" s="49"/>
      <c r="D66" s="57"/>
      <c r="E66" s="63">
        <f>SUMIF(Table2[[#This Row],[b.2021]:[c.2029]],"&gt;0",Table2[[#This Row],[b.2021]:[c.2029]])</f>
        <v>0</v>
      </c>
      <c r="F66" s="58"/>
      <c r="G66" s="59"/>
      <c r="H66" s="66">
        <f>Table2[[#This Row],[Atvaļinājuma dienu skaits, kas projektā attiecināts iepriekšējos MP ]]+Table2[[#This Row],[Atvaļinājuma dienu skaits, kas pieprasīts šajā MP3]]</f>
        <v>0</v>
      </c>
      <c r="I66" s="29">
        <f>Table2[[#This Row],[Atvaļinājums proporcionāli nostrādātajam laikam projektā (Visi atvaļinājumi kopā)]]-H66</f>
        <v>0</v>
      </c>
      <c r="J66" s="135"/>
      <c r="K66" s="139"/>
      <c r="L66" s="125"/>
      <c r="M66" s="126"/>
      <c r="N66" s="126"/>
      <c r="O66" s="126"/>
      <c r="P66" s="126"/>
      <c r="Q66" s="126"/>
      <c r="R66" s="126"/>
      <c r="S66" s="126"/>
      <c r="T66" s="127"/>
      <c r="U66" s="170"/>
      <c r="V66" s="106">
        <f>IF(COUNT(Table2[[#This Row],[Darba sākuma datums projektā1]:[Amata pienākumu izpildes termiņš, vai darba beigu datums par kuru iesniegts MP2]])=2,MIN(DATE($V$9,12,31),$D66)-MAX(DATE($V$9,1,1),$C66)+1,0)</f>
        <v>0</v>
      </c>
      <c r="W66" s="99">
        <f>IF(COUNT(Table2[[#This Row],[Darba sākuma datums projektā1]:[Amata pienākumu izpildes termiņš, vai darba beigu datums par kuru iesniegts MP2]])=2,MIN(DATE($W$9,12,31),$D66)-MAX(DATE($W$9,1,1),$C66)+1,0)</f>
        <v>0</v>
      </c>
      <c r="X66" s="99">
        <f>IF(COUNT(Table2[[#This Row],[Darba sākuma datums projektā1]:[Amata pienākumu izpildes termiņš, vai darba beigu datums par kuru iesniegts MP2]])=2,MIN(DATE($X$9,12,31),$D66)-MAX(DATE($X$9,1,1),$C66)+1,0)</f>
        <v>0</v>
      </c>
      <c r="Y66" s="99">
        <f>IF(COUNT(Table2[[#This Row],[Darba sākuma datums projektā1]:[Amata pienākumu izpildes termiņš, vai darba beigu datums par kuru iesniegts MP2]])=2,MIN(DATE($Y$9,12,31),$D66)-MAX(DATE($Y$9,1,1),$C66)+1,0)</f>
        <v>0</v>
      </c>
      <c r="Z66" s="99">
        <f>IF(COUNT(Table2[[#This Row],[Darba sākuma datums projektā1]:[Amata pienākumu izpildes termiņš, vai darba beigu datums par kuru iesniegts MP2]])=2,MIN(DATE($Z$9,12,31),$D66)-MAX(DATE(Z$9,1,1),$C66)+1,0)</f>
        <v>0</v>
      </c>
      <c r="AA66" s="99">
        <f>IF(COUNT(Table2[[#This Row],[Darba sākuma datums projektā1]:[Amata pienākumu izpildes termiņš, vai darba beigu datums par kuru iesniegts MP2]])=2,MIN(DATE($AA$9,12,31),$D66)-MAX(DATE($AA$9,1,1),$C66)+1,0)</f>
        <v>0</v>
      </c>
      <c r="AB66" s="99">
        <f>IF(COUNT(Table2[[#This Row],[Darba sākuma datums projektā1]:[Amata pienākumu izpildes termiņš, vai darba beigu datums par kuru iesniegts MP2]])=2,MIN(DATE($AB$9,12,31),$D66)-MAX(DATE($AB$9,1,1),$C66)+1,0)</f>
        <v>0</v>
      </c>
      <c r="AC66" s="99">
        <f>IF(COUNT(Table2[[#This Row],[Darba sākuma datums projektā1]:[Amata pienākumu izpildes termiņš, vai darba beigu datums par kuru iesniegts MP2]])=2,MIN(DATE($AC$9,12,31),$D66)-MAX(DATE($AC$9,1,1),$C66)+1,0)</f>
        <v>0</v>
      </c>
      <c r="AD66" s="109">
        <f>IF(COUNT(Table2[[#This Row],[Darba sākuma datums projektā1]:[Amata pienākumu izpildes termiņš, vai darba beigu datums par kuru iesniegts MP2]])=2,MIN(DATE($AD$9,12,31),$D66)-MAX(DATE($AD$9,1,1),$C66)+1,0)</f>
        <v>0</v>
      </c>
      <c r="AE66" s="106">
        <f t="shared" si="10"/>
        <v>0</v>
      </c>
      <c r="AF66" s="99">
        <f t="shared" si="11"/>
        <v>0</v>
      </c>
      <c r="AG66" s="99">
        <f t="shared" si="12"/>
        <v>0</v>
      </c>
      <c r="AH66" s="99">
        <f t="shared" si="13"/>
        <v>0</v>
      </c>
      <c r="AI66" s="99">
        <f t="shared" si="14"/>
        <v>0</v>
      </c>
      <c r="AJ66" s="99">
        <f t="shared" si="15"/>
        <v>0</v>
      </c>
      <c r="AK66" s="99">
        <f t="shared" si="16"/>
        <v>0</v>
      </c>
      <c r="AL66" s="99">
        <f t="shared" si="17"/>
        <v>0</v>
      </c>
      <c r="AM66" s="100">
        <f t="shared" si="18"/>
        <v>0</v>
      </c>
      <c r="AN66" s="103" t="e">
        <f>Table2[[#This Row],[2021]]/Table2[[#This Row],[d.2021]]</f>
        <v>#DIV/0!</v>
      </c>
      <c r="AO66" s="104" t="e">
        <f>Table2[[#This Row],[2022]]/Table2[[#This Row],[d.2022]]</f>
        <v>#DIV/0!</v>
      </c>
      <c r="AP66" s="104" t="e">
        <f>Table2[[#This Row],[2023]]/Table2[[#This Row],[d.2023]]</f>
        <v>#DIV/0!</v>
      </c>
      <c r="AQ66" s="104" t="e">
        <f>Table2[[#This Row],[2024]]/Table2[[#This Row],[d.2024]]</f>
        <v>#DIV/0!</v>
      </c>
      <c r="AR66" s="104" t="e">
        <f>Table2[[#This Row],[2025]]/Table2[[#This Row],[d.2025]]</f>
        <v>#DIV/0!</v>
      </c>
      <c r="AS66" s="104" t="e">
        <f>Table2[[#This Row],[2026]]/Table2[[#This Row],[d.2026]]</f>
        <v>#DIV/0!</v>
      </c>
      <c r="AT66" s="104" t="e">
        <f>Table2[[#This Row],[2027]]/Table2[[#This Row],[d.2027]]</f>
        <v>#DIV/0!</v>
      </c>
      <c r="AU66" s="104" t="e">
        <f>Table2[[#This Row],[2028]]/Table2[[#This Row],[d.2028]]</f>
        <v>#DIV/0!</v>
      </c>
      <c r="AV66" s="108" t="e">
        <f>Table2[[#This Row],[2029]]/Table2[[#This Row],[d.2029]]</f>
        <v>#DIV/0!</v>
      </c>
      <c r="AW66" s="97" t="e">
        <f>Table2[[#This Row],[e.2021]]/Table2[[#This Row],[Papildatvaļinājums par 20216]]</f>
        <v>#DIV/0!</v>
      </c>
      <c r="AX66" s="97" t="e">
        <f>Table2[[#This Row],[e.2022]]/Table2[[#This Row],[Papildatvaļinājums par 20226]]</f>
        <v>#DIV/0!</v>
      </c>
      <c r="AY66" s="97" t="e">
        <f>Table2[[#This Row],[e.2023]]/Table2[[#This Row],[Papildatvaļinājums par 20236]]</f>
        <v>#DIV/0!</v>
      </c>
      <c r="AZ66" s="97" t="e">
        <f>Table2[[#This Row],[e.2024]]/Table2[[#This Row],[Papildatvaļinājums par 20246]]</f>
        <v>#DIV/0!</v>
      </c>
      <c r="BA66" s="97" t="e">
        <f>Table2[[#This Row],[e.2025]]/Table2[[#This Row],[Papildatvaļinājums par 20256]]</f>
        <v>#DIV/0!</v>
      </c>
      <c r="BB66" s="97" t="e">
        <f>Table2[[#This Row],[e.2026]]/Table2[[#This Row],[Papildatvaļinājums par 20266]]</f>
        <v>#DIV/0!</v>
      </c>
      <c r="BC66" s="97" t="e">
        <f>Table2[[#This Row],[e.2027]]/Table2[[#This Row],[Papildatvaļinājums par 20276]]</f>
        <v>#DIV/0!</v>
      </c>
      <c r="BD66" s="97" t="e">
        <f>Table2[[#This Row],[e.2028]]/Table2[[#This Row],[Papildatvaļinājums par 20286]]</f>
        <v>#DIV/0!</v>
      </c>
      <c r="BE66" s="98" t="e">
        <f>Table2[[#This Row],[e.2029]]/Table2[[#This Row],[Papildatvaļinājums par 20296]]</f>
        <v>#DIV/0!</v>
      </c>
      <c r="BF66" s="85">
        <f>YEAR(Table2[[#This Row],[Ja papildatvaļinājums - darbinieka darba uzsākšana iestādē, ja darbs projektā nav uzsākts 1.janvārī4]])</f>
        <v>1900</v>
      </c>
      <c r="BG66" s="86">
        <f>MONTH(Table2[[#This Row],[Ja papildatvaļinājums - darbinieka darba uzsākšana iestādē, ja darbs projektā nav uzsākts 1.janvārī4]])</f>
        <v>1</v>
      </c>
      <c r="BH66" s="86">
        <f>DAY(Table2[[#This Row],[Ja papildatvaļinājums - darbinieka darba uzsākšana iestādē, ja darbs projektā nav uzsākts 1.janvārī4]])</f>
        <v>0</v>
      </c>
      <c r="BI66" s="147">
        <f t="shared" si="19"/>
        <v>1</v>
      </c>
      <c r="BJ66" s="144" cm="1">
        <f t="array" ref="BJ66">_xlfn.IFS($BF66=2021,$BI66,$BS66=2021,$BV66,$BF66&lt;2021,$BJ$8,$BS66&gt;2021,$BJ$8,$BF66&gt;2021,$BJ$8,$BS66&lt;2021,$BJ$8)</f>
        <v>365</v>
      </c>
      <c r="BK66" s="116" cm="1">
        <f t="array" ref="BK66">_xlfn.IFS($BF66=2022,$BI66,$BS66=2022,$BV66,$BF66&lt;2022,$BK$8,$BS66&gt;2022,$BK$8,$BF66&gt;2022,$BK$8,$BS66&lt;2022,$BK$8)</f>
        <v>365</v>
      </c>
      <c r="BL66" s="116" cm="1">
        <f t="array" ref="BL66">_xlfn.IFS($BF66=2023,$BI66,$BS66=2023,$BV66,$BF66&lt;2023,$BL$8,$BS66&gt;2023,$BL$8,$BF66&gt;2023,$BL$8,$BS66&lt;2023,$BL$8)</f>
        <v>365</v>
      </c>
      <c r="BM66" s="116" cm="1">
        <f t="array" ref="BM66">_xlfn.IFS($BF66=2024,$BI66,$BS66=2024,$BV66,$BF66&lt;2024,$BM$8,$BS66&gt;2024,$BM$8,$BF66&gt;2024,$BM$8,$BS66&lt;2024,$BM$8)</f>
        <v>366</v>
      </c>
      <c r="BN66" s="116" cm="1">
        <f t="array" ref="BN66">_xlfn.IFS($BF66=2025,$BI66,$BS66=2025,$BV66,$BF66&lt;2025,$BN$8,$BS66&gt;2025,$BN$8,$BF66&gt;2025,$BN$8,$BS66&lt;2025,$BN$8)</f>
        <v>365</v>
      </c>
      <c r="BO66" s="116" cm="1">
        <f t="array" ref="BO66">_xlfn.IFS($BF66=2026,$BI66,$BS66=2026,$BV66,$BF66&lt;2026,$BO$8,$BS66&gt;2026,$BO$8,$BF66&gt;2026,$BO$8,$BS66&lt;2026,$BO$8)</f>
        <v>365</v>
      </c>
      <c r="BP66" s="116" cm="1">
        <f t="array" ref="BP66">_xlfn.IFS($BF66=2027,$BI66,$BS66=2027,$BV66,$BF66&lt;2027,$BP$8,$BS66&gt;2027,$BP$8,$BF66&gt;2027,$BP$8,$BS66&lt;2027,$BP$8)</f>
        <v>365</v>
      </c>
      <c r="BQ66" s="116" cm="1">
        <f t="array" ref="BQ66">_xlfn.IFS($BF66=2028,$BI66,$BS66=2028,$BV66,$BF66&lt;2028,$BQ$8,$BS66&gt;2028,$BQ$8,$BF66&gt;2028,$BQ$8,$BS66&lt;2028,$BQ$8)</f>
        <v>366</v>
      </c>
      <c r="BR66" s="119" cm="1">
        <f t="array" ref="BR66">_xlfn.IFS($BF66=2029,$BI66,$BS66=2029,$BV66,$BF66&lt;2029,$BR$8,$BS66&gt;2029,$BR$8,$BF66&gt;2029,$BR$8,$BS66&lt;2029,$BR$8)</f>
        <v>365</v>
      </c>
      <c r="BS66" s="142">
        <f>YEAR(Table2[[#This Row],[Ja papildatvaļinājums - darbinieka darba beigšanas datums iestādē, ja darbs projektā nav beigts  31.decembrī5]])</f>
        <v>1900</v>
      </c>
      <c r="BT66" s="141">
        <f>MONTH(Table2[[#This Row],[Ja papildatvaļinājums - darbinieka darba beigšanas datums iestādē, ja darbs projektā nav beigts  31.decembrī5]])</f>
        <v>1</v>
      </c>
      <c r="BU66" s="141">
        <f>DAY(Table2[[#This Row],[Ja papildatvaļinājums - darbinieka darba beigšanas datums iestādē, ja darbs projektā nav beigts  31.decembrī5]])</f>
        <v>0</v>
      </c>
      <c r="BV66" s="141">
        <f>IF(YEAR($J66)=YEAR($K66),MIN(DATE($BS66,$BT66,$BU66),$K66)-MAX(DATE($BF66,$BG66,$BH66),$J66)+1,MIN(DATE($BS66,$BT66,$BU66),$K66)-MAX(DATE(Table2[[#This Row],[Darba beigu gads iestādē]],1,1))+1)</f>
        <v>1</v>
      </c>
    </row>
    <row r="67" spans="1:74" x14ac:dyDescent="0.3">
      <c r="A67" s="26">
        <v>58</v>
      </c>
      <c r="B67" s="48"/>
      <c r="C67" s="49"/>
      <c r="D67" s="57"/>
      <c r="E67" s="63">
        <f>SUMIF(Table2[[#This Row],[b.2021]:[c.2029]],"&gt;0",Table2[[#This Row],[b.2021]:[c.2029]])</f>
        <v>0</v>
      </c>
      <c r="F67" s="58"/>
      <c r="G67" s="59"/>
      <c r="H67" s="66">
        <f>Table2[[#This Row],[Atvaļinājuma dienu skaits, kas projektā attiecināts iepriekšējos MP ]]+Table2[[#This Row],[Atvaļinājuma dienu skaits, kas pieprasīts šajā MP3]]</f>
        <v>0</v>
      </c>
      <c r="I67" s="29">
        <f>Table2[[#This Row],[Atvaļinājums proporcionāli nostrādātajam laikam projektā (Visi atvaļinājumi kopā)]]-H67</f>
        <v>0</v>
      </c>
      <c r="J67" s="135"/>
      <c r="K67" s="139"/>
      <c r="L67" s="125"/>
      <c r="M67" s="126"/>
      <c r="N67" s="126"/>
      <c r="O67" s="126"/>
      <c r="P67" s="126"/>
      <c r="Q67" s="126"/>
      <c r="R67" s="126"/>
      <c r="S67" s="126"/>
      <c r="T67" s="127"/>
      <c r="U67" s="170"/>
      <c r="V67" s="106">
        <f>IF(COUNT(Table2[[#This Row],[Darba sākuma datums projektā1]:[Amata pienākumu izpildes termiņš, vai darba beigu datums par kuru iesniegts MP2]])=2,MIN(DATE($V$9,12,31),$D67)-MAX(DATE($V$9,1,1),$C67)+1,0)</f>
        <v>0</v>
      </c>
      <c r="W67" s="99">
        <f>IF(COUNT(Table2[[#This Row],[Darba sākuma datums projektā1]:[Amata pienākumu izpildes termiņš, vai darba beigu datums par kuru iesniegts MP2]])=2,MIN(DATE($W$9,12,31),$D67)-MAX(DATE($W$9,1,1),$C67)+1,0)</f>
        <v>0</v>
      </c>
      <c r="X67" s="99">
        <f>IF(COUNT(Table2[[#This Row],[Darba sākuma datums projektā1]:[Amata pienākumu izpildes termiņš, vai darba beigu datums par kuru iesniegts MP2]])=2,MIN(DATE($X$9,12,31),$D67)-MAX(DATE($X$9,1,1),$C67)+1,0)</f>
        <v>0</v>
      </c>
      <c r="Y67" s="99">
        <f>IF(COUNT(Table2[[#This Row],[Darba sākuma datums projektā1]:[Amata pienākumu izpildes termiņš, vai darba beigu datums par kuru iesniegts MP2]])=2,MIN(DATE($Y$9,12,31),$D67)-MAX(DATE($Y$9,1,1),$C67)+1,0)</f>
        <v>0</v>
      </c>
      <c r="Z67" s="99">
        <f>IF(COUNT(Table2[[#This Row],[Darba sākuma datums projektā1]:[Amata pienākumu izpildes termiņš, vai darba beigu datums par kuru iesniegts MP2]])=2,MIN(DATE($Z$9,12,31),$D67)-MAX(DATE(Z$9,1,1),$C67)+1,0)</f>
        <v>0</v>
      </c>
      <c r="AA67" s="99">
        <f>IF(COUNT(Table2[[#This Row],[Darba sākuma datums projektā1]:[Amata pienākumu izpildes termiņš, vai darba beigu datums par kuru iesniegts MP2]])=2,MIN(DATE($AA$9,12,31),$D67)-MAX(DATE($AA$9,1,1),$C67)+1,0)</f>
        <v>0</v>
      </c>
      <c r="AB67" s="99">
        <f>IF(COUNT(Table2[[#This Row],[Darba sākuma datums projektā1]:[Amata pienākumu izpildes termiņš, vai darba beigu datums par kuru iesniegts MP2]])=2,MIN(DATE($AB$9,12,31),$D67)-MAX(DATE($AB$9,1,1),$C67)+1,0)</f>
        <v>0</v>
      </c>
      <c r="AC67" s="99">
        <f>IF(COUNT(Table2[[#This Row],[Darba sākuma datums projektā1]:[Amata pienākumu izpildes termiņš, vai darba beigu datums par kuru iesniegts MP2]])=2,MIN(DATE($AC$9,12,31),$D67)-MAX(DATE($AC$9,1,1),$C67)+1,0)</f>
        <v>0</v>
      </c>
      <c r="AD67" s="109">
        <f>IF(COUNT(Table2[[#This Row],[Darba sākuma datums projektā1]:[Amata pienākumu izpildes termiņš, vai darba beigu datums par kuru iesniegts MP2]])=2,MIN(DATE($AD$9,12,31),$D67)-MAX(DATE($AD$9,1,1),$C67)+1,0)</f>
        <v>0</v>
      </c>
      <c r="AE67" s="106">
        <f t="shared" si="10"/>
        <v>0</v>
      </c>
      <c r="AF67" s="99">
        <f t="shared" si="11"/>
        <v>0</v>
      </c>
      <c r="AG67" s="99">
        <f t="shared" si="12"/>
        <v>0</v>
      </c>
      <c r="AH67" s="99">
        <f t="shared" si="13"/>
        <v>0</v>
      </c>
      <c r="AI67" s="99">
        <f t="shared" si="14"/>
        <v>0</v>
      </c>
      <c r="AJ67" s="99">
        <f t="shared" si="15"/>
        <v>0</v>
      </c>
      <c r="AK67" s="99">
        <f t="shared" si="16"/>
        <v>0</v>
      </c>
      <c r="AL67" s="99">
        <f t="shared" si="17"/>
        <v>0</v>
      </c>
      <c r="AM67" s="100">
        <f t="shared" si="18"/>
        <v>0</v>
      </c>
      <c r="AN67" s="103" t="e">
        <f>Table2[[#This Row],[2021]]/Table2[[#This Row],[d.2021]]</f>
        <v>#DIV/0!</v>
      </c>
      <c r="AO67" s="104" t="e">
        <f>Table2[[#This Row],[2022]]/Table2[[#This Row],[d.2022]]</f>
        <v>#DIV/0!</v>
      </c>
      <c r="AP67" s="104" t="e">
        <f>Table2[[#This Row],[2023]]/Table2[[#This Row],[d.2023]]</f>
        <v>#DIV/0!</v>
      </c>
      <c r="AQ67" s="104" t="e">
        <f>Table2[[#This Row],[2024]]/Table2[[#This Row],[d.2024]]</f>
        <v>#DIV/0!</v>
      </c>
      <c r="AR67" s="104" t="e">
        <f>Table2[[#This Row],[2025]]/Table2[[#This Row],[d.2025]]</f>
        <v>#DIV/0!</v>
      </c>
      <c r="AS67" s="104" t="e">
        <f>Table2[[#This Row],[2026]]/Table2[[#This Row],[d.2026]]</f>
        <v>#DIV/0!</v>
      </c>
      <c r="AT67" s="104" t="e">
        <f>Table2[[#This Row],[2027]]/Table2[[#This Row],[d.2027]]</f>
        <v>#DIV/0!</v>
      </c>
      <c r="AU67" s="104" t="e">
        <f>Table2[[#This Row],[2028]]/Table2[[#This Row],[d.2028]]</f>
        <v>#DIV/0!</v>
      </c>
      <c r="AV67" s="108" t="e">
        <f>Table2[[#This Row],[2029]]/Table2[[#This Row],[d.2029]]</f>
        <v>#DIV/0!</v>
      </c>
      <c r="AW67" s="97" t="e">
        <f>Table2[[#This Row],[e.2021]]/Table2[[#This Row],[Papildatvaļinājums par 20216]]</f>
        <v>#DIV/0!</v>
      </c>
      <c r="AX67" s="97" t="e">
        <f>Table2[[#This Row],[e.2022]]/Table2[[#This Row],[Papildatvaļinājums par 20226]]</f>
        <v>#DIV/0!</v>
      </c>
      <c r="AY67" s="97" t="e">
        <f>Table2[[#This Row],[e.2023]]/Table2[[#This Row],[Papildatvaļinājums par 20236]]</f>
        <v>#DIV/0!</v>
      </c>
      <c r="AZ67" s="97" t="e">
        <f>Table2[[#This Row],[e.2024]]/Table2[[#This Row],[Papildatvaļinājums par 20246]]</f>
        <v>#DIV/0!</v>
      </c>
      <c r="BA67" s="97" t="e">
        <f>Table2[[#This Row],[e.2025]]/Table2[[#This Row],[Papildatvaļinājums par 20256]]</f>
        <v>#DIV/0!</v>
      </c>
      <c r="BB67" s="97" t="e">
        <f>Table2[[#This Row],[e.2026]]/Table2[[#This Row],[Papildatvaļinājums par 20266]]</f>
        <v>#DIV/0!</v>
      </c>
      <c r="BC67" s="97" t="e">
        <f>Table2[[#This Row],[e.2027]]/Table2[[#This Row],[Papildatvaļinājums par 20276]]</f>
        <v>#DIV/0!</v>
      </c>
      <c r="BD67" s="97" t="e">
        <f>Table2[[#This Row],[e.2028]]/Table2[[#This Row],[Papildatvaļinājums par 20286]]</f>
        <v>#DIV/0!</v>
      </c>
      <c r="BE67" s="98" t="e">
        <f>Table2[[#This Row],[e.2029]]/Table2[[#This Row],[Papildatvaļinājums par 20296]]</f>
        <v>#DIV/0!</v>
      </c>
      <c r="BF67" s="85">
        <f>YEAR(Table2[[#This Row],[Ja papildatvaļinājums - darbinieka darba uzsākšana iestādē, ja darbs projektā nav uzsākts 1.janvārī4]])</f>
        <v>1900</v>
      </c>
      <c r="BG67" s="86">
        <f>MONTH(Table2[[#This Row],[Ja papildatvaļinājums - darbinieka darba uzsākšana iestādē, ja darbs projektā nav uzsākts 1.janvārī4]])</f>
        <v>1</v>
      </c>
      <c r="BH67" s="86">
        <f>DAY(Table2[[#This Row],[Ja papildatvaļinājums - darbinieka darba uzsākšana iestādē, ja darbs projektā nav uzsākts 1.janvārī4]])</f>
        <v>0</v>
      </c>
      <c r="BI67" s="147">
        <f t="shared" si="19"/>
        <v>1</v>
      </c>
      <c r="BJ67" s="144" cm="1">
        <f t="array" ref="BJ67">_xlfn.IFS($BF67=2021,$BI67,$BS67=2021,$BV67,$BF67&lt;2021,$BJ$8,$BS67&gt;2021,$BJ$8,$BF67&gt;2021,$BJ$8,$BS67&lt;2021,$BJ$8)</f>
        <v>365</v>
      </c>
      <c r="BK67" s="116" cm="1">
        <f t="array" ref="BK67">_xlfn.IFS($BF67=2022,$BI67,$BS67=2022,$BV67,$BF67&lt;2022,$BK$8,$BS67&gt;2022,$BK$8,$BF67&gt;2022,$BK$8,$BS67&lt;2022,$BK$8)</f>
        <v>365</v>
      </c>
      <c r="BL67" s="116" cm="1">
        <f t="array" ref="BL67">_xlfn.IFS($BF67=2023,$BI67,$BS67=2023,$BV67,$BF67&lt;2023,$BL$8,$BS67&gt;2023,$BL$8,$BF67&gt;2023,$BL$8,$BS67&lt;2023,$BL$8)</f>
        <v>365</v>
      </c>
      <c r="BM67" s="116" cm="1">
        <f t="array" ref="BM67">_xlfn.IFS($BF67=2024,$BI67,$BS67=2024,$BV67,$BF67&lt;2024,$BM$8,$BS67&gt;2024,$BM$8,$BF67&gt;2024,$BM$8,$BS67&lt;2024,$BM$8)</f>
        <v>366</v>
      </c>
      <c r="BN67" s="116" cm="1">
        <f t="array" ref="BN67">_xlfn.IFS($BF67=2025,$BI67,$BS67=2025,$BV67,$BF67&lt;2025,$BN$8,$BS67&gt;2025,$BN$8,$BF67&gt;2025,$BN$8,$BS67&lt;2025,$BN$8)</f>
        <v>365</v>
      </c>
      <c r="BO67" s="116" cm="1">
        <f t="array" ref="BO67">_xlfn.IFS($BF67=2026,$BI67,$BS67=2026,$BV67,$BF67&lt;2026,$BO$8,$BS67&gt;2026,$BO$8,$BF67&gt;2026,$BO$8,$BS67&lt;2026,$BO$8)</f>
        <v>365</v>
      </c>
      <c r="BP67" s="116" cm="1">
        <f t="array" ref="BP67">_xlfn.IFS($BF67=2027,$BI67,$BS67=2027,$BV67,$BF67&lt;2027,$BP$8,$BS67&gt;2027,$BP$8,$BF67&gt;2027,$BP$8,$BS67&lt;2027,$BP$8)</f>
        <v>365</v>
      </c>
      <c r="BQ67" s="116" cm="1">
        <f t="array" ref="BQ67">_xlfn.IFS($BF67=2028,$BI67,$BS67=2028,$BV67,$BF67&lt;2028,$BQ$8,$BS67&gt;2028,$BQ$8,$BF67&gt;2028,$BQ$8,$BS67&lt;2028,$BQ$8)</f>
        <v>366</v>
      </c>
      <c r="BR67" s="119" cm="1">
        <f t="array" ref="BR67">_xlfn.IFS($BF67=2029,$BI67,$BS67=2029,$BV67,$BF67&lt;2029,$BR$8,$BS67&gt;2029,$BR$8,$BF67&gt;2029,$BR$8,$BS67&lt;2029,$BR$8)</f>
        <v>365</v>
      </c>
      <c r="BS67" s="142">
        <f>YEAR(Table2[[#This Row],[Ja papildatvaļinājums - darbinieka darba beigšanas datums iestādē, ja darbs projektā nav beigts  31.decembrī5]])</f>
        <v>1900</v>
      </c>
      <c r="BT67" s="141">
        <f>MONTH(Table2[[#This Row],[Ja papildatvaļinājums - darbinieka darba beigšanas datums iestādē, ja darbs projektā nav beigts  31.decembrī5]])</f>
        <v>1</v>
      </c>
      <c r="BU67" s="141">
        <f>DAY(Table2[[#This Row],[Ja papildatvaļinājums - darbinieka darba beigšanas datums iestādē, ja darbs projektā nav beigts  31.decembrī5]])</f>
        <v>0</v>
      </c>
      <c r="BV67" s="141">
        <f>IF(YEAR($J67)=YEAR($K67),MIN(DATE($BS67,$BT67,$BU67),$K67)-MAX(DATE($BF67,$BG67,$BH67),$J67)+1,MIN(DATE($BS67,$BT67,$BU67),$K67)-MAX(DATE(Table2[[#This Row],[Darba beigu gads iestādē]],1,1))+1)</f>
        <v>1</v>
      </c>
    </row>
    <row r="68" spans="1:74" x14ac:dyDescent="0.3">
      <c r="A68" s="26">
        <v>59</v>
      </c>
      <c r="B68" s="48"/>
      <c r="C68" s="49"/>
      <c r="D68" s="57"/>
      <c r="E68" s="63">
        <f>SUMIF(Table2[[#This Row],[b.2021]:[c.2029]],"&gt;0",Table2[[#This Row],[b.2021]:[c.2029]])</f>
        <v>0</v>
      </c>
      <c r="F68" s="58"/>
      <c r="G68" s="59"/>
      <c r="H68" s="66">
        <f>Table2[[#This Row],[Atvaļinājuma dienu skaits, kas projektā attiecināts iepriekšējos MP ]]+Table2[[#This Row],[Atvaļinājuma dienu skaits, kas pieprasīts šajā MP3]]</f>
        <v>0</v>
      </c>
      <c r="I68" s="29">
        <f>Table2[[#This Row],[Atvaļinājums proporcionāli nostrādātajam laikam projektā (Visi atvaļinājumi kopā)]]-H68</f>
        <v>0</v>
      </c>
      <c r="J68" s="135"/>
      <c r="K68" s="139"/>
      <c r="L68" s="125"/>
      <c r="M68" s="126"/>
      <c r="N68" s="126"/>
      <c r="O68" s="126"/>
      <c r="P68" s="126"/>
      <c r="Q68" s="126"/>
      <c r="R68" s="126"/>
      <c r="S68" s="126"/>
      <c r="T68" s="127"/>
      <c r="U68" s="170"/>
      <c r="V68" s="106">
        <f>IF(COUNT(Table2[[#This Row],[Darba sākuma datums projektā1]:[Amata pienākumu izpildes termiņš, vai darba beigu datums par kuru iesniegts MP2]])=2,MIN(DATE($V$9,12,31),$D68)-MAX(DATE($V$9,1,1),$C68)+1,0)</f>
        <v>0</v>
      </c>
      <c r="W68" s="99">
        <f>IF(COUNT(Table2[[#This Row],[Darba sākuma datums projektā1]:[Amata pienākumu izpildes termiņš, vai darba beigu datums par kuru iesniegts MP2]])=2,MIN(DATE($W$9,12,31),$D68)-MAX(DATE($W$9,1,1),$C68)+1,0)</f>
        <v>0</v>
      </c>
      <c r="X68" s="99">
        <f>IF(COUNT(Table2[[#This Row],[Darba sākuma datums projektā1]:[Amata pienākumu izpildes termiņš, vai darba beigu datums par kuru iesniegts MP2]])=2,MIN(DATE($X$9,12,31),$D68)-MAX(DATE($X$9,1,1),$C68)+1,0)</f>
        <v>0</v>
      </c>
      <c r="Y68" s="99">
        <f>IF(COUNT(Table2[[#This Row],[Darba sākuma datums projektā1]:[Amata pienākumu izpildes termiņš, vai darba beigu datums par kuru iesniegts MP2]])=2,MIN(DATE($Y$9,12,31),$D68)-MAX(DATE($Y$9,1,1),$C68)+1,0)</f>
        <v>0</v>
      </c>
      <c r="Z68" s="99">
        <f>IF(COUNT(Table2[[#This Row],[Darba sākuma datums projektā1]:[Amata pienākumu izpildes termiņš, vai darba beigu datums par kuru iesniegts MP2]])=2,MIN(DATE($Z$9,12,31),$D68)-MAX(DATE(Z$9,1,1),$C68)+1,0)</f>
        <v>0</v>
      </c>
      <c r="AA68" s="99">
        <f>IF(COUNT(Table2[[#This Row],[Darba sākuma datums projektā1]:[Amata pienākumu izpildes termiņš, vai darba beigu datums par kuru iesniegts MP2]])=2,MIN(DATE($AA$9,12,31),$D68)-MAX(DATE($AA$9,1,1),$C68)+1,0)</f>
        <v>0</v>
      </c>
      <c r="AB68" s="99">
        <f>IF(COUNT(Table2[[#This Row],[Darba sākuma datums projektā1]:[Amata pienākumu izpildes termiņš, vai darba beigu datums par kuru iesniegts MP2]])=2,MIN(DATE($AB$9,12,31),$D68)-MAX(DATE($AB$9,1,1),$C68)+1,0)</f>
        <v>0</v>
      </c>
      <c r="AC68" s="99">
        <f>IF(COUNT(Table2[[#This Row],[Darba sākuma datums projektā1]:[Amata pienākumu izpildes termiņš, vai darba beigu datums par kuru iesniegts MP2]])=2,MIN(DATE($AC$9,12,31),$D68)-MAX(DATE($AC$9,1,1),$C68)+1,0)</f>
        <v>0</v>
      </c>
      <c r="AD68" s="109">
        <f>IF(COUNT(Table2[[#This Row],[Darba sākuma datums projektā1]:[Amata pienākumu izpildes termiņš, vai darba beigu datums par kuru iesniegts MP2]])=2,MIN(DATE($AD$9,12,31),$D68)-MAX(DATE($AD$9,1,1),$C68)+1,0)</f>
        <v>0</v>
      </c>
      <c r="AE68" s="106">
        <f t="shared" si="10"/>
        <v>0</v>
      </c>
      <c r="AF68" s="99">
        <f t="shared" si="11"/>
        <v>0</v>
      </c>
      <c r="AG68" s="99">
        <f t="shared" si="12"/>
        <v>0</v>
      </c>
      <c r="AH68" s="99">
        <f t="shared" si="13"/>
        <v>0</v>
      </c>
      <c r="AI68" s="99">
        <f t="shared" si="14"/>
        <v>0</v>
      </c>
      <c r="AJ68" s="99">
        <f t="shared" si="15"/>
        <v>0</v>
      </c>
      <c r="AK68" s="99">
        <f t="shared" si="16"/>
        <v>0</v>
      </c>
      <c r="AL68" s="99">
        <f t="shared" si="17"/>
        <v>0</v>
      </c>
      <c r="AM68" s="100">
        <f t="shared" si="18"/>
        <v>0</v>
      </c>
      <c r="AN68" s="103" t="e">
        <f>Table2[[#This Row],[2021]]/Table2[[#This Row],[d.2021]]</f>
        <v>#DIV/0!</v>
      </c>
      <c r="AO68" s="104" t="e">
        <f>Table2[[#This Row],[2022]]/Table2[[#This Row],[d.2022]]</f>
        <v>#DIV/0!</v>
      </c>
      <c r="AP68" s="104" t="e">
        <f>Table2[[#This Row],[2023]]/Table2[[#This Row],[d.2023]]</f>
        <v>#DIV/0!</v>
      </c>
      <c r="AQ68" s="104" t="e">
        <f>Table2[[#This Row],[2024]]/Table2[[#This Row],[d.2024]]</f>
        <v>#DIV/0!</v>
      </c>
      <c r="AR68" s="104" t="e">
        <f>Table2[[#This Row],[2025]]/Table2[[#This Row],[d.2025]]</f>
        <v>#DIV/0!</v>
      </c>
      <c r="AS68" s="104" t="e">
        <f>Table2[[#This Row],[2026]]/Table2[[#This Row],[d.2026]]</f>
        <v>#DIV/0!</v>
      </c>
      <c r="AT68" s="104" t="e">
        <f>Table2[[#This Row],[2027]]/Table2[[#This Row],[d.2027]]</f>
        <v>#DIV/0!</v>
      </c>
      <c r="AU68" s="104" t="e">
        <f>Table2[[#This Row],[2028]]/Table2[[#This Row],[d.2028]]</f>
        <v>#DIV/0!</v>
      </c>
      <c r="AV68" s="108" t="e">
        <f>Table2[[#This Row],[2029]]/Table2[[#This Row],[d.2029]]</f>
        <v>#DIV/0!</v>
      </c>
      <c r="AW68" s="97" t="e">
        <f>Table2[[#This Row],[e.2021]]/Table2[[#This Row],[Papildatvaļinājums par 20216]]</f>
        <v>#DIV/0!</v>
      </c>
      <c r="AX68" s="97" t="e">
        <f>Table2[[#This Row],[e.2022]]/Table2[[#This Row],[Papildatvaļinājums par 20226]]</f>
        <v>#DIV/0!</v>
      </c>
      <c r="AY68" s="97" t="e">
        <f>Table2[[#This Row],[e.2023]]/Table2[[#This Row],[Papildatvaļinājums par 20236]]</f>
        <v>#DIV/0!</v>
      </c>
      <c r="AZ68" s="97" t="e">
        <f>Table2[[#This Row],[e.2024]]/Table2[[#This Row],[Papildatvaļinājums par 20246]]</f>
        <v>#DIV/0!</v>
      </c>
      <c r="BA68" s="97" t="e">
        <f>Table2[[#This Row],[e.2025]]/Table2[[#This Row],[Papildatvaļinājums par 20256]]</f>
        <v>#DIV/0!</v>
      </c>
      <c r="BB68" s="97" t="e">
        <f>Table2[[#This Row],[e.2026]]/Table2[[#This Row],[Papildatvaļinājums par 20266]]</f>
        <v>#DIV/0!</v>
      </c>
      <c r="BC68" s="97" t="e">
        <f>Table2[[#This Row],[e.2027]]/Table2[[#This Row],[Papildatvaļinājums par 20276]]</f>
        <v>#DIV/0!</v>
      </c>
      <c r="BD68" s="97" t="e">
        <f>Table2[[#This Row],[e.2028]]/Table2[[#This Row],[Papildatvaļinājums par 20286]]</f>
        <v>#DIV/0!</v>
      </c>
      <c r="BE68" s="98" t="e">
        <f>Table2[[#This Row],[e.2029]]/Table2[[#This Row],[Papildatvaļinājums par 20296]]</f>
        <v>#DIV/0!</v>
      </c>
      <c r="BF68" s="85">
        <f>YEAR(Table2[[#This Row],[Ja papildatvaļinājums - darbinieka darba uzsākšana iestādē, ja darbs projektā nav uzsākts 1.janvārī4]])</f>
        <v>1900</v>
      </c>
      <c r="BG68" s="86">
        <f>MONTH(Table2[[#This Row],[Ja papildatvaļinājums - darbinieka darba uzsākšana iestādē, ja darbs projektā nav uzsākts 1.janvārī4]])</f>
        <v>1</v>
      </c>
      <c r="BH68" s="86">
        <f>DAY(Table2[[#This Row],[Ja papildatvaļinājums - darbinieka darba uzsākšana iestādē, ja darbs projektā nav uzsākts 1.janvārī4]])</f>
        <v>0</v>
      </c>
      <c r="BI68" s="147">
        <f t="shared" si="19"/>
        <v>1</v>
      </c>
      <c r="BJ68" s="144" cm="1">
        <f t="array" ref="BJ68">_xlfn.IFS($BF68=2021,$BI68,$BS68=2021,$BV68,$BF68&lt;2021,$BJ$8,$BS68&gt;2021,$BJ$8,$BF68&gt;2021,$BJ$8,$BS68&lt;2021,$BJ$8)</f>
        <v>365</v>
      </c>
      <c r="BK68" s="116" cm="1">
        <f t="array" ref="BK68">_xlfn.IFS($BF68=2022,$BI68,$BS68=2022,$BV68,$BF68&lt;2022,$BK$8,$BS68&gt;2022,$BK$8,$BF68&gt;2022,$BK$8,$BS68&lt;2022,$BK$8)</f>
        <v>365</v>
      </c>
      <c r="BL68" s="116" cm="1">
        <f t="array" ref="BL68">_xlfn.IFS($BF68=2023,$BI68,$BS68=2023,$BV68,$BF68&lt;2023,$BL$8,$BS68&gt;2023,$BL$8,$BF68&gt;2023,$BL$8,$BS68&lt;2023,$BL$8)</f>
        <v>365</v>
      </c>
      <c r="BM68" s="116" cm="1">
        <f t="array" ref="BM68">_xlfn.IFS($BF68=2024,$BI68,$BS68=2024,$BV68,$BF68&lt;2024,$BM$8,$BS68&gt;2024,$BM$8,$BF68&gt;2024,$BM$8,$BS68&lt;2024,$BM$8)</f>
        <v>366</v>
      </c>
      <c r="BN68" s="116" cm="1">
        <f t="array" ref="BN68">_xlfn.IFS($BF68=2025,$BI68,$BS68=2025,$BV68,$BF68&lt;2025,$BN$8,$BS68&gt;2025,$BN$8,$BF68&gt;2025,$BN$8,$BS68&lt;2025,$BN$8)</f>
        <v>365</v>
      </c>
      <c r="BO68" s="116" cm="1">
        <f t="array" ref="BO68">_xlfn.IFS($BF68=2026,$BI68,$BS68=2026,$BV68,$BF68&lt;2026,$BO$8,$BS68&gt;2026,$BO$8,$BF68&gt;2026,$BO$8,$BS68&lt;2026,$BO$8)</f>
        <v>365</v>
      </c>
      <c r="BP68" s="116" cm="1">
        <f t="array" ref="BP68">_xlfn.IFS($BF68=2027,$BI68,$BS68=2027,$BV68,$BF68&lt;2027,$BP$8,$BS68&gt;2027,$BP$8,$BF68&gt;2027,$BP$8,$BS68&lt;2027,$BP$8)</f>
        <v>365</v>
      </c>
      <c r="BQ68" s="116" cm="1">
        <f t="array" ref="BQ68">_xlfn.IFS($BF68=2028,$BI68,$BS68=2028,$BV68,$BF68&lt;2028,$BQ$8,$BS68&gt;2028,$BQ$8,$BF68&gt;2028,$BQ$8,$BS68&lt;2028,$BQ$8)</f>
        <v>366</v>
      </c>
      <c r="BR68" s="119" cm="1">
        <f t="array" ref="BR68">_xlfn.IFS($BF68=2029,$BI68,$BS68=2029,$BV68,$BF68&lt;2029,$BR$8,$BS68&gt;2029,$BR$8,$BF68&gt;2029,$BR$8,$BS68&lt;2029,$BR$8)</f>
        <v>365</v>
      </c>
      <c r="BS68" s="142">
        <f>YEAR(Table2[[#This Row],[Ja papildatvaļinājums - darbinieka darba beigšanas datums iestādē, ja darbs projektā nav beigts  31.decembrī5]])</f>
        <v>1900</v>
      </c>
      <c r="BT68" s="141">
        <f>MONTH(Table2[[#This Row],[Ja papildatvaļinājums - darbinieka darba beigšanas datums iestādē, ja darbs projektā nav beigts  31.decembrī5]])</f>
        <v>1</v>
      </c>
      <c r="BU68" s="141">
        <f>DAY(Table2[[#This Row],[Ja papildatvaļinājums - darbinieka darba beigšanas datums iestādē, ja darbs projektā nav beigts  31.decembrī5]])</f>
        <v>0</v>
      </c>
      <c r="BV68" s="141">
        <f>IF(YEAR($J68)=YEAR($K68),MIN(DATE($BS68,$BT68,$BU68),$K68)-MAX(DATE($BF68,$BG68,$BH68),$J68)+1,MIN(DATE($BS68,$BT68,$BU68),$K68)-MAX(DATE(Table2[[#This Row],[Darba beigu gads iestādē]],1,1))+1)</f>
        <v>1</v>
      </c>
    </row>
    <row r="69" spans="1:74" x14ac:dyDescent="0.3">
      <c r="A69" s="26">
        <v>60</v>
      </c>
      <c r="B69" s="48"/>
      <c r="C69" s="49"/>
      <c r="D69" s="57"/>
      <c r="E69" s="63">
        <f>SUMIF(Table2[[#This Row],[b.2021]:[c.2029]],"&gt;0",Table2[[#This Row],[b.2021]:[c.2029]])</f>
        <v>0</v>
      </c>
      <c r="F69" s="58"/>
      <c r="G69" s="59"/>
      <c r="H69" s="66">
        <f>Table2[[#This Row],[Atvaļinājuma dienu skaits, kas projektā attiecināts iepriekšējos MP ]]+Table2[[#This Row],[Atvaļinājuma dienu skaits, kas pieprasīts šajā MP3]]</f>
        <v>0</v>
      </c>
      <c r="I69" s="29">
        <f>Table2[[#This Row],[Atvaļinājums proporcionāli nostrādātajam laikam projektā (Visi atvaļinājumi kopā)]]-H69</f>
        <v>0</v>
      </c>
      <c r="J69" s="135"/>
      <c r="K69" s="139"/>
      <c r="L69" s="125"/>
      <c r="M69" s="126"/>
      <c r="N69" s="126"/>
      <c r="O69" s="126"/>
      <c r="P69" s="126"/>
      <c r="Q69" s="126"/>
      <c r="R69" s="126"/>
      <c r="S69" s="126"/>
      <c r="T69" s="127"/>
      <c r="U69" s="170"/>
      <c r="V69" s="106">
        <f>IF(COUNT(Table2[[#This Row],[Darba sākuma datums projektā1]:[Amata pienākumu izpildes termiņš, vai darba beigu datums par kuru iesniegts MP2]])=2,MIN(DATE($V$9,12,31),$D69)-MAX(DATE($V$9,1,1),$C69)+1,0)</f>
        <v>0</v>
      </c>
      <c r="W69" s="99">
        <f>IF(COUNT(Table2[[#This Row],[Darba sākuma datums projektā1]:[Amata pienākumu izpildes termiņš, vai darba beigu datums par kuru iesniegts MP2]])=2,MIN(DATE($W$9,12,31),$D69)-MAX(DATE($W$9,1,1),$C69)+1,0)</f>
        <v>0</v>
      </c>
      <c r="X69" s="99">
        <f>IF(COUNT(Table2[[#This Row],[Darba sākuma datums projektā1]:[Amata pienākumu izpildes termiņš, vai darba beigu datums par kuru iesniegts MP2]])=2,MIN(DATE($X$9,12,31),$D69)-MAX(DATE($X$9,1,1),$C69)+1,0)</f>
        <v>0</v>
      </c>
      <c r="Y69" s="99">
        <f>IF(COUNT(Table2[[#This Row],[Darba sākuma datums projektā1]:[Amata pienākumu izpildes termiņš, vai darba beigu datums par kuru iesniegts MP2]])=2,MIN(DATE($Y$9,12,31),$D69)-MAX(DATE($Y$9,1,1),$C69)+1,0)</f>
        <v>0</v>
      </c>
      <c r="Z69" s="99">
        <f>IF(COUNT(Table2[[#This Row],[Darba sākuma datums projektā1]:[Amata pienākumu izpildes termiņš, vai darba beigu datums par kuru iesniegts MP2]])=2,MIN(DATE($Z$9,12,31),$D69)-MAX(DATE(Z$9,1,1),$C69)+1,0)</f>
        <v>0</v>
      </c>
      <c r="AA69" s="99">
        <f>IF(COUNT(Table2[[#This Row],[Darba sākuma datums projektā1]:[Amata pienākumu izpildes termiņš, vai darba beigu datums par kuru iesniegts MP2]])=2,MIN(DATE($AA$9,12,31),$D69)-MAX(DATE($AA$9,1,1),$C69)+1,0)</f>
        <v>0</v>
      </c>
      <c r="AB69" s="99">
        <f>IF(COUNT(Table2[[#This Row],[Darba sākuma datums projektā1]:[Amata pienākumu izpildes termiņš, vai darba beigu datums par kuru iesniegts MP2]])=2,MIN(DATE($AB$9,12,31),$D69)-MAX(DATE($AB$9,1,1),$C69)+1,0)</f>
        <v>0</v>
      </c>
      <c r="AC69" s="99">
        <f>IF(COUNT(Table2[[#This Row],[Darba sākuma datums projektā1]:[Amata pienākumu izpildes termiņš, vai darba beigu datums par kuru iesniegts MP2]])=2,MIN(DATE($AC$9,12,31),$D69)-MAX(DATE($AC$9,1,1),$C69)+1,0)</f>
        <v>0</v>
      </c>
      <c r="AD69" s="109">
        <f>IF(COUNT(Table2[[#This Row],[Darba sākuma datums projektā1]:[Amata pienākumu izpildes termiņš, vai darba beigu datums par kuru iesniegts MP2]])=2,MIN(DATE($AD$9,12,31),$D69)-MAX(DATE($AD$9,1,1),$C69)+1,0)</f>
        <v>0</v>
      </c>
      <c r="AE69" s="106">
        <f t="shared" si="10"/>
        <v>0</v>
      </c>
      <c r="AF69" s="99">
        <f t="shared" si="11"/>
        <v>0</v>
      </c>
      <c r="AG69" s="99">
        <f t="shared" si="12"/>
        <v>0</v>
      </c>
      <c r="AH69" s="99">
        <f t="shared" si="13"/>
        <v>0</v>
      </c>
      <c r="AI69" s="99">
        <f t="shared" si="14"/>
        <v>0</v>
      </c>
      <c r="AJ69" s="99">
        <f t="shared" si="15"/>
        <v>0</v>
      </c>
      <c r="AK69" s="99">
        <f t="shared" si="16"/>
        <v>0</v>
      </c>
      <c r="AL69" s="99">
        <f t="shared" si="17"/>
        <v>0</v>
      </c>
      <c r="AM69" s="100">
        <f t="shared" si="18"/>
        <v>0</v>
      </c>
      <c r="AN69" s="103" t="e">
        <f>Table2[[#This Row],[2021]]/Table2[[#This Row],[d.2021]]</f>
        <v>#DIV/0!</v>
      </c>
      <c r="AO69" s="104" t="e">
        <f>Table2[[#This Row],[2022]]/Table2[[#This Row],[d.2022]]</f>
        <v>#DIV/0!</v>
      </c>
      <c r="AP69" s="104" t="e">
        <f>Table2[[#This Row],[2023]]/Table2[[#This Row],[d.2023]]</f>
        <v>#DIV/0!</v>
      </c>
      <c r="AQ69" s="104" t="e">
        <f>Table2[[#This Row],[2024]]/Table2[[#This Row],[d.2024]]</f>
        <v>#DIV/0!</v>
      </c>
      <c r="AR69" s="104" t="e">
        <f>Table2[[#This Row],[2025]]/Table2[[#This Row],[d.2025]]</f>
        <v>#DIV/0!</v>
      </c>
      <c r="AS69" s="104" t="e">
        <f>Table2[[#This Row],[2026]]/Table2[[#This Row],[d.2026]]</f>
        <v>#DIV/0!</v>
      </c>
      <c r="AT69" s="104" t="e">
        <f>Table2[[#This Row],[2027]]/Table2[[#This Row],[d.2027]]</f>
        <v>#DIV/0!</v>
      </c>
      <c r="AU69" s="104" t="e">
        <f>Table2[[#This Row],[2028]]/Table2[[#This Row],[d.2028]]</f>
        <v>#DIV/0!</v>
      </c>
      <c r="AV69" s="108" t="e">
        <f>Table2[[#This Row],[2029]]/Table2[[#This Row],[d.2029]]</f>
        <v>#DIV/0!</v>
      </c>
      <c r="AW69" s="97" t="e">
        <f>Table2[[#This Row],[e.2021]]/Table2[[#This Row],[Papildatvaļinājums par 20216]]</f>
        <v>#DIV/0!</v>
      </c>
      <c r="AX69" s="97" t="e">
        <f>Table2[[#This Row],[e.2022]]/Table2[[#This Row],[Papildatvaļinājums par 20226]]</f>
        <v>#DIV/0!</v>
      </c>
      <c r="AY69" s="97" t="e">
        <f>Table2[[#This Row],[e.2023]]/Table2[[#This Row],[Papildatvaļinājums par 20236]]</f>
        <v>#DIV/0!</v>
      </c>
      <c r="AZ69" s="97" t="e">
        <f>Table2[[#This Row],[e.2024]]/Table2[[#This Row],[Papildatvaļinājums par 20246]]</f>
        <v>#DIV/0!</v>
      </c>
      <c r="BA69" s="97" t="e">
        <f>Table2[[#This Row],[e.2025]]/Table2[[#This Row],[Papildatvaļinājums par 20256]]</f>
        <v>#DIV/0!</v>
      </c>
      <c r="BB69" s="97" t="e">
        <f>Table2[[#This Row],[e.2026]]/Table2[[#This Row],[Papildatvaļinājums par 20266]]</f>
        <v>#DIV/0!</v>
      </c>
      <c r="BC69" s="97" t="e">
        <f>Table2[[#This Row],[e.2027]]/Table2[[#This Row],[Papildatvaļinājums par 20276]]</f>
        <v>#DIV/0!</v>
      </c>
      <c r="BD69" s="97" t="e">
        <f>Table2[[#This Row],[e.2028]]/Table2[[#This Row],[Papildatvaļinājums par 20286]]</f>
        <v>#DIV/0!</v>
      </c>
      <c r="BE69" s="98" t="e">
        <f>Table2[[#This Row],[e.2029]]/Table2[[#This Row],[Papildatvaļinājums par 20296]]</f>
        <v>#DIV/0!</v>
      </c>
      <c r="BF69" s="85">
        <f>YEAR(Table2[[#This Row],[Ja papildatvaļinājums - darbinieka darba uzsākšana iestādē, ja darbs projektā nav uzsākts 1.janvārī4]])</f>
        <v>1900</v>
      </c>
      <c r="BG69" s="86">
        <f>MONTH(Table2[[#This Row],[Ja papildatvaļinājums - darbinieka darba uzsākšana iestādē, ja darbs projektā nav uzsākts 1.janvārī4]])</f>
        <v>1</v>
      </c>
      <c r="BH69" s="86">
        <f>DAY(Table2[[#This Row],[Ja papildatvaļinājums - darbinieka darba uzsākšana iestādē, ja darbs projektā nav uzsākts 1.janvārī4]])</f>
        <v>0</v>
      </c>
      <c r="BI69" s="147">
        <f t="shared" si="19"/>
        <v>1</v>
      </c>
      <c r="BJ69" s="144" cm="1">
        <f t="array" ref="BJ69">_xlfn.IFS($BF69=2021,$BI69,$BS69=2021,$BV69,$BF69&lt;2021,$BJ$8,$BS69&gt;2021,$BJ$8,$BF69&gt;2021,$BJ$8,$BS69&lt;2021,$BJ$8)</f>
        <v>365</v>
      </c>
      <c r="BK69" s="116" cm="1">
        <f t="array" ref="BK69">_xlfn.IFS($BF69=2022,$BI69,$BS69=2022,$BV69,$BF69&lt;2022,$BK$8,$BS69&gt;2022,$BK$8,$BF69&gt;2022,$BK$8,$BS69&lt;2022,$BK$8)</f>
        <v>365</v>
      </c>
      <c r="BL69" s="116" cm="1">
        <f t="array" ref="BL69">_xlfn.IFS($BF69=2023,$BI69,$BS69=2023,$BV69,$BF69&lt;2023,$BL$8,$BS69&gt;2023,$BL$8,$BF69&gt;2023,$BL$8,$BS69&lt;2023,$BL$8)</f>
        <v>365</v>
      </c>
      <c r="BM69" s="116" cm="1">
        <f t="array" ref="BM69">_xlfn.IFS($BF69=2024,$BI69,$BS69=2024,$BV69,$BF69&lt;2024,$BM$8,$BS69&gt;2024,$BM$8,$BF69&gt;2024,$BM$8,$BS69&lt;2024,$BM$8)</f>
        <v>366</v>
      </c>
      <c r="BN69" s="116" cm="1">
        <f t="array" ref="BN69">_xlfn.IFS($BF69=2025,$BI69,$BS69=2025,$BV69,$BF69&lt;2025,$BN$8,$BS69&gt;2025,$BN$8,$BF69&gt;2025,$BN$8,$BS69&lt;2025,$BN$8)</f>
        <v>365</v>
      </c>
      <c r="BO69" s="116" cm="1">
        <f t="array" ref="BO69">_xlfn.IFS($BF69=2026,$BI69,$BS69=2026,$BV69,$BF69&lt;2026,$BO$8,$BS69&gt;2026,$BO$8,$BF69&gt;2026,$BO$8,$BS69&lt;2026,$BO$8)</f>
        <v>365</v>
      </c>
      <c r="BP69" s="116" cm="1">
        <f t="array" ref="BP69">_xlfn.IFS($BF69=2027,$BI69,$BS69=2027,$BV69,$BF69&lt;2027,$BP$8,$BS69&gt;2027,$BP$8,$BF69&gt;2027,$BP$8,$BS69&lt;2027,$BP$8)</f>
        <v>365</v>
      </c>
      <c r="BQ69" s="116" cm="1">
        <f t="array" ref="BQ69">_xlfn.IFS($BF69=2028,$BI69,$BS69=2028,$BV69,$BF69&lt;2028,$BQ$8,$BS69&gt;2028,$BQ$8,$BF69&gt;2028,$BQ$8,$BS69&lt;2028,$BQ$8)</f>
        <v>366</v>
      </c>
      <c r="BR69" s="119" cm="1">
        <f t="array" ref="BR69">_xlfn.IFS($BF69=2029,$BI69,$BS69=2029,$BV69,$BF69&lt;2029,$BR$8,$BS69&gt;2029,$BR$8,$BF69&gt;2029,$BR$8,$BS69&lt;2029,$BR$8)</f>
        <v>365</v>
      </c>
      <c r="BS69" s="142">
        <f>YEAR(Table2[[#This Row],[Ja papildatvaļinājums - darbinieka darba beigšanas datums iestādē, ja darbs projektā nav beigts  31.decembrī5]])</f>
        <v>1900</v>
      </c>
      <c r="BT69" s="141">
        <f>MONTH(Table2[[#This Row],[Ja papildatvaļinājums - darbinieka darba beigšanas datums iestādē, ja darbs projektā nav beigts  31.decembrī5]])</f>
        <v>1</v>
      </c>
      <c r="BU69" s="141">
        <f>DAY(Table2[[#This Row],[Ja papildatvaļinājums - darbinieka darba beigšanas datums iestādē, ja darbs projektā nav beigts  31.decembrī5]])</f>
        <v>0</v>
      </c>
      <c r="BV69" s="141">
        <f>IF(YEAR($J69)=YEAR($K69),MIN(DATE($BS69,$BT69,$BU69),$K69)-MAX(DATE($BF69,$BG69,$BH69),$J69)+1,MIN(DATE($BS69,$BT69,$BU69),$K69)-MAX(DATE(Table2[[#This Row],[Darba beigu gads iestādē]],1,1))+1)</f>
        <v>1</v>
      </c>
    </row>
    <row r="70" spans="1:74" x14ac:dyDescent="0.3">
      <c r="A70" s="26">
        <v>61</v>
      </c>
      <c r="B70" s="48"/>
      <c r="C70" s="49"/>
      <c r="D70" s="57"/>
      <c r="E70" s="63">
        <f>SUMIF(Table2[[#This Row],[b.2021]:[c.2029]],"&gt;0",Table2[[#This Row],[b.2021]:[c.2029]])</f>
        <v>0</v>
      </c>
      <c r="F70" s="58"/>
      <c r="G70" s="59"/>
      <c r="H70" s="66">
        <f>Table2[[#This Row],[Atvaļinājuma dienu skaits, kas projektā attiecināts iepriekšējos MP ]]+Table2[[#This Row],[Atvaļinājuma dienu skaits, kas pieprasīts šajā MP3]]</f>
        <v>0</v>
      </c>
      <c r="I70" s="29">
        <f>Table2[[#This Row],[Atvaļinājums proporcionāli nostrādātajam laikam projektā (Visi atvaļinājumi kopā)]]-H70</f>
        <v>0</v>
      </c>
      <c r="J70" s="135"/>
      <c r="K70" s="139"/>
      <c r="L70" s="125"/>
      <c r="M70" s="126"/>
      <c r="N70" s="126"/>
      <c r="O70" s="126"/>
      <c r="P70" s="126"/>
      <c r="Q70" s="126"/>
      <c r="R70" s="126"/>
      <c r="S70" s="126"/>
      <c r="T70" s="127"/>
      <c r="U70" s="170"/>
      <c r="V70" s="106">
        <f>IF(COUNT(Table2[[#This Row],[Darba sākuma datums projektā1]:[Amata pienākumu izpildes termiņš, vai darba beigu datums par kuru iesniegts MP2]])=2,MIN(DATE($V$9,12,31),$D70)-MAX(DATE($V$9,1,1),$C70)+1,0)</f>
        <v>0</v>
      </c>
      <c r="W70" s="99">
        <f>IF(COUNT(Table2[[#This Row],[Darba sākuma datums projektā1]:[Amata pienākumu izpildes termiņš, vai darba beigu datums par kuru iesniegts MP2]])=2,MIN(DATE($W$9,12,31),$D70)-MAX(DATE($W$9,1,1),$C70)+1,0)</f>
        <v>0</v>
      </c>
      <c r="X70" s="99">
        <f>IF(COUNT(Table2[[#This Row],[Darba sākuma datums projektā1]:[Amata pienākumu izpildes termiņš, vai darba beigu datums par kuru iesniegts MP2]])=2,MIN(DATE($X$9,12,31),$D70)-MAX(DATE($X$9,1,1),$C70)+1,0)</f>
        <v>0</v>
      </c>
      <c r="Y70" s="99">
        <f>IF(COUNT(Table2[[#This Row],[Darba sākuma datums projektā1]:[Amata pienākumu izpildes termiņš, vai darba beigu datums par kuru iesniegts MP2]])=2,MIN(DATE($Y$9,12,31),$D70)-MAX(DATE($Y$9,1,1),$C70)+1,0)</f>
        <v>0</v>
      </c>
      <c r="Z70" s="99">
        <f>IF(COUNT(Table2[[#This Row],[Darba sākuma datums projektā1]:[Amata pienākumu izpildes termiņš, vai darba beigu datums par kuru iesniegts MP2]])=2,MIN(DATE($Z$9,12,31),$D70)-MAX(DATE(Z$9,1,1),$C70)+1,0)</f>
        <v>0</v>
      </c>
      <c r="AA70" s="99">
        <f>IF(COUNT(Table2[[#This Row],[Darba sākuma datums projektā1]:[Amata pienākumu izpildes termiņš, vai darba beigu datums par kuru iesniegts MP2]])=2,MIN(DATE($AA$9,12,31),$D70)-MAX(DATE($AA$9,1,1),$C70)+1,0)</f>
        <v>0</v>
      </c>
      <c r="AB70" s="99">
        <f>IF(COUNT(Table2[[#This Row],[Darba sākuma datums projektā1]:[Amata pienākumu izpildes termiņš, vai darba beigu datums par kuru iesniegts MP2]])=2,MIN(DATE($AB$9,12,31),$D70)-MAX(DATE($AB$9,1,1),$C70)+1,0)</f>
        <v>0</v>
      </c>
      <c r="AC70" s="99">
        <f>IF(COUNT(Table2[[#This Row],[Darba sākuma datums projektā1]:[Amata pienākumu izpildes termiņš, vai darba beigu datums par kuru iesniegts MP2]])=2,MIN(DATE($AC$9,12,31),$D70)-MAX(DATE($AC$9,1,1),$C70)+1,0)</f>
        <v>0</v>
      </c>
      <c r="AD70" s="109">
        <f>IF(COUNT(Table2[[#This Row],[Darba sākuma datums projektā1]:[Amata pienākumu izpildes termiņš, vai darba beigu datums par kuru iesniegts MP2]])=2,MIN(DATE($AD$9,12,31),$D70)-MAX(DATE($AD$9,1,1),$C70)+1,0)</f>
        <v>0</v>
      </c>
      <c r="AE70" s="106">
        <f t="shared" si="10"/>
        <v>0</v>
      </c>
      <c r="AF70" s="99">
        <f t="shared" si="11"/>
        <v>0</v>
      </c>
      <c r="AG70" s="99">
        <f t="shared" si="12"/>
        <v>0</v>
      </c>
      <c r="AH70" s="99">
        <f t="shared" si="13"/>
        <v>0</v>
      </c>
      <c r="AI70" s="99">
        <f t="shared" si="14"/>
        <v>0</v>
      </c>
      <c r="AJ70" s="99">
        <f t="shared" si="15"/>
        <v>0</v>
      </c>
      <c r="AK70" s="99">
        <f t="shared" si="16"/>
        <v>0</v>
      </c>
      <c r="AL70" s="99">
        <f t="shared" si="17"/>
        <v>0</v>
      </c>
      <c r="AM70" s="100">
        <f t="shared" si="18"/>
        <v>0</v>
      </c>
      <c r="AN70" s="103" t="e">
        <f>Table2[[#This Row],[2021]]/Table2[[#This Row],[d.2021]]</f>
        <v>#DIV/0!</v>
      </c>
      <c r="AO70" s="104" t="e">
        <f>Table2[[#This Row],[2022]]/Table2[[#This Row],[d.2022]]</f>
        <v>#DIV/0!</v>
      </c>
      <c r="AP70" s="104" t="e">
        <f>Table2[[#This Row],[2023]]/Table2[[#This Row],[d.2023]]</f>
        <v>#DIV/0!</v>
      </c>
      <c r="AQ70" s="104" t="e">
        <f>Table2[[#This Row],[2024]]/Table2[[#This Row],[d.2024]]</f>
        <v>#DIV/0!</v>
      </c>
      <c r="AR70" s="104" t="e">
        <f>Table2[[#This Row],[2025]]/Table2[[#This Row],[d.2025]]</f>
        <v>#DIV/0!</v>
      </c>
      <c r="AS70" s="104" t="e">
        <f>Table2[[#This Row],[2026]]/Table2[[#This Row],[d.2026]]</f>
        <v>#DIV/0!</v>
      </c>
      <c r="AT70" s="104" t="e">
        <f>Table2[[#This Row],[2027]]/Table2[[#This Row],[d.2027]]</f>
        <v>#DIV/0!</v>
      </c>
      <c r="AU70" s="104" t="e">
        <f>Table2[[#This Row],[2028]]/Table2[[#This Row],[d.2028]]</f>
        <v>#DIV/0!</v>
      </c>
      <c r="AV70" s="108" t="e">
        <f>Table2[[#This Row],[2029]]/Table2[[#This Row],[d.2029]]</f>
        <v>#DIV/0!</v>
      </c>
      <c r="AW70" s="97" t="e">
        <f>Table2[[#This Row],[e.2021]]/Table2[[#This Row],[Papildatvaļinājums par 20216]]</f>
        <v>#DIV/0!</v>
      </c>
      <c r="AX70" s="97" t="e">
        <f>Table2[[#This Row],[e.2022]]/Table2[[#This Row],[Papildatvaļinājums par 20226]]</f>
        <v>#DIV/0!</v>
      </c>
      <c r="AY70" s="97" t="e">
        <f>Table2[[#This Row],[e.2023]]/Table2[[#This Row],[Papildatvaļinājums par 20236]]</f>
        <v>#DIV/0!</v>
      </c>
      <c r="AZ70" s="97" t="e">
        <f>Table2[[#This Row],[e.2024]]/Table2[[#This Row],[Papildatvaļinājums par 20246]]</f>
        <v>#DIV/0!</v>
      </c>
      <c r="BA70" s="97" t="e">
        <f>Table2[[#This Row],[e.2025]]/Table2[[#This Row],[Papildatvaļinājums par 20256]]</f>
        <v>#DIV/0!</v>
      </c>
      <c r="BB70" s="97" t="e">
        <f>Table2[[#This Row],[e.2026]]/Table2[[#This Row],[Papildatvaļinājums par 20266]]</f>
        <v>#DIV/0!</v>
      </c>
      <c r="BC70" s="97" t="e">
        <f>Table2[[#This Row],[e.2027]]/Table2[[#This Row],[Papildatvaļinājums par 20276]]</f>
        <v>#DIV/0!</v>
      </c>
      <c r="BD70" s="97" t="e">
        <f>Table2[[#This Row],[e.2028]]/Table2[[#This Row],[Papildatvaļinājums par 20286]]</f>
        <v>#DIV/0!</v>
      </c>
      <c r="BE70" s="98" t="e">
        <f>Table2[[#This Row],[e.2029]]/Table2[[#This Row],[Papildatvaļinājums par 20296]]</f>
        <v>#DIV/0!</v>
      </c>
      <c r="BF70" s="85">
        <f>YEAR(Table2[[#This Row],[Ja papildatvaļinājums - darbinieka darba uzsākšana iestādē, ja darbs projektā nav uzsākts 1.janvārī4]])</f>
        <v>1900</v>
      </c>
      <c r="BG70" s="86">
        <f>MONTH(Table2[[#This Row],[Ja papildatvaļinājums - darbinieka darba uzsākšana iestādē, ja darbs projektā nav uzsākts 1.janvārī4]])</f>
        <v>1</v>
      </c>
      <c r="BH70" s="86">
        <f>DAY(Table2[[#This Row],[Ja papildatvaļinājums - darbinieka darba uzsākšana iestādē, ja darbs projektā nav uzsākts 1.janvārī4]])</f>
        <v>0</v>
      </c>
      <c r="BI70" s="147">
        <f t="shared" si="19"/>
        <v>1</v>
      </c>
      <c r="BJ70" s="144" cm="1">
        <f t="array" ref="BJ70">_xlfn.IFS($BF70=2021,$BI70,$BS70=2021,$BV70,$BF70&lt;2021,$BJ$8,$BS70&gt;2021,$BJ$8,$BF70&gt;2021,$BJ$8,$BS70&lt;2021,$BJ$8)</f>
        <v>365</v>
      </c>
      <c r="BK70" s="116" cm="1">
        <f t="array" ref="BK70">_xlfn.IFS($BF70=2022,$BI70,$BS70=2022,$BV70,$BF70&lt;2022,$BK$8,$BS70&gt;2022,$BK$8,$BF70&gt;2022,$BK$8,$BS70&lt;2022,$BK$8)</f>
        <v>365</v>
      </c>
      <c r="BL70" s="116" cm="1">
        <f t="array" ref="BL70">_xlfn.IFS($BF70=2023,$BI70,$BS70=2023,$BV70,$BF70&lt;2023,$BL$8,$BS70&gt;2023,$BL$8,$BF70&gt;2023,$BL$8,$BS70&lt;2023,$BL$8)</f>
        <v>365</v>
      </c>
      <c r="BM70" s="116" cm="1">
        <f t="array" ref="BM70">_xlfn.IFS($BF70=2024,$BI70,$BS70=2024,$BV70,$BF70&lt;2024,$BM$8,$BS70&gt;2024,$BM$8,$BF70&gt;2024,$BM$8,$BS70&lt;2024,$BM$8)</f>
        <v>366</v>
      </c>
      <c r="BN70" s="116" cm="1">
        <f t="array" ref="BN70">_xlfn.IFS($BF70=2025,$BI70,$BS70=2025,$BV70,$BF70&lt;2025,$BN$8,$BS70&gt;2025,$BN$8,$BF70&gt;2025,$BN$8,$BS70&lt;2025,$BN$8)</f>
        <v>365</v>
      </c>
      <c r="BO70" s="116" cm="1">
        <f t="array" ref="BO70">_xlfn.IFS($BF70=2026,$BI70,$BS70=2026,$BV70,$BF70&lt;2026,$BO$8,$BS70&gt;2026,$BO$8,$BF70&gt;2026,$BO$8,$BS70&lt;2026,$BO$8)</f>
        <v>365</v>
      </c>
      <c r="BP70" s="116" cm="1">
        <f t="array" ref="BP70">_xlfn.IFS($BF70=2027,$BI70,$BS70=2027,$BV70,$BF70&lt;2027,$BP$8,$BS70&gt;2027,$BP$8,$BF70&gt;2027,$BP$8,$BS70&lt;2027,$BP$8)</f>
        <v>365</v>
      </c>
      <c r="BQ70" s="116" cm="1">
        <f t="array" ref="BQ70">_xlfn.IFS($BF70=2028,$BI70,$BS70=2028,$BV70,$BF70&lt;2028,$BQ$8,$BS70&gt;2028,$BQ$8,$BF70&gt;2028,$BQ$8,$BS70&lt;2028,$BQ$8)</f>
        <v>366</v>
      </c>
      <c r="BR70" s="119" cm="1">
        <f t="array" ref="BR70">_xlfn.IFS($BF70=2029,$BI70,$BS70=2029,$BV70,$BF70&lt;2029,$BR$8,$BS70&gt;2029,$BR$8,$BF70&gt;2029,$BR$8,$BS70&lt;2029,$BR$8)</f>
        <v>365</v>
      </c>
      <c r="BS70" s="142">
        <f>YEAR(Table2[[#This Row],[Ja papildatvaļinājums - darbinieka darba beigšanas datums iestādē, ja darbs projektā nav beigts  31.decembrī5]])</f>
        <v>1900</v>
      </c>
      <c r="BT70" s="141">
        <f>MONTH(Table2[[#This Row],[Ja papildatvaļinājums - darbinieka darba beigšanas datums iestādē, ja darbs projektā nav beigts  31.decembrī5]])</f>
        <v>1</v>
      </c>
      <c r="BU70" s="141">
        <f>DAY(Table2[[#This Row],[Ja papildatvaļinājums - darbinieka darba beigšanas datums iestādē, ja darbs projektā nav beigts  31.decembrī5]])</f>
        <v>0</v>
      </c>
      <c r="BV70" s="141">
        <f>IF(YEAR($J70)=YEAR($K70),MIN(DATE($BS70,$BT70,$BU70),$K70)-MAX(DATE($BF70,$BG70,$BH70),$J70)+1,MIN(DATE($BS70,$BT70,$BU70),$K70)-MAX(DATE(Table2[[#This Row],[Darba beigu gads iestādē]],1,1))+1)</f>
        <v>1</v>
      </c>
    </row>
    <row r="71" spans="1:74" x14ac:dyDescent="0.3">
      <c r="A71" s="26">
        <v>62</v>
      </c>
      <c r="B71" s="48"/>
      <c r="C71" s="49"/>
      <c r="D71" s="57"/>
      <c r="E71" s="63">
        <f>SUMIF(Table2[[#This Row],[b.2021]:[c.2029]],"&gt;0",Table2[[#This Row],[b.2021]:[c.2029]])</f>
        <v>0</v>
      </c>
      <c r="F71" s="58"/>
      <c r="G71" s="59"/>
      <c r="H71" s="66">
        <f>Table2[[#This Row],[Atvaļinājuma dienu skaits, kas projektā attiecināts iepriekšējos MP ]]+Table2[[#This Row],[Atvaļinājuma dienu skaits, kas pieprasīts šajā MP3]]</f>
        <v>0</v>
      </c>
      <c r="I71" s="29">
        <f>Table2[[#This Row],[Atvaļinājums proporcionāli nostrādātajam laikam projektā (Visi atvaļinājumi kopā)]]-H71</f>
        <v>0</v>
      </c>
      <c r="J71" s="135"/>
      <c r="K71" s="139"/>
      <c r="L71" s="125"/>
      <c r="M71" s="126"/>
      <c r="N71" s="126"/>
      <c r="O71" s="126"/>
      <c r="P71" s="126"/>
      <c r="Q71" s="126"/>
      <c r="R71" s="126"/>
      <c r="S71" s="126"/>
      <c r="T71" s="127"/>
      <c r="U71" s="170"/>
      <c r="V71" s="106">
        <f>IF(COUNT(Table2[[#This Row],[Darba sākuma datums projektā1]:[Amata pienākumu izpildes termiņš, vai darba beigu datums par kuru iesniegts MP2]])=2,MIN(DATE($V$9,12,31),$D71)-MAX(DATE($V$9,1,1),$C71)+1,0)</f>
        <v>0</v>
      </c>
      <c r="W71" s="99">
        <f>IF(COUNT(Table2[[#This Row],[Darba sākuma datums projektā1]:[Amata pienākumu izpildes termiņš, vai darba beigu datums par kuru iesniegts MP2]])=2,MIN(DATE($W$9,12,31),$D71)-MAX(DATE($W$9,1,1),$C71)+1,0)</f>
        <v>0</v>
      </c>
      <c r="X71" s="99">
        <f>IF(COUNT(Table2[[#This Row],[Darba sākuma datums projektā1]:[Amata pienākumu izpildes termiņš, vai darba beigu datums par kuru iesniegts MP2]])=2,MIN(DATE($X$9,12,31),$D71)-MAX(DATE($X$9,1,1),$C71)+1,0)</f>
        <v>0</v>
      </c>
      <c r="Y71" s="99">
        <f>IF(COUNT(Table2[[#This Row],[Darba sākuma datums projektā1]:[Amata pienākumu izpildes termiņš, vai darba beigu datums par kuru iesniegts MP2]])=2,MIN(DATE($Y$9,12,31),$D71)-MAX(DATE($Y$9,1,1),$C71)+1,0)</f>
        <v>0</v>
      </c>
      <c r="Z71" s="99">
        <f>IF(COUNT(Table2[[#This Row],[Darba sākuma datums projektā1]:[Amata pienākumu izpildes termiņš, vai darba beigu datums par kuru iesniegts MP2]])=2,MIN(DATE($Z$9,12,31),$D71)-MAX(DATE(Z$9,1,1),$C71)+1,0)</f>
        <v>0</v>
      </c>
      <c r="AA71" s="99">
        <f>IF(COUNT(Table2[[#This Row],[Darba sākuma datums projektā1]:[Amata pienākumu izpildes termiņš, vai darba beigu datums par kuru iesniegts MP2]])=2,MIN(DATE($AA$9,12,31),$D71)-MAX(DATE($AA$9,1,1),$C71)+1,0)</f>
        <v>0</v>
      </c>
      <c r="AB71" s="99">
        <f>IF(COUNT(Table2[[#This Row],[Darba sākuma datums projektā1]:[Amata pienākumu izpildes termiņš, vai darba beigu datums par kuru iesniegts MP2]])=2,MIN(DATE($AB$9,12,31),$D71)-MAX(DATE($AB$9,1,1),$C71)+1,0)</f>
        <v>0</v>
      </c>
      <c r="AC71" s="99">
        <f>IF(COUNT(Table2[[#This Row],[Darba sākuma datums projektā1]:[Amata pienākumu izpildes termiņš, vai darba beigu datums par kuru iesniegts MP2]])=2,MIN(DATE($AC$9,12,31),$D71)-MAX(DATE($AC$9,1,1),$C71)+1,0)</f>
        <v>0</v>
      </c>
      <c r="AD71" s="109">
        <f>IF(COUNT(Table2[[#This Row],[Darba sākuma datums projektā1]:[Amata pienākumu izpildes termiņš, vai darba beigu datums par kuru iesniegts MP2]])=2,MIN(DATE($AD$9,12,31),$D71)-MAX(DATE($AD$9,1,1),$C71)+1,0)</f>
        <v>0</v>
      </c>
      <c r="AE71" s="106">
        <f t="shared" si="10"/>
        <v>0</v>
      </c>
      <c r="AF71" s="99">
        <f t="shared" si="11"/>
        <v>0</v>
      </c>
      <c r="AG71" s="99">
        <f t="shared" si="12"/>
        <v>0</v>
      </c>
      <c r="AH71" s="99">
        <f t="shared" si="13"/>
        <v>0</v>
      </c>
      <c r="AI71" s="99">
        <f t="shared" si="14"/>
        <v>0</v>
      </c>
      <c r="AJ71" s="99">
        <f t="shared" si="15"/>
        <v>0</v>
      </c>
      <c r="AK71" s="99">
        <f t="shared" si="16"/>
        <v>0</v>
      </c>
      <c r="AL71" s="99">
        <f t="shared" si="17"/>
        <v>0</v>
      </c>
      <c r="AM71" s="100">
        <f t="shared" si="18"/>
        <v>0</v>
      </c>
      <c r="AN71" s="103" t="e">
        <f>Table2[[#This Row],[2021]]/Table2[[#This Row],[d.2021]]</f>
        <v>#DIV/0!</v>
      </c>
      <c r="AO71" s="104" t="e">
        <f>Table2[[#This Row],[2022]]/Table2[[#This Row],[d.2022]]</f>
        <v>#DIV/0!</v>
      </c>
      <c r="AP71" s="104" t="e">
        <f>Table2[[#This Row],[2023]]/Table2[[#This Row],[d.2023]]</f>
        <v>#DIV/0!</v>
      </c>
      <c r="AQ71" s="104" t="e">
        <f>Table2[[#This Row],[2024]]/Table2[[#This Row],[d.2024]]</f>
        <v>#DIV/0!</v>
      </c>
      <c r="AR71" s="104" t="e">
        <f>Table2[[#This Row],[2025]]/Table2[[#This Row],[d.2025]]</f>
        <v>#DIV/0!</v>
      </c>
      <c r="AS71" s="104" t="e">
        <f>Table2[[#This Row],[2026]]/Table2[[#This Row],[d.2026]]</f>
        <v>#DIV/0!</v>
      </c>
      <c r="AT71" s="104" t="e">
        <f>Table2[[#This Row],[2027]]/Table2[[#This Row],[d.2027]]</f>
        <v>#DIV/0!</v>
      </c>
      <c r="AU71" s="104" t="e">
        <f>Table2[[#This Row],[2028]]/Table2[[#This Row],[d.2028]]</f>
        <v>#DIV/0!</v>
      </c>
      <c r="AV71" s="108" t="e">
        <f>Table2[[#This Row],[2029]]/Table2[[#This Row],[d.2029]]</f>
        <v>#DIV/0!</v>
      </c>
      <c r="AW71" s="97" t="e">
        <f>Table2[[#This Row],[e.2021]]/Table2[[#This Row],[Papildatvaļinājums par 20216]]</f>
        <v>#DIV/0!</v>
      </c>
      <c r="AX71" s="97" t="e">
        <f>Table2[[#This Row],[e.2022]]/Table2[[#This Row],[Papildatvaļinājums par 20226]]</f>
        <v>#DIV/0!</v>
      </c>
      <c r="AY71" s="97" t="e">
        <f>Table2[[#This Row],[e.2023]]/Table2[[#This Row],[Papildatvaļinājums par 20236]]</f>
        <v>#DIV/0!</v>
      </c>
      <c r="AZ71" s="97" t="e">
        <f>Table2[[#This Row],[e.2024]]/Table2[[#This Row],[Papildatvaļinājums par 20246]]</f>
        <v>#DIV/0!</v>
      </c>
      <c r="BA71" s="97" t="e">
        <f>Table2[[#This Row],[e.2025]]/Table2[[#This Row],[Papildatvaļinājums par 20256]]</f>
        <v>#DIV/0!</v>
      </c>
      <c r="BB71" s="97" t="e">
        <f>Table2[[#This Row],[e.2026]]/Table2[[#This Row],[Papildatvaļinājums par 20266]]</f>
        <v>#DIV/0!</v>
      </c>
      <c r="BC71" s="97" t="e">
        <f>Table2[[#This Row],[e.2027]]/Table2[[#This Row],[Papildatvaļinājums par 20276]]</f>
        <v>#DIV/0!</v>
      </c>
      <c r="BD71" s="97" t="e">
        <f>Table2[[#This Row],[e.2028]]/Table2[[#This Row],[Papildatvaļinājums par 20286]]</f>
        <v>#DIV/0!</v>
      </c>
      <c r="BE71" s="98" t="e">
        <f>Table2[[#This Row],[e.2029]]/Table2[[#This Row],[Papildatvaļinājums par 20296]]</f>
        <v>#DIV/0!</v>
      </c>
      <c r="BF71" s="85">
        <f>YEAR(Table2[[#This Row],[Ja papildatvaļinājums - darbinieka darba uzsākšana iestādē, ja darbs projektā nav uzsākts 1.janvārī4]])</f>
        <v>1900</v>
      </c>
      <c r="BG71" s="86">
        <f>MONTH(Table2[[#This Row],[Ja papildatvaļinājums - darbinieka darba uzsākšana iestādē, ja darbs projektā nav uzsākts 1.janvārī4]])</f>
        <v>1</v>
      </c>
      <c r="BH71" s="86">
        <f>DAY(Table2[[#This Row],[Ja papildatvaļinājums - darbinieka darba uzsākšana iestādē, ja darbs projektā nav uzsākts 1.janvārī4]])</f>
        <v>0</v>
      </c>
      <c r="BI71" s="147">
        <f t="shared" si="19"/>
        <v>1</v>
      </c>
      <c r="BJ71" s="144" cm="1">
        <f t="array" ref="BJ71">_xlfn.IFS($BF71=2021,$BI71,$BS71=2021,$BV71,$BF71&lt;2021,$BJ$8,$BS71&gt;2021,$BJ$8,$BF71&gt;2021,$BJ$8,$BS71&lt;2021,$BJ$8)</f>
        <v>365</v>
      </c>
      <c r="BK71" s="116" cm="1">
        <f t="array" ref="BK71">_xlfn.IFS($BF71=2022,$BI71,$BS71=2022,$BV71,$BF71&lt;2022,$BK$8,$BS71&gt;2022,$BK$8,$BF71&gt;2022,$BK$8,$BS71&lt;2022,$BK$8)</f>
        <v>365</v>
      </c>
      <c r="BL71" s="116" cm="1">
        <f t="array" ref="BL71">_xlfn.IFS($BF71=2023,$BI71,$BS71=2023,$BV71,$BF71&lt;2023,$BL$8,$BS71&gt;2023,$BL$8,$BF71&gt;2023,$BL$8,$BS71&lt;2023,$BL$8)</f>
        <v>365</v>
      </c>
      <c r="BM71" s="116" cm="1">
        <f t="array" ref="BM71">_xlfn.IFS($BF71=2024,$BI71,$BS71=2024,$BV71,$BF71&lt;2024,$BM$8,$BS71&gt;2024,$BM$8,$BF71&gt;2024,$BM$8,$BS71&lt;2024,$BM$8)</f>
        <v>366</v>
      </c>
      <c r="BN71" s="116" cm="1">
        <f t="array" ref="BN71">_xlfn.IFS($BF71=2025,$BI71,$BS71=2025,$BV71,$BF71&lt;2025,$BN$8,$BS71&gt;2025,$BN$8,$BF71&gt;2025,$BN$8,$BS71&lt;2025,$BN$8)</f>
        <v>365</v>
      </c>
      <c r="BO71" s="116" cm="1">
        <f t="array" ref="BO71">_xlfn.IFS($BF71=2026,$BI71,$BS71=2026,$BV71,$BF71&lt;2026,$BO$8,$BS71&gt;2026,$BO$8,$BF71&gt;2026,$BO$8,$BS71&lt;2026,$BO$8)</f>
        <v>365</v>
      </c>
      <c r="BP71" s="116" cm="1">
        <f t="array" ref="BP71">_xlfn.IFS($BF71=2027,$BI71,$BS71=2027,$BV71,$BF71&lt;2027,$BP$8,$BS71&gt;2027,$BP$8,$BF71&gt;2027,$BP$8,$BS71&lt;2027,$BP$8)</f>
        <v>365</v>
      </c>
      <c r="BQ71" s="116" cm="1">
        <f t="array" ref="BQ71">_xlfn.IFS($BF71=2028,$BI71,$BS71=2028,$BV71,$BF71&lt;2028,$BQ$8,$BS71&gt;2028,$BQ$8,$BF71&gt;2028,$BQ$8,$BS71&lt;2028,$BQ$8)</f>
        <v>366</v>
      </c>
      <c r="BR71" s="119" cm="1">
        <f t="array" ref="BR71">_xlfn.IFS($BF71=2029,$BI71,$BS71=2029,$BV71,$BF71&lt;2029,$BR$8,$BS71&gt;2029,$BR$8,$BF71&gt;2029,$BR$8,$BS71&lt;2029,$BR$8)</f>
        <v>365</v>
      </c>
      <c r="BS71" s="142">
        <f>YEAR(Table2[[#This Row],[Ja papildatvaļinājums - darbinieka darba beigšanas datums iestādē, ja darbs projektā nav beigts  31.decembrī5]])</f>
        <v>1900</v>
      </c>
      <c r="BT71" s="141">
        <f>MONTH(Table2[[#This Row],[Ja papildatvaļinājums - darbinieka darba beigšanas datums iestādē, ja darbs projektā nav beigts  31.decembrī5]])</f>
        <v>1</v>
      </c>
      <c r="BU71" s="141">
        <f>DAY(Table2[[#This Row],[Ja papildatvaļinājums - darbinieka darba beigšanas datums iestādē, ja darbs projektā nav beigts  31.decembrī5]])</f>
        <v>0</v>
      </c>
      <c r="BV71" s="141">
        <f>IF(YEAR($J71)=YEAR($K71),MIN(DATE($BS71,$BT71,$BU71),$K71)-MAX(DATE($BF71,$BG71,$BH71),$J71)+1,MIN(DATE($BS71,$BT71,$BU71),$K71)-MAX(DATE(Table2[[#This Row],[Darba beigu gads iestādē]],1,1))+1)</f>
        <v>1</v>
      </c>
    </row>
    <row r="72" spans="1:74" x14ac:dyDescent="0.3">
      <c r="A72" s="26">
        <v>63</v>
      </c>
      <c r="B72" s="48"/>
      <c r="C72" s="49"/>
      <c r="D72" s="57"/>
      <c r="E72" s="63">
        <f>SUMIF(Table2[[#This Row],[b.2021]:[c.2029]],"&gt;0",Table2[[#This Row],[b.2021]:[c.2029]])</f>
        <v>0</v>
      </c>
      <c r="F72" s="58"/>
      <c r="G72" s="59"/>
      <c r="H72" s="66">
        <f>Table2[[#This Row],[Atvaļinājuma dienu skaits, kas projektā attiecināts iepriekšējos MP ]]+Table2[[#This Row],[Atvaļinājuma dienu skaits, kas pieprasīts šajā MP3]]</f>
        <v>0</v>
      </c>
      <c r="I72" s="29">
        <f>Table2[[#This Row],[Atvaļinājums proporcionāli nostrādātajam laikam projektā (Visi atvaļinājumi kopā)]]-H72</f>
        <v>0</v>
      </c>
      <c r="J72" s="135"/>
      <c r="K72" s="139"/>
      <c r="L72" s="125"/>
      <c r="M72" s="126"/>
      <c r="N72" s="126"/>
      <c r="O72" s="126"/>
      <c r="P72" s="126"/>
      <c r="Q72" s="126"/>
      <c r="R72" s="126"/>
      <c r="S72" s="126"/>
      <c r="T72" s="127"/>
      <c r="U72" s="170"/>
      <c r="V72" s="106">
        <f>IF(COUNT(Table2[[#This Row],[Darba sākuma datums projektā1]:[Amata pienākumu izpildes termiņš, vai darba beigu datums par kuru iesniegts MP2]])=2,MIN(DATE($V$9,12,31),$D72)-MAX(DATE($V$9,1,1),$C72)+1,0)</f>
        <v>0</v>
      </c>
      <c r="W72" s="99">
        <f>IF(COUNT(Table2[[#This Row],[Darba sākuma datums projektā1]:[Amata pienākumu izpildes termiņš, vai darba beigu datums par kuru iesniegts MP2]])=2,MIN(DATE($W$9,12,31),$D72)-MAX(DATE($W$9,1,1),$C72)+1,0)</f>
        <v>0</v>
      </c>
      <c r="X72" s="99">
        <f>IF(COUNT(Table2[[#This Row],[Darba sākuma datums projektā1]:[Amata pienākumu izpildes termiņš, vai darba beigu datums par kuru iesniegts MP2]])=2,MIN(DATE($X$9,12,31),$D72)-MAX(DATE($X$9,1,1),$C72)+1,0)</f>
        <v>0</v>
      </c>
      <c r="Y72" s="99">
        <f>IF(COUNT(Table2[[#This Row],[Darba sākuma datums projektā1]:[Amata pienākumu izpildes termiņš, vai darba beigu datums par kuru iesniegts MP2]])=2,MIN(DATE($Y$9,12,31),$D72)-MAX(DATE($Y$9,1,1),$C72)+1,0)</f>
        <v>0</v>
      </c>
      <c r="Z72" s="99">
        <f>IF(COUNT(Table2[[#This Row],[Darba sākuma datums projektā1]:[Amata pienākumu izpildes termiņš, vai darba beigu datums par kuru iesniegts MP2]])=2,MIN(DATE($Z$9,12,31),$D72)-MAX(DATE(Z$9,1,1),$C72)+1,0)</f>
        <v>0</v>
      </c>
      <c r="AA72" s="99">
        <f>IF(COUNT(Table2[[#This Row],[Darba sākuma datums projektā1]:[Amata pienākumu izpildes termiņš, vai darba beigu datums par kuru iesniegts MP2]])=2,MIN(DATE($AA$9,12,31),$D72)-MAX(DATE($AA$9,1,1),$C72)+1,0)</f>
        <v>0</v>
      </c>
      <c r="AB72" s="99">
        <f>IF(COUNT(Table2[[#This Row],[Darba sākuma datums projektā1]:[Amata pienākumu izpildes termiņš, vai darba beigu datums par kuru iesniegts MP2]])=2,MIN(DATE($AB$9,12,31),$D72)-MAX(DATE($AB$9,1,1),$C72)+1,0)</f>
        <v>0</v>
      </c>
      <c r="AC72" s="99">
        <f>IF(COUNT(Table2[[#This Row],[Darba sākuma datums projektā1]:[Amata pienākumu izpildes termiņš, vai darba beigu datums par kuru iesniegts MP2]])=2,MIN(DATE($AC$9,12,31),$D72)-MAX(DATE($AC$9,1,1),$C72)+1,0)</f>
        <v>0</v>
      </c>
      <c r="AD72" s="109">
        <f>IF(COUNT(Table2[[#This Row],[Darba sākuma datums projektā1]:[Amata pienākumu izpildes termiņš, vai darba beigu datums par kuru iesniegts MP2]])=2,MIN(DATE($AD$9,12,31),$D72)-MAX(DATE($AD$9,1,1),$C72)+1,0)</f>
        <v>0</v>
      </c>
      <c r="AE72" s="106">
        <f t="shared" si="10"/>
        <v>0</v>
      </c>
      <c r="AF72" s="99">
        <f t="shared" si="11"/>
        <v>0</v>
      </c>
      <c r="AG72" s="99">
        <f t="shared" si="12"/>
        <v>0</v>
      </c>
      <c r="AH72" s="99">
        <f t="shared" si="13"/>
        <v>0</v>
      </c>
      <c r="AI72" s="99">
        <f t="shared" si="14"/>
        <v>0</v>
      </c>
      <c r="AJ72" s="99">
        <f t="shared" si="15"/>
        <v>0</v>
      </c>
      <c r="AK72" s="99">
        <f t="shared" si="16"/>
        <v>0</v>
      </c>
      <c r="AL72" s="99">
        <f t="shared" si="17"/>
        <v>0</v>
      </c>
      <c r="AM72" s="100">
        <f t="shared" si="18"/>
        <v>0</v>
      </c>
      <c r="AN72" s="103" t="e">
        <f>Table2[[#This Row],[2021]]/Table2[[#This Row],[d.2021]]</f>
        <v>#DIV/0!</v>
      </c>
      <c r="AO72" s="104" t="e">
        <f>Table2[[#This Row],[2022]]/Table2[[#This Row],[d.2022]]</f>
        <v>#DIV/0!</v>
      </c>
      <c r="AP72" s="104" t="e">
        <f>Table2[[#This Row],[2023]]/Table2[[#This Row],[d.2023]]</f>
        <v>#DIV/0!</v>
      </c>
      <c r="AQ72" s="104" t="e">
        <f>Table2[[#This Row],[2024]]/Table2[[#This Row],[d.2024]]</f>
        <v>#DIV/0!</v>
      </c>
      <c r="AR72" s="104" t="e">
        <f>Table2[[#This Row],[2025]]/Table2[[#This Row],[d.2025]]</f>
        <v>#DIV/0!</v>
      </c>
      <c r="AS72" s="104" t="e">
        <f>Table2[[#This Row],[2026]]/Table2[[#This Row],[d.2026]]</f>
        <v>#DIV/0!</v>
      </c>
      <c r="AT72" s="104" t="e">
        <f>Table2[[#This Row],[2027]]/Table2[[#This Row],[d.2027]]</f>
        <v>#DIV/0!</v>
      </c>
      <c r="AU72" s="104" t="e">
        <f>Table2[[#This Row],[2028]]/Table2[[#This Row],[d.2028]]</f>
        <v>#DIV/0!</v>
      </c>
      <c r="AV72" s="108" t="e">
        <f>Table2[[#This Row],[2029]]/Table2[[#This Row],[d.2029]]</f>
        <v>#DIV/0!</v>
      </c>
      <c r="AW72" s="97" t="e">
        <f>Table2[[#This Row],[e.2021]]/Table2[[#This Row],[Papildatvaļinājums par 20216]]</f>
        <v>#DIV/0!</v>
      </c>
      <c r="AX72" s="97" t="e">
        <f>Table2[[#This Row],[e.2022]]/Table2[[#This Row],[Papildatvaļinājums par 20226]]</f>
        <v>#DIV/0!</v>
      </c>
      <c r="AY72" s="97" t="e">
        <f>Table2[[#This Row],[e.2023]]/Table2[[#This Row],[Papildatvaļinājums par 20236]]</f>
        <v>#DIV/0!</v>
      </c>
      <c r="AZ72" s="97" t="e">
        <f>Table2[[#This Row],[e.2024]]/Table2[[#This Row],[Papildatvaļinājums par 20246]]</f>
        <v>#DIV/0!</v>
      </c>
      <c r="BA72" s="97" t="e">
        <f>Table2[[#This Row],[e.2025]]/Table2[[#This Row],[Papildatvaļinājums par 20256]]</f>
        <v>#DIV/0!</v>
      </c>
      <c r="BB72" s="97" t="e">
        <f>Table2[[#This Row],[e.2026]]/Table2[[#This Row],[Papildatvaļinājums par 20266]]</f>
        <v>#DIV/0!</v>
      </c>
      <c r="BC72" s="97" t="e">
        <f>Table2[[#This Row],[e.2027]]/Table2[[#This Row],[Papildatvaļinājums par 20276]]</f>
        <v>#DIV/0!</v>
      </c>
      <c r="BD72" s="97" t="e">
        <f>Table2[[#This Row],[e.2028]]/Table2[[#This Row],[Papildatvaļinājums par 20286]]</f>
        <v>#DIV/0!</v>
      </c>
      <c r="BE72" s="98" t="e">
        <f>Table2[[#This Row],[e.2029]]/Table2[[#This Row],[Papildatvaļinājums par 20296]]</f>
        <v>#DIV/0!</v>
      </c>
      <c r="BF72" s="85">
        <f>YEAR(Table2[[#This Row],[Ja papildatvaļinājums - darbinieka darba uzsākšana iestādē, ja darbs projektā nav uzsākts 1.janvārī4]])</f>
        <v>1900</v>
      </c>
      <c r="BG72" s="86">
        <f>MONTH(Table2[[#This Row],[Ja papildatvaļinājums - darbinieka darba uzsākšana iestādē, ja darbs projektā nav uzsākts 1.janvārī4]])</f>
        <v>1</v>
      </c>
      <c r="BH72" s="86">
        <f>DAY(Table2[[#This Row],[Ja papildatvaļinājums - darbinieka darba uzsākšana iestādē, ja darbs projektā nav uzsākts 1.janvārī4]])</f>
        <v>0</v>
      </c>
      <c r="BI72" s="147">
        <f t="shared" si="19"/>
        <v>1</v>
      </c>
      <c r="BJ72" s="144" cm="1">
        <f t="array" ref="BJ72">_xlfn.IFS($BF72=2021,$BI72,$BS72=2021,$BV72,$BF72&lt;2021,$BJ$8,$BS72&gt;2021,$BJ$8,$BF72&gt;2021,$BJ$8,$BS72&lt;2021,$BJ$8)</f>
        <v>365</v>
      </c>
      <c r="BK72" s="116" cm="1">
        <f t="array" ref="BK72">_xlfn.IFS($BF72=2022,$BI72,$BS72=2022,$BV72,$BF72&lt;2022,$BK$8,$BS72&gt;2022,$BK$8,$BF72&gt;2022,$BK$8,$BS72&lt;2022,$BK$8)</f>
        <v>365</v>
      </c>
      <c r="BL72" s="116" cm="1">
        <f t="array" ref="BL72">_xlfn.IFS($BF72=2023,$BI72,$BS72=2023,$BV72,$BF72&lt;2023,$BL$8,$BS72&gt;2023,$BL$8,$BF72&gt;2023,$BL$8,$BS72&lt;2023,$BL$8)</f>
        <v>365</v>
      </c>
      <c r="BM72" s="116" cm="1">
        <f t="array" ref="BM72">_xlfn.IFS($BF72=2024,$BI72,$BS72=2024,$BV72,$BF72&lt;2024,$BM$8,$BS72&gt;2024,$BM$8,$BF72&gt;2024,$BM$8,$BS72&lt;2024,$BM$8)</f>
        <v>366</v>
      </c>
      <c r="BN72" s="116" cm="1">
        <f t="array" ref="BN72">_xlfn.IFS($BF72=2025,$BI72,$BS72=2025,$BV72,$BF72&lt;2025,$BN$8,$BS72&gt;2025,$BN$8,$BF72&gt;2025,$BN$8,$BS72&lt;2025,$BN$8)</f>
        <v>365</v>
      </c>
      <c r="BO72" s="116" cm="1">
        <f t="array" ref="BO72">_xlfn.IFS($BF72=2026,$BI72,$BS72=2026,$BV72,$BF72&lt;2026,$BO$8,$BS72&gt;2026,$BO$8,$BF72&gt;2026,$BO$8,$BS72&lt;2026,$BO$8)</f>
        <v>365</v>
      </c>
      <c r="BP72" s="116" cm="1">
        <f t="array" ref="BP72">_xlfn.IFS($BF72=2027,$BI72,$BS72=2027,$BV72,$BF72&lt;2027,$BP$8,$BS72&gt;2027,$BP$8,$BF72&gt;2027,$BP$8,$BS72&lt;2027,$BP$8)</f>
        <v>365</v>
      </c>
      <c r="BQ72" s="116" cm="1">
        <f t="array" ref="BQ72">_xlfn.IFS($BF72=2028,$BI72,$BS72=2028,$BV72,$BF72&lt;2028,$BQ$8,$BS72&gt;2028,$BQ$8,$BF72&gt;2028,$BQ$8,$BS72&lt;2028,$BQ$8)</f>
        <v>366</v>
      </c>
      <c r="BR72" s="119" cm="1">
        <f t="array" ref="BR72">_xlfn.IFS($BF72=2029,$BI72,$BS72=2029,$BV72,$BF72&lt;2029,$BR$8,$BS72&gt;2029,$BR$8,$BF72&gt;2029,$BR$8,$BS72&lt;2029,$BR$8)</f>
        <v>365</v>
      </c>
      <c r="BS72" s="142">
        <f>YEAR(Table2[[#This Row],[Ja papildatvaļinājums - darbinieka darba beigšanas datums iestādē, ja darbs projektā nav beigts  31.decembrī5]])</f>
        <v>1900</v>
      </c>
      <c r="BT72" s="141">
        <f>MONTH(Table2[[#This Row],[Ja papildatvaļinājums - darbinieka darba beigšanas datums iestādē, ja darbs projektā nav beigts  31.decembrī5]])</f>
        <v>1</v>
      </c>
      <c r="BU72" s="141">
        <f>DAY(Table2[[#This Row],[Ja papildatvaļinājums - darbinieka darba beigšanas datums iestādē, ja darbs projektā nav beigts  31.decembrī5]])</f>
        <v>0</v>
      </c>
      <c r="BV72" s="141">
        <f>IF(YEAR($J72)=YEAR($K72),MIN(DATE($BS72,$BT72,$BU72),$K72)-MAX(DATE($BF72,$BG72,$BH72),$J72)+1,MIN(DATE($BS72,$BT72,$BU72),$K72)-MAX(DATE(Table2[[#This Row],[Darba beigu gads iestādē]],1,1))+1)</f>
        <v>1</v>
      </c>
    </row>
    <row r="73" spans="1:74" x14ac:dyDescent="0.3">
      <c r="A73" s="26">
        <v>64</v>
      </c>
      <c r="B73" s="48"/>
      <c r="C73" s="49"/>
      <c r="D73" s="57"/>
      <c r="E73" s="63">
        <f>SUMIF(Table2[[#This Row],[b.2021]:[c.2029]],"&gt;0",Table2[[#This Row],[b.2021]:[c.2029]])</f>
        <v>0</v>
      </c>
      <c r="F73" s="58"/>
      <c r="G73" s="59"/>
      <c r="H73" s="66">
        <f>Table2[[#This Row],[Atvaļinājuma dienu skaits, kas projektā attiecināts iepriekšējos MP ]]+Table2[[#This Row],[Atvaļinājuma dienu skaits, kas pieprasīts šajā MP3]]</f>
        <v>0</v>
      </c>
      <c r="I73" s="29">
        <f>Table2[[#This Row],[Atvaļinājums proporcionāli nostrādātajam laikam projektā (Visi atvaļinājumi kopā)]]-H73</f>
        <v>0</v>
      </c>
      <c r="J73" s="135"/>
      <c r="K73" s="139"/>
      <c r="L73" s="125"/>
      <c r="M73" s="126"/>
      <c r="N73" s="126"/>
      <c r="O73" s="126"/>
      <c r="P73" s="126"/>
      <c r="Q73" s="126"/>
      <c r="R73" s="126"/>
      <c r="S73" s="126"/>
      <c r="T73" s="127"/>
      <c r="U73" s="170"/>
      <c r="V73" s="106">
        <f>IF(COUNT(Table2[[#This Row],[Darba sākuma datums projektā1]:[Amata pienākumu izpildes termiņš, vai darba beigu datums par kuru iesniegts MP2]])=2,MIN(DATE($V$9,12,31),$D73)-MAX(DATE($V$9,1,1),$C73)+1,0)</f>
        <v>0</v>
      </c>
      <c r="W73" s="99">
        <f>IF(COUNT(Table2[[#This Row],[Darba sākuma datums projektā1]:[Amata pienākumu izpildes termiņš, vai darba beigu datums par kuru iesniegts MP2]])=2,MIN(DATE($W$9,12,31),$D73)-MAX(DATE($W$9,1,1),$C73)+1,0)</f>
        <v>0</v>
      </c>
      <c r="X73" s="99">
        <f>IF(COUNT(Table2[[#This Row],[Darba sākuma datums projektā1]:[Amata pienākumu izpildes termiņš, vai darba beigu datums par kuru iesniegts MP2]])=2,MIN(DATE($X$9,12,31),$D73)-MAX(DATE($X$9,1,1),$C73)+1,0)</f>
        <v>0</v>
      </c>
      <c r="Y73" s="99">
        <f>IF(COUNT(Table2[[#This Row],[Darba sākuma datums projektā1]:[Amata pienākumu izpildes termiņš, vai darba beigu datums par kuru iesniegts MP2]])=2,MIN(DATE($Y$9,12,31),$D73)-MAX(DATE($Y$9,1,1),$C73)+1,0)</f>
        <v>0</v>
      </c>
      <c r="Z73" s="99">
        <f>IF(COUNT(Table2[[#This Row],[Darba sākuma datums projektā1]:[Amata pienākumu izpildes termiņš, vai darba beigu datums par kuru iesniegts MP2]])=2,MIN(DATE($Z$9,12,31),$D73)-MAX(DATE(Z$9,1,1),$C73)+1,0)</f>
        <v>0</v>
      </c>
      <c r="AA73" s="99">
        <f>IF(COUNT(Table2[[#This Row],[Darba sākuma datums projektā1]:[Amata pienākumu izpildes termiņš, vai darba beigu datums par kuru iesniegts MP2]])=2,MIN(DATE($AA$9,12,31),$D73)-MAX(DATE($AA$9,1,1),$C73)+1,0)</f>
        <v>0</v>
      </c>
      <c r="AB73" s="99">
        <f>IF(COUNT(Table2[[#This Row],[Darba sākuma datums projektā1]:[Amata pienākumu izpildes termiņš, vai darba beigu datums par kuru iesniegts MP2]])=2,MIN(DATE($AB$9,12,31),$D73)-MAX(DATE($AB$9,1,1),$C73)+1,0)</f>
        <v>0</v>
      </c>
      <c r="AC73" s="99">
        <f>IF(COUNT(Table2[[#This Row],[Darba sākuma datums projektā1]:[Amata pienākumu izpildes termiņš, vai darba beigu datums par kuru iesniegts MP2]])=2,MIN(DATE($AC$9,12,31),$D73)-MAX(DATE($AC$9,1,1),$C73)+1,0)</f>
        <v>0</v>
      </c>
      <c r="AD73" s="109">
        <f>IF(COUNT(Table2[[#This Row],[Darba sākuma datums projektā1]:[Amata pienākumu izpildes termiņš, vai darba beigu datums par kuru iesniegts MP2]])=2,MIN(DATE($AD$9,12,31),$D73)-MAX(DATE($AD$9,1,1),$C73)+1,0)</f>
        <v>0</v>
      </c>
      <c r="AE73" s="106">
        <f t="shared" si="10"/>
        <v>0</v>
      </c>
      <c r="AF73" s="99">
        <f t="shared" si="11"/>
        <v>0</v>
      </c>
      <c r="AG73" s="99">
        <f t="shared" si="12"/>
        <v>0</v>
      </c>
      <c r="AH73" s="99">
        <f t="shared" si="13"/>
        <v>0</v>
      </c>
      <c r="AI73" s="99">
        <f t="shared" si="14"/>
        <v>0</v>
      </c>
      <c r="AJ73" s="99">
        <f t="shared" si="15"/>
        <v>0</v>
      </c>
      <c r="AK73" s="99">
        <f t="shared" si="16"/>
        <v>0</v>
      </c>
      <c r="AL73" s="99">
        <f t="shared" si="17"/>
        <v>0</v>
      </c>
      <c r="AM73" s="100">
        <f t="shared" si="18"/>
        <v>0</v>
      </c>
      <c r="AN73" s="103" t="e">
        <f>Table2[[#This Row],[2021]]/Table2[[#This Row],[d.2021]]</f>
        <v>#DIV/0!</v>
      </c>
      <c r="AO73" s="104" t="e">
        <f>Table2[[#This Row],[2022]]/Table2[[#This Row],[d.2022]]</f>
        <v>#DIV/0!</v>
      </c>
      <c r="AP73" s="104" t="e">
        <f>Table2[[#This Row],[2023]]/Table2[[#This Row],[d.2023]]</f>
        <v>#DIV/0!</v>
      </c>
      <c r="AQ73" s="104" t="e">
        <f>Table2[[#This Row],[2024]]/Table2[[#This Row],[d.2024]]</f>
        <v>#DIV/0!</v>
      </c>
      <c r="AR73" s="104" t="e">
        <f>Table2[[#This Row],[2025]]/Table2[[#This Row],[d.2025]]</f>
        <v>#DIV/0!</v>
      </c>
      <c r="AS73" s="104" t="e">
        <f>Table2[[#This Row],[2026]]/Table2[[#This Row],[d.2026]]</f>
        <v>#DIV/0!</v>
      </c>
      <c r="AT73" s="104" t="e">
        <f>Table2[[#This Row],[2027]]/Table2[[#This Row],[d.2027]]</f>
        <v>#DIV/0!</v>
      </c>
      <c r="AU73" s="104" t="e">
        <f>Table2[[#This Row],[2028]]/Table2[[#This Row],[d.2028]]</f>
        <v>#DIV/0!</v>
      </c>
      <c r="AV73" s="108" t="e">
        <f>Table2[[#This Row],[2029]]/Table2[[#This Row],[d.2029]]</f>
        <v>#DIV/0!</v>
      </c>
      <c r="AW73" s="97" t="e">
        <f>Table2[[#This Row],[e.2021]]/Table2[[#This Row],[Papildatvaļinājums par 20216]]</f>
        <v>#DIV/0!</v>
      </c>
      <c r="AX73" s="97" t="e">
        <f>Table2[[#This Row],[e.2022]]/Table2[[#This Row],[Papildatvaļinājums par 20226]]</f>
        <v>#DIV/0!</v>
      </c>
      <c r="AY73" s="97" t="e">
        <f>Table2[[#This Row],[e.2023]]/Table2[[#This Row],[Papildatvaļinājums par 20236]]</f>
        <v>#DIV/0!</v>
      </c>
      <c r="AZ73" s="97" t="e">
        <f>Table2[[#This Row],[e.2024]]/Table2[[#This Row],[Papildatvaļinājums par 20246]]</f>
        <v>#DIV/0!</v>
      </c>
      <c r="BA73" s="97" t="e">
        <f>Table2[[#This Row],[e.2025]]/Table2[[#This Row],[Papildatvaļinājums par 20256]]</f>
        <v>#DIV/0!</v>
      </c>
      <c r="BB73" s="97" t="e">
        <f>Table2[[#This Row],[e.2026]]/Table2[[#This Row],[Papildatvaļinājums par 20266]]</f>
        <v>#DIV/0!</v>
      </c>
      <c r="BC73" s="97" t="e">
        <f>Table2[[#This Row],[e.2027]]/Table2[[#This Row],[Papildatvaļinājums par 20276]]</f>
        <v>#DIV/0!</v>
      </c>
      <c r="BD73" s="97" t="e">
        <f>Table2[[#This Row],[e.2028]]/Table2[[#This Row],[Papildatvaļinājums par 20286]]</f>
        <v>#DIV/0!</v>
      </c>
      <c r="BE73" s="98" t="e">
        <f>Table2[[#This Row],[e.2029]]/Table2[[#This Row],[Papildatvaļinājums par 20296]]</f>
        <v>#DIV/0!</v>
      </c>
      <c r="BF73" s="85">
        <f>YEAR(Table2[[#This Row],[Ja papildatvaļinājums - darbinieka darba uzsākšana iestādē, ja darbs projektā nav uzsākts 1.janvārī4]])</f>
        <v>1900</v>
      </c>
      <c r="BG73" s="86">
        <f>MONTH(Table2[[#This Row],[Ja papildatvaļinājums - darbinieka darba uzsākšana iestādē, ja darbs projektā nav uzsākts 1.janvārī4]])</f>
        <v>1</v>
      </c>
      <c r="BH73" s="86">
        <f>DAY(Table2[[#This Row],[Ja papildatvaļinājums - darbinieka darba uzsākšana iestādē, ja darbs projektā nav uzsākts 1.janvārī4]])</f>
        <v>0</v>
      </c>
      <c r="BI73" s="147">
        <f t="shared" si="19"/>
        <v>1</v>
      </c>
      <c r="BJ73" s="144" cm="1">
        <f t="array" ref="BJ73">_xlfn.IFS($BF73=2021,$BI73,$BS73=2021,$BV73,$BF73&lt;2021,$BJ$8,$BS73&gt;2021,$BJ$8,$BF73&gt;2021,$BJ$8,$BS73&lt;2021,$BJ$8)</f>
        <v>365</v>
      </c>
      <c r="BK73" s="116" cm="1">
        <f t="array" ref="BK73">_xlfn.IFS($BF73=2022,$BI73,$BS73=2022,$BV73,$BF73&lt;2022,$BK$8,$BS73&gt;2022,$BK$8,$BF73&gt;2022,$BK$8,$BS73&lt;2022,$BK$8)</f>
        <v>365</v>
      </c>
      <c r="BL73" s="116" cm="1">
        <f t="array" ref="BL73">_xlfn.IFS($BF73=2023,$BI73,$BS73=2023,$BV73,$BF73&lt;2023,$BL$8,$BS73&gt;2023,$BL$8,$BF73&gt;2023,$BL$8,$BS73&lt;2023,$BL$8)</f>
        <v>365</v>
      </c>
      <c r="BM73" s="116" cm="1">
        <f t="array" ref="BM73">_xlfn.IFS($BF73=2024,$BI73,$BS73=2024,$BV73,$BF73&lt;2024,$BM$8,$BS73&gt;2024,$BM$8,$BF73&gt;2024,$BM$8,$BS73&lt;2024,$BM$8)</f>
        <v>366</v>
      </c>
      <c r="BN73" s="116" cm="1">
        <f t="array" ref="BN73">_xlfn.IFS($BF73=2025,$BI73,$BS73=2025,$BV73,$BF73&lt;2025,$BN$8,$BS73&gt;2025,$BN$8,$BF73&gt;2025,$BN$8,$BS73&lt;2025,$BN$8)</f>
        <v>365</v>
      </c>
      <c r="BO73" s="116" cm="1">
        <f t="array" ref="BO73">_xlfn.IFS($BF73=2026,$BI73,$BS73=2026,$BV73,$BF73&lt;2026,$BO$8,$BS73&gt;2026,$BO$8,$BF73&gt;2026,$BO$8,$BS73&lt;2026,$BO$8)</f>
        <v>365</v>
      </c>
      <c r="BP73" s="116" cm="1">
        <f t="array" ref="BP73">_xlfn.IFS($BF73=2027,$BI73,$BS73=2027,$BV73,$BF73&lt;2027,$BP$8,$BS73&gt;2027,$BP$8,$BF73&gt;2027,$BP$8,$BS73&lt;2027,$BP$8)</f>
        <v>365</v>
      </c>
      <c r="BQ73" s="116" cm="1">
        <f t="array" ref="BQ73">_xlfn.IFS($BF73=2028,$BI73,$BS73=2028,$BV73,$BF73&lt;2028,$BQ$8,$BS73&gt;2028,$BQ$8,$BF73&gt;2028,$BQ$8,$BS73&lt;2028,$BQ$8)</f>
        <v>366</v>
      </c>
      <c r="BR73" s="119" cm="1">
        <f t="array" ref="BR73">_xlfn.IFS($BF73=2029,$BI73,$BS73=2029,$BV73,$BF73&lt;2029,$BR$8,$BS73&gt;2029,$BR$8,$BF73&gt;2029,$BR$8,$BS73&lt;2029,$BR$8)</f>
        <v>365</v>
      </c>
      <c r="BS73" s="142">
        <f>YEAR(Table2[[#This Row],[Ja papildatvaļinājums - darbinieka darba beigšanas datums iestādē, ja darbs projektā nav beigts  31.decembrī5]])</f>
        <v>1900</v>
      </c>
      <c r="BT73" s="141">
        <f>MONTH(Table2[[#This Row],[Ja papildatvaļinājums - darbinieka darba beigšanas datums iestādē, ja darbs projektā nav beigts  31.decembrī5]])</f>
        <v>1</v>
      </c>
      <c r="BU73" s="141">
        <f>DAY(Table2[[#This Row],[Ja papildatvaļinājums - darbinieka darba beigšanas datums iestādē, ja darbs projektā nav beigts  31.decembrī5]])</f>
        <v>0</v>
      </c>
      <c r="BV73" s="141">
        <f>IF(YEAR($J73)=YEAR($K73),MIN(DATE($BS73,$BT73,$BU73),$K73)-MAX(DATE($BF73,$BG73,$BH73),$J73)+1,MIN(DATE($BS73,$BT73,$BU73),$K73)-MAX(DATE(Table2[[#This Row],[Darba beigu gads iestādē]],1,1))+1)</f>
        <v>1</v>
      </c>
    </row>
    <row r="74" spans="1:74" x14ac:dyDescent="0.3">
      <c r="A74" s="26">
        <v>65</v>
      </c>
      <c r="B74" s="48"/>
      <c r="C74" s="49"/>
      <c r="D74" s="57"/>
      <c r="E74" s="63">
        <f>SUMIF(Table2[[#This Row],[b.2021]:[c.2029]],"&gt;0",Table2[[#This Row],[b.2021]:[c.2029]])</f>
        <v>0</v>
      </c>
      <c r="F74" s="58"/>
      <c r="G74" s="59"/>
      <c r="H74" s="66">
        <f>Table2[[#This Row],[Atvaļinājuma dienu skaits, kas projektā attiecināts iepriekšējos MP ]]+Table2[[#This Row],[Atvaļinājuma dienu skaits, kas pieprasīts šajā MP3]]</f>
        <v>0</v>
      </c>
      <c r="I74" s="29">
        <f>Table2[[#This Row],[Atvaļinājums proporcionāli nostrādātajam laikam projektā (Visi atvaļinājumi kopā)]]-H74</f>
        <v>0</v>
      </c>
      <c r="J74" s="135"/>
      <c r="K74" s="139"/>
      <c r="L74" s="125"/>
      <c r="M74" s="126"/>
      <c r="N74" s="126"/>
      <c r="O74" s="126"/>
      <c r="P74" s="126"/>
      <c r="Q74" s="126"/>
      <c r="R74" s="126"/>
      <c r="S74" s="126"/>
      <c r="T74" s="127"/>
      <c r="U74" s="170"/>
      <c r="V74" s="106">
        <f>IF(COUNT(Table2[[#This Row],[Darba sākuma datums projektā1]:[Amata pienākumu izpildes termiņš, vai darba beigu datums par kuru iesniegts MP2]])=2,MIN(DATE($V$9,12,31),$D74)-MAX(DATE($V$9,1,1),$C74)+1,0)</f>
        <v>0</v>
      </c>
      <c r="W74" s="99">
        <f>IF(COUNT(Table2[[#This Row],[Darba sākuma datums projektā1]:[Amata pienākumu izpildes termiņš, vai darba beigu datums par kuru iesniegts MP2]])=2,MIN(DATE($W$9,12,31),$D74)-MAX(DATE($W$9,1,1),$C74)+1,0)</f>
        <v>0</v>
      </c>
      <c r="X74" s="99">
        <f>IF(COUNT(Table2[[#This Row],[Darba sākuma datums projektā1]:[Amata pienākumu izpildes termiņš, vai darba beigu datums par kuru iesniegts MP2]])=2,MIN(DATE($X$9,12,31),$D74)-MAX(DATE($X$9,1,1),$C74)+1,0)</f>
        <v>0</v>
      </c>
      <c r="Y74" s="99">
        <f>IF(COUNT(Table2[[#This Row],[Darba sākuma datums projektā1]:[Amata pienākumu izpildes termiņš, vai darba beigu datums par kuru iesniegts MP2]])=2,MIN(DATE($Y$9,12,31),$D74)-MAX(DATE($Y$9,1,1),$C74)+1,0)</f>
        <v>0</v>
      </c>
      <c r="Z74" s="99">
        <f>IF(COUNT(Table2[[#This Row],[Darba sākuma datums projektā1]:[Amata pienākumu izpildes termiņš, vai darba beigu datums par kuru iesniegts MP2]])=2,MIN(DATE($Z$9,12,31),$D74)-MAX(DATE(Z$9,1,1),$C74)+1,0)</f>
        <v>0</v>
      </c>
      <c r="AA74" s="99">
        <f>IF(COUNT(Table2[[#This Row],[Darba sākuma datums projektā1]:[Amata pienākumu izpildes termiņš, vai darba beigu datums par kuru iesniegts MP2]])=2,MIN(DATE($AA$9,12,31),$D74)-MAX(DATE($AA$9,1,1),$C74)+1,0)</f>
        <v>0</v>
      </c>
      <c r="AB74" s="99">
        <f>IF(COUNT(Table2[[#This Row],[Darba sākuma datums projektā1]:[Amata pienākumu izpildes termiņš, vai darba beigu datums par kuru iesniegts MP2]])=2,MIN(DATE($AB$9,12,31),$D74)-MAX(DATE($AB$9,1,1),$C74)+1,0)</f>
        <v>0</v>
      </c>
      <c r="AC74" s="99">
        <f>IF(COUNT(Table2[[#This Row],[Darba sākuma datums projektā1]:[Amata pienākumu izpildes termiņš, vai darba beigu datums par kuru iesniegts MP2]])=2,MIN(DATE($AC$9,12,31),$D74)-MAX(DATE($AC$9,1,1),$C74)+1,0)</f>
        <v>0</v>
      </c>
      <c r="AD74" s="109">
        <f>IF(COUNT(Table2[[#This Row],[Darba sākuma datums projektā1]:[Amata pienākumu izpildes termiņš, vai darba beigu datums par kuru iesniegts MP2]])=2,MIN(DATE($AD$9,12,31),$D74)-MAX(DATE($AD$9,1,1),$C74)+1,0)</f>
        <v>0</v>
      </c>
      <c r="AE74" s="106">
        <f t="shared" si="10"/>
        <v>0</v>
      </c>
      <c r="AF74" s="99">
        <f t="shared" si="11"/>
        <v>0</v>
      </c>
      <c r="AG74" s="99">
        <f t="shared" si="12"/>
        <v>0</v>
      </c>
      <c r="AH74" s="99">
        <f t="shared" si="13"/>
        <v>0</v>
      </c>
      <c r="AI74" s="99">
        <f t="shared" si="14"/>
        <v>0</v>
      </c>
      <c r="AJ74" s="99">
        <f t="shared" si="15"/>
        <v>0</v>
      </c>
      <c r="AK74" s="99">
        <f t="shared" si="16"/>
        <v>0</v>
      </c>
      <c r="AL74" s="99">
        <f t="shared" si="17"/>
        <v>0</v>
      </c>
      <c r="AM74" s="100">
        <f t="shared" si="18"/>
        <v>0</v>
      </c>
      <c r="AN74" s="103" t="e">
        <f>Table2[[#This Row],[2021]]/Table2[[#This Row],[d.2021]]</f>
        <v>#DIV/0!</v>
      </c>
      <c r="AO74" s="104" t="e">
        <f>Table2[[#This Row],[2022]]/Table2[[#This Row],[d.2022]]</f>
        <v>#DIV/0!</v>
      </c>
      <c r="AP74" s="104" t="e">
        <f>Table2[[#This Row],[2023]]/Table2[[#This Row],[d.2023]]</f>
        <v>#DIV/0!</v>
      </c>
      <c r="AQ74" s="104" t="e">
        <f>Table2[[#This Row],[2024]]/Table2[[#This Row],[d.2024]]</f>
        <v>#DIV/0!</v>
      </c>
      <c r="AR74" s="104" t="e">
        <f>Table2[[#This Row],[2025]]/Table2[[#This Row],[d.2025]]</f>
        <v>#DIV/0!</v>
      </c>
      <c r="AS74" s="104" t="e">
        <f>Table2[[#This Row],[2026]]/Table2[[#This Row],[d.2026]]</f>
        <v>#DIV/0!</v>
      </c>
      <c r="AT74" s="104" t="e">
        <f>Table2[[#This Row],[2027]]/Table2[[#This Row],[d.2027]]</f>
        <v>#DIV/0!</v>
      </c>
      <c r="AU74" s="104" t="e">
        <f>Table2[[#This Row],[2028]]/Table2[[#This Row],[d.2028]]</f>
        <v>#DIV/0!</v>
      </c>
      <c r="AV74" s="108" t="e">
        <f>Table2[[#This Row],[2029]]/Table2[[#This Row],[d.2029]]</f>
        <v>#DIV/0!</v>
      </c>
      <c r="AW74" s="97" t="e">
        <f>Table2[[#This Row],[e.2021]]/Table2[[#This Row],[Papildatvaļinājums par 20216]]</f>
        <v>#DIV/0!</v>
      </c>
      <c r="AX74" s="97" t="e">
        <f>Table2[[#This Row],[e.2022]]/Table2[[#This Row],[Papildatvaļinājums par 20226]]</f>
        <v>#DIV/0!</v>
      </c>
      <c r="AY74" s="97" t="e">
        <f>Table2[[#This Row],[e.2023]]/Table2[[#This Row],[Papildatvaļinājums par 20236]]</f>
        <v>#DIV/0!</v>
      </c>
      <c r="AZ74" s="97" t="e">
        <f>Table2[[#This Row],[e.2024]]/Table2[[#This Row],[Papildatvaļinājums par 20246]]</f>
        <v>#DIV/0!</v>
      </c>
      <c r="BA74" s="97" t="e">
        <f>Table2[[#This Row],[e.2025]]/Table2[[#This Row],[Papildatvaļinājums par 20256]]</f>
        <v>#DIV/0!</v>
      </c>
      <c r="BB74" s="97" t="e">
        <f>Table2[[#This Row],[e.2026]]/Table2[[#This Row],[Papildatvaļinājums par 20266]]</f>
        <v>#DIV/0!</v>
      </c>
      <c r="BC74" s="97" t="e">
        <f>Table2[[#This Row],[e.2027]]/Table2[[#This Row],[Papildatvaļinājums par 20276]]</f>
        <v>#DIV/0!</v>
      </c>
      <c r="BD74" s="97" t="e">
        <f>Table2[[#This Row],[e.2028]]/Table2[[#This Row],[Papildatvaļinājums par 20286]]</f>
        <v>#DIV/0!</v>
      </c>
      <c r="BE74" s="98" t="e">
        <f>Table2[[#This Row],[e.2029]]/Table2[[#This Row],[Papildatvaļinājums par 20296]]</f>
        <v>#DIV/0!</v>
      </c>
      <c r="BF74" s="85">
        <f>YEAR(Table2[[#This Row],[Ja papildatvaļinājums - darbinieka darba uzsākšana iestādē, ja darbs projektā nav uzsākts 1.janvārī4]])</f>
        <v>1900</v>
      </c>
      <c r="BG74" s="86">
        <f>MONTH(Table2[[#This Row],[Ja papildatvaļinājums - darbinieka darba uzsākšana iestādē, ja darbs projektā nav uzsākts 1.janvārī4]])</f>
        <v>1</v>
      </c>
      <c r="BH74" s="86">
        <f>DAY(Table2[[#This Row],[Ja papildatvaļinājums - darbinieka darba uzsākšana iestādē, ja darbs projektā nav uzsākts 1.janvārī4]])</f>
        <v>0</v>
      </c>
      <c r="BI74" s="147">
        <f t="shared" ref="BI74:BI105" si="20">IF(YEAR($J74)=YEAR($K74),MIN(DATE($BS74,$BT74,$BU74),$K74)-MAX(DATE($BF74,$BG74,$BH74),$J74)+1,MIN(DATE($BF74,12,31))-MAX(DATE($BF74,$BG74,$BH74))+1)</f>
        <v>1</v>
      </c>
      <c r="BJ74" s="144" cm="1">
        <f t="array" ref="BJ74">_xlfn.IFS($BF74=2021,$BI74,$BS74=2021,$BV74,$BF74&lt;2021,$BJ$8,$BS74&gt;2021,$BJ$8,$BF74&gt;2021,$BJ$8,$BS74&lt;2021,$BJ$8)</f>
        <v>365</v>
      </c>
      <c r="BK74" s="116" cm="1">
        <f t="array" ref="BK74">_xlfn.IFS($BF74=2022,$BI74,$BS74=2022,$BV74,$BF74&lt;2022,$BK$8,$BS74&gt;2022,$BK$8,$BF74&gt;2022,$BK$8,$BS74&lt;2022,$BK$8)</f>
        <v>365</v>
      </c>
      <c r="BL74" s="116" cm="1">
        <f t="array" ref="BL74">_xlfn.IFS($BF74=2023,$BI74,$BS74=2023,$BV74,$BF74&lt;2023,$BL$8,$BS74&gt;2023,$BL$8,$BF74&gt;2023,$BL$8,$BS74&lt;2023,$BL$8)</f>
        <v>365</v>
      </c>
      <c r="BM74" s="116" cm="1">
        <f t="array" ref="BM74">_xlfn.IFS($BF74=2024,$BI74,$BS74=2024,$BV74,$BF74&lt;2024,$BM$8,$BS74&gt;2024,$BM$8,$BF74&gt;2024,$BM$8,$BS74&lt;2024,$BM$8)</f>
        <v>366</v>
      </c>
      <c r="BN74" s="116" cm="1">
        <f t="array" ref="BN74">_xlfn.IFS($BF74=2025,$BI74,$BS74=2025,$BV74,$BF74&lt;2025,$BN$8,$BS74&gt;2025,$BN$8,$BF74&gt;2025,$BN$8,$BS74&lt;2025,$BN$8)</f>
        <v>365</v>
      </c>
      <c r="BO74" s="116" cm="1">
        <f t="array" ref="BO74">_xlfn.IFS($BF74=2026,$BI74,$BS74=2026,$BV74,$BF74&lt;2026,$BO$8,$BS74&gt;2026,$BO$8,$BF74&gt;2026,$BO$8,$BS74&lt;2026,$BO$8)</f>
        <v>365</v>
      </c>
      <c r="BP74" s="116" cm="1">
        <f t="array" ref="BP74">_xlfn.IFS($BF74=2027,$BI74,$BS74=2027,$BV74,$BF74&lt;2027,$BP$8,$BS74&gt;2027,$BP$8,$BF74&gt;2027,$BP$8,$BS74&lt;2027,$BP$8)</f>
        <v>365</v>
      </c>
      <c r="BQ74" s="116" cm="1">
        <f t="array" ref="BQ74">_xlfn.IFS($BF74=2028,$BI74,$BS74=2028,$BV74,$BF74&lt;2028,$BQ$8,$BS74&gt;2028,$BQ$8,$BF74&gt;2028,$BQ$8,$BS74&lt;2028,$BQ$8)</f>
        <v>366</v>
      </c>
      <c r="BR74" s="119" cm="1">
        <f t="array" ref="BR74">_xlfn.IFS($BF74=2029,$BI74,$BS74=2029,$BV74,$BF74&lt;2029,$BR$8,$BS74&gt;2029,$BR$8,$BF74&gt;2029,$BR$8,$BS74&lt;2029,$BR$8)</f>
        <v>365</v>
      </c>
      <c r="BS74" s="142">
        <f>YEAR(Table2[[#This Row],[Ja papildatvaļinājums - darbinieka darba beigšanas datums iestādē, ja darbs projektā nav beigts  31.decembrī5]])</f>
        <v>1900</v>
      </c>
      <c r="BT74" s="141">
        <f>MONTH(Table2[[#This Row],[Ja papildatvaļinājums - darbinieka darba beigšanas datums iestādē, ja darbs projektā nav beigts  31.decembrī5]])</f>
        <v>1</v>
      </c>
      <c r="BU74" s="141">
        <f>DAY(Table2[[#This Row],[Ja papildatvaļinājums - darbinieka darba beigšanas datums iestādē, ja darbs projektā nav beigts  31.decembrī5]])</f>
        <v>0</v>
      </c>
      <c r="BV74" s="141">
        <f>IF(YEAR($J74)=YEAR($K74),MIN(DATE($BS74,$BT74,$BU74),$K74)-MAX(DATE($BF74,$BG74,$BH74),$J74)+1,MIN(DATE($BS74,$BT74,$BU74),$K74)-MAX(DATE(Table2[[#This Row],[Darba beigu gads iestādē]],1,1))+1)</f>
        <v>1</v>
      </c>
    </row>
    <row r="75" spans="1:74" x14ac:dyDescent="0.3">
      <c r="A75" s="26">
        <v>66</v>
      </c>
      <c r="B75" s="48"/>
      <c r="C75" s="49"/>
      <c r="D75" s="57"/>
      <c r="E75" s="63">
        <f>SUMIF(Table2[[#This Row],[b.2021]:[c.2029]],"&gt;0",Table2[[#This Row],[b.2021]:[c.2029]])</f>
        <v>0</v>
      </c>
      <c r="F75" s="58"/>
      <c r="G75" s="59"/>
      <c r="H75" s="66">
        <f>Table2[[#This Row],[Atvaļinājuma dienu skaits, kas projektā attiecināts iepriekšējos MP ]]+Table2[[#This Row],[Atvaļinājuma dienu skaits, kas pieprasīts šajā MP3]]</f>
        <v>0</v>
      </c>
      <c r="I75" s="29">
        <f>Table2[[#This Row],[Atvaļinājums proporcionāli nostrādātajam laikam projektā (Visi atvaļinājumi kopā)]]-H75</f>
        <v>0</v>
      </c>
      <c r="J75" s="135"/>
      <c r="K75" s="139"/>
      <c r="L75" s="125"/>
      <c r="M75" s="126"/>
      <c r="N75" s="126"/>
      <c r="O75" s="126"/>
      <c r="P75" s="126"/>
      <c r="Q75" s="126"/>
      <c r="R75" s="126"/>
      <c r="S75" s="126"/>
      <c r="T75" s="127"/>
      <c r="U75" s="170"/>
      <c r="V75" s="106">
        <f>IF(COUNT(Table2[[#This Row],[Darba sākuma datums projektā1]:[Amata pienākumu izpildes termiņš, vai darba beigu datums par kuru iesniegts MP2]])=2,MIN(DATE($V$9,12,31),$D75)-MAX(DATE($V$9,1,1),$C75)+1,0)</f>
        <v>0</v>
      </c>
      <c r="W75" s="99">
        <f>IF(COUNT(Table2[[#This Row],[Darba sākuma datums projektā1]:[Amata pienākumu izpildes termiņš, vai darba beigu datums par kuru iesniegts MP2]])=2,MIN(DATE($W$9,12,31),$D75)-MAX(DATE($W$9,1,1),$C75)+1,0)</f>
        <v>0</v>
      </c>
      <c r="X75" s="99">
        <f>IF(COUNT(Table2[[#This Row],[Darba sākuma datums projektā1]:[Amata pienākumu izpildes termiņš, vai darba beigu datums par kuru iesniegts MP2]])=2,MIN(DATE($X$9,12,31),$D75)-MAX(DATE($X$9,1,1),$C75)+1,0)</f>
        <v>0</v>
      </c>
      <c r="Y75" s="99">
        <f>IF(COUNT(Table2[[#This Row],[Darba sākuma datums projektā1]:[Amata pienākumu izpildes termiņš, vai darba beigu datums par kuru iesniegts MP2]])=2,MIN(DATE($Y$9,12,31),$D75)-MAX(DATE($Y$9,1,1),$C75)+1,0)</f>
        <v>0</v>
      </c>
      <c r="Z75" s="99">
        <f>IF(COUNT(Table2[[#This Row],[Darba sākuma datums projektā1]:[Amata pienākumu izpildes termiņš, vai darba beigu datums par kuru iesniegts MP2]])=2,MIN(DATE($Z$9,12,31),$D75)-MAX(DATE(Z$9,1,1),$C75)+1,0)</f>
        <v>0</v>
      </c>
      <c r="AA75" s="99">
        <f>IF(COUNT(Table2[[#This Row],[Darba sākuma datums projektā1]:[Amata pienākumu izpildes termiņš, vai darba beigu datums par kuru iesniegts MP2]])=2,MIN(DATE($AA$9,12,31),$D75)-MAX(DATE($AA$9,1,1),$C75)+1,0)</f>
        <v>0</v>
      </c>
      <c r="AB75" s="99">
        <f>IF(COUNT(Table2[[#This Row],[Darba sākuma datums projektā1]:[Amata pienākumu izpildes termiņš, vai darba beigu datums par kuru iesniegts MP2]])=2,MIN(DATE($AB$9,12,31),$D75)-MAX(DATE($AB$9,1,1),$C75)+1,0)</f>
        <v>0</v>
      </c>
      <c r="AC75" s="99">
        <f>IF(COUNT(Table2[[#This Row],[Darba sākuma datums projektā1]:[Amata pienākumu izpildes termiņš, vai darba beigu datums par kuru iesniegts MP2]])=2,MIN(DATE($AC$9,12,31),$D75)-MAX(DATE($AC$9,1,1),$C75)+1,0)</f>
        <v>0</v>
      </c>
      <c r="AD75" s="109">
        <f>IF(COUNT(Table2[[#This Row],[Darba sākuma datums projektā1]:[Amata pienākumu izpildes termiņš, vai darba beigu datums par kuru iesniegts MP2]])=2,MIN(DATE($AD$9,12,31),$D75)-MAX(DATE($AD$9,1,1),$C75)+1,0)</f>
        <v>0</v>
      </c>
      <c r="AE75" s="106">
        <f t="shared" ref="AE75:AE138" si="21">V75/$V$7</f>
        <v>0</v>
      </c>
      <c r="AF75" s="99">
        <f t="shared" ref="AF75:AF138" si="22">W75/$W$7</f>
        <v>0</v>
      </c>
      <c r="AG75" s="99">
        <f t="shared" ref="AG75:AG138" si="23">X75/$X$7</f>
        <v>0</v>
      </c>
      <c r="AH75" s="99">
        <f t="shared" ref="AH75:AH138" si="24">Y75/$Y$7</f>
        <v>0</v>
      </c>
      <c r="AI75" s="99">
        <f t="shared" ref="AI75:AI138" si="25">Z75/$Z$7</f>
        <v>0</v>
      </c>
      <c r="AJ75" s="99">
        <f t="shared" ref="AJ75:AJ138" si="26">AA75/$AA$7</f>
        <v>0</v>
      </c>
      <c r="AK75" s="99">
        <f t="shared" ref="AK75:AK138" si="27">AB75/$AB$7</f>
        <v>0</v>
      </c>
      <c r="AL75" s="99">
        <f t="shared" ref="AL75:AL138" si="28">AC75/$AC$7</f>
        <v>0</v>
      </c>
      <c r="AM75" s="100">
        <f t="shared" ref="AM75:AM138" si="29">AD75/$AD$7</f>
        <v>0</v>
      </c>
      <c r="AN75" s="103" t="e">
        <f>Table2[[#This Row],[2021]]/Table2[[#This Row],[d.2021]]</f>
        <v>#DIV/0!</v>
      </c>
      <c r="AO75" s="104" t="e">
        <f>Table2[[#This Row],[2022]]/Table2[[#This Row],[d.2022]]</f>
        <v>#DIV/0!</v>
      </c>
      <c r="AP75" s="104" t="e">
        <f>Table2[[#This Row],[2023]]/Table2[[#This Row],[d.2023]]</f>
        <v>#DIV/0!</v>
      </c>
      <c r="AQ75" s="104" t="e">
        <f>Table2[[#This Row],[2024]]/Table2[[#This Row],[d.2024]]</f>
        <v>#DIV/0!</v>
      </c>
      <c r="AR75" s="104" t="e">
        <f>Table2[[#This Row],[2025]]/Table2[[#This Row],[d.2025]]</f>
        <v>#DIV/0!</v>
      </c>
      <c r="AS75" s="104" t="e">
        <f>Table2[[#This Row],[2026]]/Table2[[#This Row],[d.2026]]</f>
        <v>#DIV/0!</v>
      </c>
      <c r="AT75" s="104" t="e">
        <f>Table2[[#This Row],[2027]]/Table2[[#This Row],[d.2027]]</f>
        <v>#DIV/0!</v>
      </c>
      <c r="AU75" s="104" t="e">
        <f>Table2[[#This Row],[2028]]/Table2[[#This Row],[d.2028]]</f>
        <v>#DIV/0!</v>
      </c>
      <c r="AV75" s="108" t="e">
        <f>Table2[[#This Row],[2029]]/Table2[[#This Row],[d.2029]]</f>
        <v>#DIV/0!</v>
      </c>
      <c r="AW75" s="97" t="e">
        <f>Table2[[#This Row],[e.2021]]/Table2[[#This Row],[Papildatvaļinājums par 20216]]</f>
        <v>#DIV/0!</v>
      </c>
      <c r="AX75" s="97" t="e">
        <f>Table2[[#This Row],[e.2022]]/Table2[[#This Row],[Papildatvaļinājums par 20226]]</f>
        <v>#DIV/0!</v>
      </c>
      <c r="AY75" s="97" t="e">
        <f>Table2[[#This Row],[e.2023]]/Table2[[#This Row],[Papildatvaļinājums par 20236]]</f>
        <v>#DIV/0!</v>
      </c>
      <c r="AZ75" s="97" t="e">
        <f>Table2[[#This Row],[e.2024]]/Table2[[#This Row],[Papildatvaļinājums par 20246]]</f>
        <v>#DIV/0!</v>
      </c>
      <c r="BA75" s="97" t="e">
        <f>Table2[[#This Row],[e.2025]]/Table2[[#This Row],[Papildatvaļinājums par 20256]]</f>
        <v>#DIV/0!</v>
      </c>
      <c r="BB75" s="97" t="e">
        <f>Table2[[#This Row],[e.2026]]/Table2[[#This Row],[Papildatvaļinājums par 20266]]</f>
        <v>#DIV/0!</v>
      </c>
      <c r="BC75" s="97" t="e">
        <f>Table2[[#This Row],[e.2027]]/Table2[[#This Row],[Papildatvaļinājums par 20276]]</f>
        <v>#DIV/0!</v>
      </c>
      <c r="BD75" s="97" t="e">
        <f>Table2[[#This Row],[e.2028]]/Table2[[#This Row],[Papildatvaļinājums par 20286]]</f>
        <v>#DIV/0!</v>
      </c>
      <c r="BE75" s="98" t="e">
        <f>Table2[[#This Row],[e.2029]]/Table2[[#This Row],[Papildatvaļinājums par 20296]]</f>
        <v>#DIV/0!</v>
      </c>
      <c r="BF75" s="85">
        <f>YEAR(Table2[[#This Row],[Ja papildatvaļinājums - darbinieka darba uzsākšana iestādē, ja darbs projektā nav uzsākts 1.janvārī4]])</f>
        <v>1900</v>
      </c>
      <c r="BG75" s="86">
        <f>MONTH(Table2[[#This Row],[Ja papildatvaļinājums - darbinieka darba uzsākšana iestādē, ja darbs projektā nav uzsākts 1.janvārī4]])</f>
        <v>1</v>
      </c>
      <c r="BH75" s="86">
        <f>DAY(Table2[[#This Row],[Ja papildatvaļinājums - darbinieka darba uzsākšana iestādē, ja darbs projektā nav uzsākts 1.janvārī4]])</f>
        <v>0</v>
      </c>
      <c r="BI75" s="147">
        <f t="shared" si="20"/>
        <v>1</v>
      </c>
      <c r="BJ75" s="144" cm="1">
        <f t="array" ref="BJ75">_xlfn.IFS($BF75=2021,$BI75,$BS75=2021,$BV75,$BF75&lt;2021,$BJ$8,$BS75&gt;2021,$BJ$8,$BF75&gt;2021,$BJ$8,$BS75&lt;2021,$BJ$8)</f>
        <v>365</v>
      </c>
      <c r="BK75" s="116" cm="1">
        <f t="array" ref="BK75">_xlfn.IFS($BF75=2022,$BI75,$BS75=2022,$BV75,$BF75&lt;2022,$BK$8,$BS75&gt;2022,$BK$8,$BF75&gt;2022,$BK$8,$BS75&lt;2022,$BK$8)</f>
        <v>365</v>
      </c>
      <c r="BL75" s="116" cm="1">
        <f t="array" ref="BL75">_xlfn.IFS($BF75=2023,$BI75,$BS75=2023,$BV75,$BF75&lt;2023,$BL$8,$BS75&gt;2023,$BL$8,$BF75&gt;2023,$BL$8,$BS75&lt;2023,$BL$8)</f>
        <v>365</v>
      </c>
      <c r="BM75" s="116" cm="1">
        <f t="array" ref="BM75">_xlfn.IFS($BF75=2024,$BI75,$BS75=2024,$BV75,$BF75&lt;2024,$BM$8,$BS75&gt;2024,$BM$8,$BF75&gt;2024,$BM$8,$BS75&lt;2024,$BM$8)</f>
        <v>366</v>
      </c>
      <c r="BN75" s="116" cm="1">
        <f t="array" ref="BN75">_xlfn.IFS($BF75=2025,$BI75,$BS75=2025,$BV75,$BF75&lt;2025,$BN$8,$BS75&gt;2025,$BN$8,$BF75&gt;2025,$BN$8,$BS75&lt;2025,$BN$8)</f>
        <v>365</v>
      </c>
      <c r="BO75" s="116" cm="1">
        <f t="array" ref="BO75">_xlfn.IFS($BF75=2026,$BI75,$BS75=2026,$BV75,$BF75&lt;2026,$BO$8,$BS75&gt;2026,$BO$8,$BF75&gt;2026,$BO$8,$BS75&lt;2026,$BO$8)</f>
        <v>365</v>
      </c>
      <c r="BP75" s="116" cm="1">
        <f t="array" ref="BP75">_xlfn.IFS($BF75=2027,$BI75,$BS75=2027,$BV75,$BF75&lt;2027,$BP$8,$BS75&gt;2027,$BP$8,$BF75&gt;2027,$BP$8,$BS75&lt;2027,$BP$8)</f>
        <v>365</v>
      </c>
      <c r="BQ75" s="116" cm="1">
        <f t="array" ref="BQ75">_xlfn.IFS($BF75=2028,$BI75,$BS75=2028,$BV75,$BF75&lt;2028,$BQ$8,$BS75&gt;2028,$BQ$8,$BF75&gt;2028,$BQ$8,$BS75&lt;2028,$BQ$8)</f>
        <v>366</v>
      </c>
      <c r="BR75" s="119" cm="1">
        <f t="array" ref="BR75">_xlfn.IFS($BF75=2029,$BI75,$BS75=2029,$BV75,$BF75&lt;2029,$BR$8,$BS75&gt;2029,$BR$8,$BF75&gt;2029,$BR$8,$BS75&lt;2029,$BR$8)</f>
        <v>365</v>
      </c>
      <c r="BS75" s="142">
        <f>YEAR(Table2[[#This Row],[Ja papildatvaļinājums - darbinieka darba beigšanas datums iestādē, ja darbs projektā nav beigts  31.decembrī5]])</f>
        <v>1900</v>
      </c>
      <c r="BT75" s="141">
        <f>MONTH(Table2[[#This Row],[Ja papildatvaļinājums - darbinieka darba beigšanas datums iestādē, ja darbs projektā nav beigts  31.decembrī5]])</f>
        <v>1</v>
      </c>
      <c r="BU75" s="141">
        <f>DAY(Table2[[#This Row],[Ja papildatvaļinājums - darbinieka darba beigšanas datums iestādē, ja darbs projektā nav beigts  31.decembrī5]])</f>
        <v>0</v>
      </c>
      <c r="BV75" s="141">
        <f>IF(YEAR($J75)=YEAR($K75),MIN(DATE($BS75,$BT75,$BU75),$K75)-MAX(DATE($BF75,$BG75,$BH75),$J75)+1,MIN(DATE($BS75,$BT75,$BU75),$K75)-MAX(DATE(Table2[[#This Row],[Darba beigu gads iestādē]],1,1))+1)</f>
        <v>1</v>
      </c>
    </row>
    <row r="76" spans="1:74" x14ac:dyDescent="0.3">
      <c r="A76" s="26">
        <v>67</v>
      </c>
      <c r="B76" s="48"/>
      <c r="C76" s="49"/>
      <c r="D76" s="57"/>
      <c r="E76" s="63">
        <f>SUMIF(Table2[[#This Row],[b.2021]:[c.2029]],"&gt;0",Table2[[#This Row],[b.2021]:[c.2029]])</f>
        <v>0</v>
      </c>
      <c r="F76" s="58"/>
      <c r="G76" s="59"/>
      <c r="H76" s="66">
        <f>Table2[[#This Row],[Atvaļinājuma dienu skaits, kas projektā attiecināts iepriekšējos MP ]]+Table2[[#This Row],[Atvaļinājuma dienu skaits, kas pieprasīts šajā MP3]]</f>
        <v>0</v>
      </c>
      <c r="I76" s="29">
        <f>Table2[[#This Row],[Atvaļinājums proporcionāli nostrādātajam laikam projektā (Visi atvaļinājumi kopā)]]-H76</f>
        <v>0</v>
      </c>
      <c r="J76" s="135"/>
      <c r="K76" s="139"/>
      <c r="L76" s="125"/>
      <c r="M76" s="126"/>
      <c r="N76" s="126"/>
      <c r="O76" s="126"/>
      <c r="P76" s="126"/>
      <c r="Q76" s="126"/>
      <c r="R76" s="126"/>
      <c r="S76" s="126"/>
      <c r="T76" s="127"/>
      <c r="U76" s="170"/>
      <c r="V76" s="106">
        <f>IF(COUNT(Table2[[#This Row],[Darba sākuma datums projektā1]:[Amata pienākumu izpildes termiņš, vai darba beigu datums par kuru iesniegts MP2]])=2,MIN(DATE($V$9,12,31),$D76)-MAX(DATE($V$9,1,1),$C76)+1,0)</f>
        <v>0</v>
      </c>
      <c r="W76" s="99">
        <f>IF(COUNT(Table2[[#This Row],[Darba sākuma datums projektā1]:[Amata pienākumu izpildes termiņš, vai darba beigu datums par kuru iesniegts MP2]])=2,MIN(DATE($W$9,12,31),$D76)-MAX(DATE($W$9,1,1),$C76)+1,0)</f>
        <v>0</v>
      </c>
      <c r="X76" s="99">
        <f>IF(COUNT(Table2[[#This Row],[Darba sākuma datums projektā1]:[Amata pienākumu izpildes termiņš, vai darba beigu datums par kuru iesniegts MP2]])=2,MIN(DATE($X$9,12,31),$D76)-MAX(DATE($X$9,1,1),$C76)+1,0)</f>
        <v>0</v>
      </c>
      <c r="Y76" s="99">
        <f>IF(COUNT(Table2[[#This Row],[Darba sākuma datums projektā1]:[Amata pienākumu izpildes termiņš, vai darba beigu datums par kuru iesniegts MP2]])=2,MIN(DATE($Y$9,12,31),$D76)-MAX(DATE($Y$9,1,1),$C76)+1,0)</f>
        <v>0</v>
      </c>
      <c r="Z76" s="99">
        <f>IF(COUNT(Table2[[#This Row],[Darba sākuma datums projektā1]:[Amata pienākumu izpildes termiņš, vai darba beigu datums par kuru iesniegts MP2]])=2,MIN(DATE($Z$9,12,31),$D76)-MAX(DATE(Z$9,1,1),$C76)+1,0)</f>
        <v>0</v>
      </c>
      <c r="AA76" s="99">
        <f>IF(COUNT(Table2[[#This Row],[Darba sākuma datums projektā1]:[Amata pienākumu izpildes termiņš, vai darba beigu datums par kuru iesniegts MP2]])=2,MIN(DATE($AA$9,12,31),$D76)-MAX(DATE($AA$9,1,1),$C76)+1,0)</f>
        <v>0</v>
      </c>
      <c r="AB76" s="99">
        <f>IF(COUNT(Table2[[#This Row],[Darba sākuma datums projektā1]:[Amata pienākumu izpildes termiņš, vai darba beigu datums par kuru iesniegts MP2]])=2,MIN(DATE($AB$9,12,31),$D76)-MAX(DATE($AB$9,1,1),$C76)+1,0)</f>
        <v>0</v>
      </c>
      <c r="AC76" s="99">
        <f>IF(COUNT(Table2[[#This Row],[Darba sākuma datums projektā1]:[Amata pienākumu izpildes termiņš, vai darba beigu datums par kuru iesniegts MP2]])=2,MIN(DATE($AC$9,12,31),$D76)-MAX(DATE($AC$9,1,1),$C76)+1,0)</f>
        <v>0</v>
      </c>
      <c r="AD76" s="109">
        <f>IF(COUNT(Table2[[#This Row],[Darba sākuma datums projektā1]:[Amata pienākumu izpildes termiņš, vai darba beigu datums par kuru iesniegts MP2]])=2,MIN(DATE($AD$9,12,31),$D76)-MAX(DATE($AD$9,1,1),$C76)+1,0)</f>
        <v>0</v>
      </c>
      <c r="AE76" s="106">
        <f t="shared" si="21"/>
        <v>0</v>
      </c>
      <c r="AF76" s="99">
        <f t="shared" si="22"/>
        <v>0</v>
      </c>
      <c r="AG76" s="99">
        <f t="shared" si="23"/>
        <v>0</v>
      </c>
      <c r="AH76" s="99">
        <f t="shared" si="24"/>
        <v>0</v>
      </c>
      <c r="AI76" s="99">
        <f t="shared" si="25"/>
        <v>0</v>
      </c>
      <c r="AJ76" s="99">
        <f t="shared" si="26"/>
        <v>0</v>
      </c>
      <c r="AK76" s="99">
        <f t="shared" si="27"/>
        <v>0</v>
      </c>
      <c r="AL76" s="99">
        <f t="shared" si="28"/>
        <v>0</v>
      </c>
      <c r="AM76" s="100">
        <f t="shared" si="29"/>
        <v>0</v>
      </c>
      <c r="AN76" s="103" t="e">
        <f>Table2[[#This Row],[2021]]/Table2[[#This Row],[d.2021]]</f>
        <v>#DIV/0!</v>
      </c>
      <c r="AO76" s="104" t="e">
        <f>Table2[[#This Row],[2022]]/Table2[[#This Row],[d.2022]]</f>
        <v>#DIV/0!</v>
      </c>
      <c r="AP76" s="104" t="e">
        <f>Table2[[#This Row],[2023]]/Table2[[#This Row],[d.2023]]</f>
        <v>#DIV/0!</v>
      </c>
      <c r="AQ76" s="104" t="e">
        <f>Table2[[#This Row],[2024]]/Table2[[#This Row],[d.2024]]</f>
        <v>#DIV/0!</v>
      </c>
      <c r="AR76" s="104" t="e">
        <f>Table2[[#This Row],[2025]]/Table2[[#This Row],[d.2025]]</f>
        <v>#DIV/0!</v>
      </c>
      <c r="AS76" s="104" t="e">
        <f>Table2[[#This Row],[2026]]/Table2[[#This Row],[d.2026]]</f>
        <v>#DIV/0!</v>
      </c>
      <c r="AT76" s="104" t="e">
        <f>Table2[[#This Row],[2027]]/Table2[[#This Row],[d.2027]]</f>
        <v>#DIV/0!</v>
      </c>
      <c r="AU76" s="104" t="e">
        <f>Table2[[#This Row],[2028]]/Table2[[#This Row],[d.2028]]</f>
        <v>#DIV/0!</v>
      </c>
      <c r="AV76" s="108" t="e">
        <f>Table2[[#This Row],[2029]]/Table2[[#This Row],[d.2029]]</f>
        <v>#DIV/0!</v>
      </c>
      <c r="AW76" s="97" t="e">
        <f>Table2[[#This Row],[e.2021]]/Table2[[#This Row],[Papildatvaļinājums par 20216]]</f>
        <v>#DIV/0!</v>
      </c>
      <c r="AX76" s="97" t="e">
        <f>Table2[[#This Row],[e.2022]]/Table2[[#This Row],[Papildatvaļinājums par 20226]]</f>
        <v>#DIV/0!</v>
      </c>
      <c r="AY76" s="97" t="e">
        <f>Table2[[#This Row],[e.2023]]/Table2[[#This Row],[Papildatvaļinājums par 20236]]</f>
        <v>#DIV/0!</v>
      </c>
      <c r="AZ76" s="97" t="e">
        <f>Table2[[#This Row],[e.2024]]/Table2[[#This Row],[Papildatvaļinājums par 20246]]</f>
        <v>#DIV/0!</v>
      </c>
      <c r="BA76" s="97" t="e">
        <f>Table2[[#This Row],[e.2025]]/Table2[[#This Row],[Papildatvaļinājums par 20256]]</f>
        <v>#DIV/0!</v>
      </c>
      <c r="BB76" s="97" t="e">
        <f>Table2[[#This Row],[e.2026]]/Table2[[#This Row],[Papildatvaļinājums par 20266]]</f>
        <v>#DIV/0!</v>
      </c>
      <c r="BC76" s="97" t="e">
        <f>Table2[[#This Row],[e.2027]]/Table2[[#This Row],[Papildatvaļinājums par 20276]]</f>
        <v>#DIV/0!</v>
      </c>
      <c r="BD76" s="97" t="e">
        <f>Table2[[#This Row],[e.2028]]/Table2[[#This Row],[Papildatvaļinājums par 20286]]</f>
        <v>#DIV/0!</v>
      </c>
      <c r="BE76" s="98" t="e">
        <f>Table2[[#This Row],[e.2029]]/Table2[[#This Row],[Papildatvaļinājums par 20296]]</f>
        <v>#DIV/0!</v>
      </c>
      <c r="BF76" s="85">
        <f>YEAR(Table2[[#This Row],[Ja papildatvaļinājums - darbinieka darba uzsākšana iestādē, ja darbs projektā nav uzsākts 1.janvārī4]])</f>
        <v>1900</v>
      </c>
      <c r="BG76" s="86">
        <f>MONTH(Table2[[#This Row],[Ja papildatvaļinājums - darbinieka darba uzsākšana iestādē, ja darbs projektā nav uzsākts 1.janvārī4]])</f>
        <v>1</v>
      </c>
      <c r="BH76" s="86">
        <f>DAY(Table2[[#This Row],[Ja papildatvaļinājums - darbinieka darba uzsākšana iestādē, ja darbs projektā nav uzsākts 1.janvārī4]])</f>
        <v>0</v>
      </c>
      <c r="BI76" s="147">
        <f t="shared" si="20"/>
        <v>1</v>
      </c>
      <c r="BJ76" s="144" cm="1">
        <f t="array" ref="BJ76">_xlfn.IFS($BF76=2021,$BI76,$BS76=2021,$BV76,$BF76&lt;2021,$BJ$8,$BS76&gt;2021,$BJ$8,$BF76&gt;2021,$BJ$8,$BS76&lt;2021,$BJ$8)</f>
        <v>365</v>
      </c>
      <c r="BK76" s="116" cm="1">
        <f t="array" ref="BK76">_xlfn.IFS($BF76=2022,$BI76,$BS76=2022,$BV76,$BF76&lt;2022,$BK$8,$BS76&gt;2022,$BK$8,$BF76&gt;2022,$BK$8,$BS76&lt;2022,$BK$8)</f>
        <v>365</v>
      </c>
      <c r="BL76" s="116" cm="1">
        <f t="array" ref="BL76">_xlfn.IFS($BF76=2023,$BI76,$BS76=2023,$BV76,$BF76&lt;2023,$BL$8,$BS76&gt;2023,$BL$8,$BF76&gt;2023,$BL$8,$BS76&lt;2023,$BL$8)</f>
        <v>365</v>
      </c>
      <c r="BM76" s="116" cm="1">
        <f t="array" ref="BM76">_xlfn.IFS($BF76=2024,$BI76,$BS76=2024,$BV76,$BF76&lt;2024,$BM$8,$BS76&gt;2024,$BM$8,$BF76&gt;2024,$BM$8,$BS76&lt;2024,$BM$8)</f>
        <v>366</v>
      </c>
      <c r="BN76" s="116" cm="1">
        <f t="array" ref="BN76">_xlfn.IFS($BF76=2025,$BI76,$BS76=2025,$BV76,$BF76&lt;2025,$BN$8,$BS76&gt;2025,$BN$8,$BF76&gt;2025,$BN$8,$BS76&lt;2025,$BN$8)</f>
        <v>365</v>
      </c>
      <c r="BO76" s="116" cm="1">
        <f t="array" ref="BO76">_xlfn.IFS($BF76=2026,$BI76,$BS76=2026,$BV76,$BF76&lt;2026,$BO$8,$BS76&gt;2026,$BO$8,$BF76&gt;2026,$BO$8,$BS76&lt;2026,$BO$8)</f>
        <v>365</v>
      </c>
      <c r="BP76" s="116" cm="1">
        <f t="array" ref="BP76">_xlfn.IFS($BF76=2027,$BI76,$BS76=2027,$BV76,$BF76&lt;2027,$BP$8,$BS76&gt;2027,$BP$8,$BF76&gt;2027,$BP$8,$BS76&lt;2027,$BP$8)</f>
        <v>365</v>
      </c>
      <c r="BQ76" s="116" cm="1">
        <f t="array" ref="BQ76">_xlfn.IFS($BF76=2028,$BI76,$BS76=2028,$BV76,$BF76&lt;2028,$BQ$8,$BS76&gt;2028,$BQ$8,$BF76&gt;2028,$BQ$8,$BS76&lt;2028,$BQ$8)</f>
        <v>366</v>
      </c>
      <c r="BR76" s="119" cm="1">
        <f t="array" ref="BR76">_xlfn.IFS($BF76=2029,$BI76,$BS76=2029,$BV76,$BF76&lt;2029,$BR$8,$BS76&gt;2029,$BR$8,$BF76&gt;2029,$BR$8,$BS76&lt;2029,$BR$8)</f>
        <v>365</v>
      </c>
      <c r="BS76" s="142">
        <f>YEAR(Table2[[#This Row],[Ja papildatvaļinājums - darbinieka darba beigšanas datums iestādē, ja darbs projektā nav beigts  31.decembrī5]])</f>
        <v>1900</v>
      </c>
      <c r="BT76" s="141">
        <f>MONTH(Table2[[#This Row],[Ja papildatvaļinājums - darbinieka darba beigšanas datums iestādē, ja darbs projektā nav beigts  31.decembrī5]])</f>
        <v>1</v>
      </c>
      <c r="BU76" s="141">
        <f>DAY(Table2[[#This Row],[Ja papildatvaļinājums - darbinieka darba beigšanas datums iestādē, ja darbs projektā nav beigts  31.decembrī5]])</f>
        <v>0</v>
      </c>
      <c r="BV76" s="141">
        <f>IF(YEAR($J76)=YEAR($K76),MIN(DATE($BS76,$BT76,$BU76),$K76)-MAX(DATE($BF76,$BG76,$BH76),$J76)+1,MIN(DATE($BS76,$BT76,$BU76),$K76)-MAX(DATE(Table2[[#This Row],[Darba beigu gads iestādē]],1,1))+1)</f>
        <v>1</v>
      </c>
    </row>
    <row r="77" spans="1:74" x14ac:dyDescent="0.3">
      <c r="A77" s="26">
        <v>68</v>
      </c>
      <c r="B77" s="48"/>
      <c r="C77" s="49"/>
      <c r="D77" s="57"/>
      <c r="E77" s="63">
        <f>SUMIF(Table2[[#This Row],[b.2021]:[c.2029]],"&gt;0",Table2[[#This Row],[b.2021]:[c.2029]])</f>
        <v>0</v>
      </c>
      <c r="F77" s="58"/>
      <c r="G77" s="59"/>
      <c r="H77" s="66">
        <f>Table2[[#This Row],[Atvaļinājuma dienu skaits, kas projektā attiecināts iepriekšējos MP ]]+Table2[[#This Row],[Atvaļinājuma dienu skaits, kas pieprasīts šajā MP3]]</f>
        <v>0</v>
      </c>
      <c r="I77" s="29">
        <f>Table2[[#This Row],[Atvaļinājums proporcionāli nostrādātajam laikam projektā (Visi atvaļinājumi kopā)]]-H77</f>
        <v>0</v>
      </c>
      <c r="J77" s="135"/>
      <c r="K77" s="139"/>
      <c r="L77" s="125"/>
      <c r="M77" s="126"/>
      <c r="N77" s="126"/>
      <c r="O77" s="126"/>
      <c r="P77" s="126"/>
      <c r="Q77" s="126"/>
      <c r="R77" s="126"/>
      <c r="S77" s="126"/>
      <c r="T77" s="127"/>
      <c r="U77" s="170"/>
      <c r="V77" s="106">
        <f>IF(COUNT(Table2[[#This Row],[Darba sākuma datums projektā1]:[Amata pienākumu izpildes termiņš, vai darba beigu datums par kuru iesniegts MP2]])=2,MIN(DATE($V$9,12,31),$D77)-MAX(DATE($V$9,1,1),$C77)+1,0)</f>
        <v>0</v>
      </c>
      <c r="W77" s="99">
        <f>IF(COUNT(Table2[[#This Row],[Darba sākuma datums projektā1]:[Amata pienākumu izpildes termiņš, vai darba beigu datums par kuru iesniegts MP2]])=2,MIN(DATE($W$9,12,31),$D77)-MAX(DATE($W$9,1,1),$C77)+1,0)</f>
        <v>0</v>
      </c>
      <c r="X77" s="99">
        <f>IF(COUNT(Table2[[#This Row],[Darba sākuma datums projektā1]:[Amata pienākumu izpildes termiņš, vai darba beigu datums par kuru iesniegts MP2]])=2,MIN(DATE($X$9,12,31),$D77)-MAX(DATE($X$9,1,1),$C77)+1,0)</f>
        <v>0</v>
      </c>
      <c r="Y77" s="99">
        <f>IF(COUNT(Table2[[#This Row],[Darba sākuma datums projektā1]:[Amata pienākumu izpildes termiņš, vai darba beigu datums par kuru iesniegts MP2]])=2,MIN(DATE($Y$9,12,31),$D77)-MAX(DATE($Y$9,1,1),$C77)+1,0)</f>
        <v>0</v>
      </c>
      <c r="Z77" s="99">
        <f>IF(COUNT(Table2[[#This Row],[Darba sākuma datums projektā1]:[Amata pienākumu izpildes termiņš, vai darba beigu datums par kuru iesniegts MP2]])=2,MIN(DATE($Z$9,12,31),$D77)-MAX(DATE(Z$9,1,1),$C77)+1,0)</f>
        <v>0</v>
      </c>
      <c r="AA77" s="99">
        <f>IF(COUNT(Table2[[#This Row],[Darba sākuma datums projektā1]:[Amata pienākumu izpildes termiņš, vai darba beigu datums par kuru iesniegts MP2]])=2,MIN(DATE($AA$9,12,31),$D77)-MAX(DATE($AA$9,1,1),$C77)+1,0)</f>
        <v>0</v>
      </c>
      <c r="AB77" s="99">
        <f>IF(COUNT(Table2[[#This Row],[Darba sākuma datums projektā1]:[Amata pienākumu izpildes termiņš, vai darba beigu datums par kuru iesniegts MP2]])=2,MIN(DATE($AB$9,12,31),$D77)-MAX(DATE($AB$9,1,1),$C77)+1,0)</f>
        <v>0</v>
      </c>
      <c r="AC77" s="99">
        <f>IF(COUNT(Table2[[#This Row],[Darba sākuma datums projektā1]:[Amata pienākumu izpildes termiņš, vai darba beigu datums par kuru iesniegts MP2]])=2,MIN(DATE($AC$9,12,31),$D77)-MAX(DATE($AC$9,1,1),$C77)+1,0)</f>
        <v>0</v>
      </c>
      <c r="AD77" s="109">
        <f>IF(COUNT(Table2[[#This Row],[Darba sākuma datums projektā1]:[Amata pienākumu izpildes termiņš, vai darba beigu datums par kuru iesniegts MP2]])=2,MIN(DATE($AD$9,12,31),$D77)-MAX(DATE($AD$9,1,1),$C77)+1,0)</f>
        <v>0</v>
      </c>
      <c r="AE77" s="106">
        <f t="shared" si="21"/>
        <v>0</v>
      </c>
      <c r="AF77" s="99">
        <f t="shared" si="22"/>
        <v>0</v>
      </c>
      <c r="AG77" s="99">
        <f t="shared" si="23"/>
        <v>0</v>
      </c>
      <c r="AH77" s="99">
        <f t="shared" si="24"/>
        <v>0</v>
      </c>
      <c r="AI77" s="99">
        <f t="shared" si="25"/>
        <v>0</v>
      </c>
      <c r="AJ77" s="99">
        <f t="shared" si="26"/>
        <v>0</v>
      </c>
      <c r="AK77" s="99">
        <f t="shared" si="27"/>
        <v>0</v>
      </c>
      <c r="AL77" s="99">
        <f t="shared" si="28"/>
        <v>0</v>
      </c>
      <c r="AM77" s="100">
        <f t="shared" si="29"/>
        <v>0</v>
      </c>
      <c r="AN77" s="103" t="e">
        <f>Table2[[#This Row],[2021]]/Table2[[#This Row],[d.2021]]</f>
        <v>#DIV/0!</v>
      </c>
      <c r="AO77" s="104" t="e">
        <f>Table2[[#This Row],[2022]]/Table2[[#This Row],[d.2022]]</f>
        <v>#DIV/0!</v>
      </c>
      <c r="AP77" s="104" t="e">
        <f>Table2[[#This Row],[2023]]/Table2[[#This Row],[d.2023]]</f>
        <v>#DIV/0!</v>
      </c>
      <c r="AQ77" s="104" t="e">
        <f>Table2[[#This Row],[2024]]/Table2[[#This Row],[d.2024]]</f>
        <v>#DIV/0!</v>
      </c>
      <c r="AR77" s="104" t="e">
        <f>Table2[[#This Row],[2025]]/Table2[[#This Row],[d.2025]]</f>
        <v>#DIV/0!</v>
      </c>
      <c r="AS77" s="104" t="e">
        <f>Table2[[#This Row],[2026]]/Table2[[#This Row],[d.2026]]</f>
        <v>#DIV/0!</v>
      </c>
      <c r="AT77" s="104" t="e">
        <f>Table2[[#This Row],[2027]]/Table2[[#This Row],[d.2027]]</f>
        <v>#DIV/0!</v>
      </c>
      <c r="AU77" s="104" t="e">
        <f>Table2[[#This Row],[2028]]/Table2[[#This Row],[d.2028]]</f>
        <v>#DIV/0!</v>
      </c>
      <c r="AV77" s="108" t="e">
        <f>Table2[[#This Row],[2029]]/Table2[[#This Row],[d.2029]]</f>
        <v>#DIV/0!</v>
      </c>
      <c r="AW77" s="97" t="e">
        <f>Table2[[#This Row],[e.2021]]/Table2[[#This Row],[Papildatvaļinājums par 20216]]</f>
        <v>#DIV/0!</v>
      </c>
      <c r="AX77" s="97" t="e">
        <f>Table2[[#This Row],[e.2022]]/Table2[[#This Row],[Papildatvaļinājums par 20226]]</f>
        <v>#DIV/0!</v>
      </c>
      <c r="AY77" s="97" t="e">
        <f>Table2[[#This Row],[e.2023]]/Table2[[#This Row],[Papildatvaļinājums par 20236]]</f>
        <v>#DIV/0!</v>
      </c>
      <c r="AZ77" s="97" t="e">
        <f>Table2[[#This Row],[e.2024]]/Table2[[#This Row],[Papildatvaļinājums par 20246]]</f>
        <v>#DIV/0!</v>
      </c>
      <c r="BA77" s="97" t="e">
        <f>Table2[[#This Row],[e.2025]]/Table2[[#This Row],[Papildatvaļinājums par 20256]]</f>
        <v>#DIV/0!</v>
      </c>
      <c r="BB77" s="97" t="e">
        <f>Table2[[#This Row],[e.2026]]/Table2[[#This Row],[Papildatvaļinājums par 20266]]</f>
        <v>#DIV/0!</v>
      </c>
      <c r="BC77" s="97" t="e">
        <f>Table2[[#This Row],[e.2027]]/Table2[[#This Row],[Papildatvaļinājums par 20276]]</f>
        <v>#DIV/0!</v>
      </c>
      <c r="BD77" s="97" t="e">
        <f>Table2[[#This Row],[e.2028]]/Table2[[#This Row],[Papildatvaļinājums par 20286]]</f>
        <v>#DIV/0!</v>
      </c>
      <c r="BE77" s="98" t="e">
        <f>Table2[[#This Row],[e.2029]]/Table2[[#This Row],[Papildatvaļinājums par 20296]]</f>
        <v>#DIV/0!</v>
      </c>
      <c r="BF77" s="85">
        <f>YEAR(Table2[[#This Row],[Ja papildatvaļinājums - darbinieka darba uzsākšana iestādē, ja darbs projektā nav uzsākts 1.janvārī4]])</f>
        <v>1900</v>
      </c>
      <c r="BG77" s="86">
        <f>MONTH(Table2[[#This Row],[Ja papildatvaļinājums - darbinieka darba uzsākšana iestādē, ja darbs projektā nav uzsākts 1.janvārī4]])</f>
        <v>1</v>
      </c>
      <c r="BH77" s="86">
        <f>DAY(Table2[[#This Row],[Ja papildatvaļinājums - darbinieka darba uzsākšana iestādē, ja darbs projektā nav uzsākts 1.janvārī4]])</f>
        <v>0</v>
      </c>
      <c r="BI77" s="147">
        <f t="shared" si="20"/>
        <v>1</v>
      </c>
      <c r="BJ77" s="144" cm="1">
        <f t="array" ref="BJ77">_xlfn.IFS($BF77=2021,$BI77,$BS77=2021,$BV77,$BF77&lt;2021,$BJ$8,$BS77&gt;2021,$BJ$8,$BF77&gt;2021,$BJ$8,$BS77&lt;2021,$BJ$8)</f>
        <v>365</v>
      </c>
      <c r="BK77" s="116" cm="1">
        <f t="array" ref="BK77">_xlfn.IFS($BF77=2022,$BI77,$BS77=2022,$BV77,$BF77&lt;2022,$BK$8,$BS77&gt;2022,$BK$8,$BF77&gt;2022,$BK$8,$BS77&lt;2022,$BK$8)</f>
        <v>365</v>
      </c>
      <c r="BL77" s="116" cm="1">
        <f t="array" ref="BL77">_xlfn.IFS($BF77=2023,$BI77,$BS77=2023,$BV77,$BF77&lt;2023,$BL$8,$BS77&gt;2023,$BL$8,$BF77&gt;2023,$BL$8,$BS77&lt;2023,$BL$8)</f>
        <v>365</v>
      </c>
      <c r="BM77" s="116" cm="1">
        <f t="array" ref="BM77">_xlfn.IFS($BF77=2024,$BI77,$BS77=2024,$BV77,$BF77&lt;2024,$BM$8,$BS77&gt;2024,$BM$8,$BF77&gt;2024,$BM$8,$BS77&lt;2024,$BM$8)</f>
        <v>366</v>
      </c>
      <c r="BN77" s="116" cm="1">
        <f t="array" ref="BN77">_xlfn.IFS($BF77=2025,$BI77,$BS77=2025,$BV77,$BF77&lt;2025,$BN$8,$BS77&gt;2025,$BN$8,$BF77&gt;2025,$BN$8,$BS77&lt;2025,$BN$8)</f>
        <v>365</v>
      </c>
      <c r="BO77" s="116" cm="1">
        <f t="array" ref="BO77">_xlfn.IFS($BF77=2026,$BI77,$BS77=2026,$BV77,$BF77&lt;2026,$BO$8,$BS77&gt;2026,$BO$8,$BF77&gt;2026,$BO$8,$BS77&lt;2026,$BO$8)</f>
        <v>365</v>
      </c>
      <c r="BP77" s="116" cm="1">
        <f t="array" ref="BP77">_xlfn.IFS($BF77=2027,$BI77,$BS77=2027,$BV77,$BF77&lt;2027,$BP$8,$BS77&gt;2027,$BP$8,$BF77&gt;2027,$BP$8,$BS77&lt;2027,$BP$8)</f>
        <v>365</v>
      </c>
      <c r="BQ77" s="116" cm="1">
        <f t="array" ref="BQ77">_xlfn.IFS($BF77=2028,$BI77,$BS77=2028,$BV77,$BF77&lt;2028,$BQ$8,$BS77&gt;2028,$BQ$8,$BF77&gt;2028,$BQ$8,$BS77&lt;2028,$BQ$8)</f>
        <v>366</v>
      </c>
      <c r="BR77" s="119" cm="1">
        <f t="array" ref="BR77">_xlfn.IFS($BF77=2029,$BI77,$BS77=2029,$BV77,$BF77&lt;2029,$BR$8,$BS77&gt;2029,$BR$8,$BF77&gt;2029,$BR$8,$BS77&lt;2029,$BR$8)</f>
        <v>365</v>
      </c>
      <c r="BS77" s="142">
        <f>YEAR(Table2[[#This Row],[Ja papildatvaļinājums - darbinieka darba beigšanas datums iestādē, ja darbs projektā nav beigts  31.decembrī5]])</f>
        <v>1900</v>
      </c>
      <c r="BT77" s="141">
        <f>MONTH(Table2[[#This Row],[Ja papildatvaļinājums - darbinieka darba beigšanas datums iestādē, ja darbs projektā nav beigts  31.decembrī5]])</f>
        <v>1</v>
      </c>
      <c r="BU77" s="141">
        <f>DAY(Table2[[#This Row],[Ja papildatvaļinājums - darbinieka darba beigšanas datums iestādē, ja darbs projektā nav beigts  31.decembrī5]])</f>
        <v>0</v>
      </c>
      <c r="BV77" s="141">
        <f>IF(YEAR($J77)=YEAR($K77),MIN(DATE($BS77,$BT77,$BU77),$K77)-MAX(DATE($BF77,$BG77,$BH77),$J77)+1,MIN(DATE($BS77,$BT77,$BU77),$K77)-MAX(DATE(Table2[[#This Row],[Darba beigu gads iestādē]],1,1))+1)</f>
        <v>1</v>
      </c>
    </row>
    <row r="78" spans="1:74" x14ac:dyDescent="0.3">
      <c r="A78" s="26">
        <v>69</v>
      </c>
      <c r="B78" s="48"/>
      <c r="C78" s="49"/>
      <c r="D78" s="57"/>
      <c r="E78" s="63">
        <f>SUMIF(Table2[[#This Row],[b.2021]:[c.2029]],"&gt;0",Table2[[#This Row],[b.2021]:[c.2029]])</f>
        <v>0</v>
      </c>
      <c r="F78" s="58"/>
      <c r="G78" s="59"/>
      <c r="H78" s="66">
        <f>Table2[[#This Row],[Atvaļinājuma dienu skaits, kas projektā attiecināts iepriekšējos MP ]]+Table2[[#This Row],[Atvaļinājuma dienu skaits, kas pieprasīts šajā MP3]]</f>
        <v>0</v>
      </c>
      <c r="I78" s="29">
        <f>Table2[[#This Row],[Atvaļinājums proporcionāli nostrādātajam laikam projektā (Visi atvaļinājumi kopā)]]-H78</f>
        <v>0</v>
      </c>
      <c r="J78" s="135"/>
      <c r="K78" s="139"/>
      <c r="L78" s="125"/>
      <c r="M78" s="126"/>
      <c r="N78" s="126"/>
      <c r="O78" s="126"/>
      <c r="P78" s="126"/>
      <c r="Q78" s="126"/>
      <c r="R78" s="126"/>
      <c r="S78" s="126"/>
      <c r="T78" s="127"/>
      <c r="U78" s="170"/>
      <c r="V78" s="106">
        <f>IF(COUNT(Table2[[#This Row],[Darba sākuma datums projektā1]:[Amata pienākumu izpildes termiņš, vai darba beigu datums par kuru iesniegts MP2]])=2,MIN(DATE($V$9,12,31),$D78)-MAX(DATE($V$9,1,1),$C78)+1,0)</f>
        <v>0</v>
      </c>
      <c r="W78" s="99">
        <f>IF(COUNT(Table2[[#This Row],[Darba sākuma datums projektā1]:[Amata pienākumu izpildes termiņš, vai darba beigu datums par kuru iesniegts MP2]])=2,MIN(DATE($W$9,12,31),$D78)-MAX(DATE($W$9,1,1),$C78)+1,0)</f>
        <v>0</v>
      </c>
      <c r="X78" s="99">
        <f>IF(COUNT(Table2[[#This Row],[Darba sākuma datums projektā1]:[Amata pienākumu izpildes termiņš, vai darba beigu datums par kuru iesniegts MP2]])=2,MIN(DATE($X$9,12,31),$D78)-MAX(DATE($X$9,1,1),$C78)+1,0)</f>
        <v>0</v>
      </c>
      <c r="Y78" s="99">
        <f>IF(COUNT(Table2[[#This Row],[Darba sākuma datums projektā1]:[Amata pienākumu izpildes termiņš, vai darba beigu datums par kuru iesniegts MP2]])=2,MIN(DATE($Y$9,12,31),$D78)-MAX(DATE($Y$9,1,1),$C78)+1,0)</f>
        <v>0</v>
      </c>
      <c r="Z78" s="99">
        <f>IF(COUNT(Table2[[#This Row],[Darba sākuma datums projektā1]:[Amata pienākumu izpildes termiņš, vai darba beigu datums par kuru iesniegts MP2]])=2,MIN(DATE($Z$9,12,31),$D78)-MAX(DATE(Z$9,1,1),$C78)+1,0)</f>
        <v>0</v>
      </c>
      <c r="AA78" s="99">
        <f>IF(COUNT(Table2[[#This Row],[Darba sākuma datums projektā1]:[Amata pienākumu izpildes termiņš, vai darba beigu datums par kuru iesniegts MP2]])=2,MIN(DATE($AA$9,12,31),$D78)-MAX(DATE($AA$9,1,1),$C78)+1,0)</f>
        <v>0</v>
      </c>
      <c r="AB78" s="99">
        <f>IF(COUNT(Table2[[#This Row],[Darba sākuma datums projektā1]:[Amata pienākumu izpildes termiņš, vai darba beigu datums par kuru iesniegts MP2]])=2,MIN(DATE($AB$9,12,31),$D78)-MAX(DATE($AB$9,1,1),$C78)+1,0)</f>
        <v>0</v>
      </c>
      <c r="AC78" s="99">
        <f>IF(COUNT(Table2[[#This Row],[Darba sākuma datums projektā1]:[Amata pienākumu izpildes termiņš, vai darba beigu datums par kuru iesniegts MP2]])=2,MIN(DATE($AC$9,12,31),$D78)-MAX(DATE($AC$9,1,1),$C78)+1,0)</f>
        <v>0</v>
      </c>
      <c r="AD78" s="109">
        <f>IF(COUNT(Table2[[#This Row],[Darba sākuma datums projektā1]:[Amata pienākumu izpildes termiņš, vai darba beigu datums par kuru iesniegts MP2]])=2,MIN(DATE($AD$9,12,31),$D78)-MAX(DATE($AD$9,1,1),$C78)+1,0)</f>
        <v>0</v>
      </c>
      <c r="AE78" s="106">
        <f t="shared" si="21"/>
        <v>0</v>
      </c>
      <c r="AF78" s="99">
        <f t="shared" si="22"/>
        <v>0</v>
      </c>
      <c r="AG78" s="99">
        <f t="shared" si="23"/>
        <v>0</v>
      </c>
      <c r="AH78" s="99">
        <f t="shared" si="24"/>
        <v>0</v>
      </c>
      <c r="AI78" s="99">
        <f t="shared" si="25"/>
        <v>0</v>
      </c>
      <c r="AJ78" s="99">
        <f t="shared" si="26"/>
        <v>0</v>
      </c>
      <c r="AK78" s="99">
        <f t="shared" si="27"/>
        <v>0</v>
      </c>
      <c r="AL78" s="99">
        <f t="shared" si="28"/>
        <v>0</v>
      </c>
      <c r="AM78" s="100">
        <f t="shared" si="29"/>
        <v>0</v>
      </c>
      <c r="AN78" s="103" t="e">
        <f>Table2[[#This Row],[2021]]/Table2[[#This Row],[d.2021]]</f>
        <v>#DIV/0!</v>
      </c>
      <c r="AO78" s="104" t="e">
        <f>Table2[[#This Row],[2022]]/Table2[[#This Row],[d.2022]]</f>
        <v>#DIV/0!</v>
      </c>
      <c r="AP78" s="104" t="e">
        <f>Table2[[#This Row],[2023]]/Table2[[#This Row],[d.2023]]</f>
        <v>#DIV/0!</v>
      </c>
      <c r="AQ78" s="104" t="e">
        <f>Table2[[#This Row],[2024]]/Table2[[#This Row],[d.2024]]</f>
        <v>#DIV/0!</v>
      </c>
      <c r="AR78" s="104" t="e">
        <f>Table2[[#This Row],[2025]]/Table2[[#This Row],[d.2025]]</f>
        <v>#DIV/0!</v>
      </c>
      <c r="AS78" s="104" t="e">
        <f>Table2[[#This Row],[2026]]/Table2[[#This Row],[d.2026]]</f>
        <v>#DIV/0!</v>
      </c>
      <c r="AT78" s="104" t="e">
        <f>Table2[[#This Row],[2027]]/Table2[[#This Row],[d.2027]]</f>
        <v>#DIV/0!</v>
      </c>
      <c r="AU78" s="104" t="e">
        <f>Table2[[#This Row],[2028]]/Table2[[#This Row],[d.2028]]</f>
        <v>#DIV/0!</v>
      </c>
      <c r="AV78" s="108" t="e">
        <f>Table2[[#This Row],[2029]]/Table2[[#This Row],[d.2029]]</f>
        <v>#DIV/0!</v>
      </c>
      <c r="AW78" s="97" t="e">
        <f>Table2[[#This Row],[e.2021]]/Table2[[#This Row],[Papildatvaļinājums par 20216]]</f>
        <v>#DIV/0!</v>
      </c>
      <c r="AX78" s="97" t="e">
        <f>Table2[[#This Row],[e.2022]]/Table2[[#This Row],[Papildatvaļinājums par 20226]]</f>
        <v>#DIV/0!</v>
      </c>
      <c r="AY78" s="97" t="e">
        <f>Table2[[#This Row],[e.2023]]/Table2[[#This Row],[Papildatvaļinājums par 20236]]</f>
        <v>#DIV/0!</v>
      </c>
      <c r="AZ78" s="97" t="e">
        <f>Table2[[#This Row],[e.2024]]/Table2[[#This Row],[Papildatvaļinājums par 20246]]</f>
        <v>#DIV/0!</v>
      </c>
      <c r="BA78" s="97" t="e">
        <f>Table2[[#This Row],[e.2025]]/Table2[[#This Row],[Papildatvaļinājums par 20256]]</f>
        <v>#DIV/0!</v>
      </c>
      <c r="BB78" s="97" t="e">
        <f>Table2[[#This Row],[e.2026]]/Table2[[#This Row],[Papildatvaļinājums par 20266]]</f>
        <v>#DIV/0!</v>
      </c>
      <c r="BC78" s="97" t="e">
        <f>Table2[[#This Row],[e.2027]]/Table2[[#This Row],[Papildatvaļinājums par 20276]]</f>
        <v>#DIV/0!</v>
      </c>
      <c r="BD78" s="97" t="e">
        <f>Table2[[#This Row],[e.2028]]/Table2[[#This Row],[Papildatvaļinājums par 20286]]</f>
        <v>#DIV/0!</v>
      </c>
      <c r="BE78" s="98" t="e">
        <f>Table2[[#This Row],[e.2029]]/Table2[[#This Row],[Papildatvaļinājums par 20296]]</f>
        <v>#DIV/0!</v>
      </c>
      <c r="BF78" s="85">
        <f>YEAR(Table2[[#This Row],[Ja papildatvaļinājums - darbinieka darba uzsākšana iestādē, ja darbs projektā nav uzsākts 1.janvārī4]])</f>
        <v>1900</v>
      </c>
      <c r="BG78" s="86">
        <f>MONTH(Table2[[#This Row],[Ja papildatvaļinājums - darbinieka darba uzsākšana iestādē, ja darbs projektā nav uzsākts 1.janvārī4]])</f>
        <v>1</v>
      </c>
      <c r="BH78" s="86">
        <f>DAY(Table2[[#This Row],[Ja papildatvaļinājums - darbinieka darba uzsākšana iestādē, ja darbs projektā nav uzsākts 1.janvārī4]])</f>
        <v>0</v>
      </c>
      <c r="BI78" s="147">
        <f t="shared" si="20"/>
        <v>1</v>
      </c>
      <c r="BJ78" s="144" cm="1">
        <f t="array" ref="BJ78">_xlfn.IFS($BF78=2021,$BI78,$BS78=2021,$BV78,$BF78&lt;2021,$BJ$8,$BS78&gt;2021,$BJ$8,$BF78&gt;2021,$BJ$8,$BS78&lt;2021,$BJ$8)</f>
        <v>365</v>
      </c>
      <c r="BK78" s="116" cm="1">
        <f t="array" ref="BK78">_xlfn.IFS($BF78=2022,$BI78,$BS78=2022,$BV78,$BF78&lt;2022,$BK$8,$BS78&gt;2022,$BK$8,$BF78&gt;2022,$BK$8,$BS78&lt;2022,$BK$8)</f>
        <v>365</v>
      </c>
      <c r="BL78" s="116" cm="1">
        <f t="array" ref="BL78">_xlfn.IFS($BF78=2023,$BI78,$BS78=2023,$BV78,$BF78&lt;2023,$BL$8,$BS78&gt;2023,$BL$8,$BF78&gt;2023,$BL$8,$BS78&lt;2023,$BL$8)</f>
        <v>365</v>
      </c>
      <c r="BM78" s="116" cm="1">
        <f t="array" ref="BM78">_xlfn.IFS($BF78=2024,$BI78,$BS78=2024,$BV78,$BF78&lt;2024,$BM$8,$BS78&gt;2024,$BM$8,$BF78&gt;2024,$BM$8,$BS78&lt;2024,$BM$8)</f>
        <v>366</v>
      </c>
      <c r="BN78" s="116" cm="1">
        <f t="array" ref="BN78">_xlfn.IFS($BF78=2025,$BI78,$BS78=2025,$BV78,$BF78&lt;2025,$BN$8,$BS78&gt;2025,$BN$8,$BF78&gt;2025,$BN$8,$BS78&lt;2025,$BN$8)</f>
        <v>365</v>
      </c>
      <c r="BO78" s="116" cm="1">
        <f t="array" ref="BO78">_xlfn.IFS($BF78=2026,$BI78,$BS78=2026,$BV78,$BF78&lt;2026,$BO$8,$BS78&gt;2026,$BO$8,$BF78&gt;2026,$BO$8,$BS78&lt;2026,$BO$8)</f>
        <v>365</v>
      </c>
      <c r="BP78" s="116" cm="1">
        <f t="array" ref="BP78">_xlfn.IFS($BF78=2027,$BI78,$BS78=2027,$BV78,$BF78&lt;2027,$BP$8,$BS78&gt;2027,$BP$8,$BF78&gt;2027,$BP$8,$BS78&lt;2027,$BP$8)</f>
        <v>365</v>
      </c>
      <c r="BQ78" s="116" cm="1">
        <f t="array" ref="BQ78">_xlfn.IFS($BF78=2028,$BI78,$BS78=2028,$BV78,$BF78&lt;2028,$BQ$8,$BS78&gt;2028,$BQ$8,$BF78&gt;2028,$BQ$8,$BS78&lt;2028,$BQ$8)</f>
        <v>366</v>
      </c>
      <c r="BR78" s="119" cm="1">
        <f t="array" ref="BR78">_xlfn.IFS($BF78=2029,$BI78,$BS78=2029,$BV78,$BF78&lt;2029,$BR$8,$BS78&gt;2029,$BR$8,$BF78&gt;2029,$BR$8,$BS78&lt;2029,$BR$8)</f>
        <v>365</v>
      </c>
      <c r="BS78" s="142">
        <f>YEAR(Table2[[#This Row],[Ja papildatvaļinājums - darbinieka darba beigšanas datums iestādē, ja darbs projektā nav beigts  31.decembrī5]])</f>
        <v>1900</v>
      </c>
      <c r="BT78" s="141">
        <f>MONTH(Table2[[#This Row],[Ja papildatvaļinājums - darbinieka darba beigšanas datums iestādē, ja darbs projektā nav beigts  31.decembrī5]])</f>
        <v>1</v>
      </c>
      <c r="BU78" s="141">
        <f>DAY(Table2[[#This Row],[Ja papildatvaļinājums - darbinieka darba beigšanas datums iestādē, ja darbs projektā nav beigts  31.decembrī5]])</f>
        <v>0</v>
      </c>
      <c r="BV78" s="141">
        <f>IF(YEAR($J78)=YEAR($K78),MIN(DATE($BS78,$BT78,$BU78),$K78)-MAX(DATE($BF78,$BG78,$BH78),$J78)+1,MIN(DATE($BS78,$BT78,$BU78),$K78)-MAX(DATE(Table2[[#This Row],[Darba beigu gads iestādē]],1,1))+1)</f>
        <v>1</v>
      </c>
    </row>
    <row r="79" spans="1:74" x14ac:dyDescent="0.3">
      <c r="A79" s="26">
        <v>70</v>
      </c>
      <c r="B79" s="48"/>
      <c r="C79" s="49"/>
      <c r="D79" s="57"/>
      <c r="E79" s="63">
        <f>SUMIF(Table2[[#This Row],[b.2021]:[c.2029]],"&gt;0",Table2[[#This Row],[b.2021]:[c.2029]])</f>
        <v>0</v>
      </c>
      <c r="F79" s="58"/>
      <c r="G79" s="59"/>
      <c r="H79" s="66">
        <f>Table2[[#This Row],[Atvaļinājuma dienu skaits, kas projektā attiecināts iepriekšējos MP ]]+Table2[[#This Row],[Atvaļinājuma dienu skaits, kas pieprasīts šajā MP3]]</f>
        <v>0</v>
      </c>
      <c r="I79" s="29">
        <f>Table2[[#This Row],[Atvaļinājums proporcionāli nostrādātajam laikam projektā (Visi atvaļinājumi kopā)]]-H79</f>
        <v>0</v>
      </c>
      <c r="J79" s="135"/>
      <c r="K79" s="139"/>
      <c r="L79" s="125"/>
      <c r="M79" s="126"/>
      <c r="N79" s="126"/>
      <c r="O79" s="126"/>
      <c r="P79" s="126"/>
      <c r="Q79" s="126"/>
      <c r="R79" s="126"/>
      <c r="S79" s="126"/>
      <c r="T79" s="127"/>
      <c r="U79" s="170"/>
      <c r="V79" s="106">
        <f>IF(COUNT(Table2[[#This Row],[Darba sākuma datums projektā1]:[Amata pienākumu izpildes termiņš, vai darba beigu datums par kuru iesniegts MP2]])=2,MIN(DATE($V$9,12,31),$D79)-MAX(DATE($V$9,1,1),$C79)+1,0)</f>
        <v>0</v>
      </c>
      <c r="W79" s="99">
        <f>IF(COUNT(Table2[[#This Row],[Darba sākuma datums projektā1]:[Amata pienākumu izpildes termiņš, vai darba beigu datums par kuru iesniegts MP2]])=2,MIN(DATE($W$9,12,31),$D79)-MAX(DATE($W$9,1,1),$C79)+1,0)</f>
        <v>0</v>
      </c>
      <c r="X79" s="99">
        <f>IF(COUNT(Table2[[#This Row],[Darba sākuma datums projektā1]:[Amata pienākumu izpildes termiņš, vai darba beigu datums par kuru iesniegts MP2]])=2,MIN(DATE($X$9,12,31),$D79)-MAX(DATE($X$9,1,1),$C79)+1,0)</f>
        <v>0</v>
      </c>
      <c r="Y79" s="99">
        <f>IF(COUNT(Table2[[#This Row],[Darba sākuma datums projektā1]:[Amata pienākumu izpildes termiņš, vai darba beigu datums par kuru iesniegts MP2]])=2,MIN(DATE($Y$9,12,31),$D79)-MAX(DATE($Y$9,1,1),$C79)+1,0)</f>
        <v>0</v>
      </c>
      <c r="Z79" s="99">
        <f>IF(COUNT(Table2[[#This Row],[Darba sākuma datums projektā1]:[Amata pienākumu izpildes termiņš, vai darba beigu datums par kuru iesniegts MP2]])=2,MIN(DATE($Z$9,12,31),$D79)-MAX(DATE(Z$9,1,1),$C79)+1,0)</f>
        <v>0</v>
      </c>
      <c r="AA79" s="99">
        <f>IF(COUNT(Table2[[#This Row],[Darba sākuma datums projektā1]:[Amata pienākumu izpildes termiņš, vai darba beigu datums par kuru iesniegts MP2]])=2,MIN(DATE($AA$9,12,31),$D79)-MAX(DATE($AA$9,1,1),$C79)+1,0)</f>
        <v>0</v>
      </c>
      <c r="AB79" s="99">
        <f>IF(COUNT(Table2[[#This Row],[Darba sākuma datums projektā1]:[Amata pienākumu izpildes termiņš, vai darba beigu datums par kuru iesniegts MP2]])=2,MIN(DATE($AB$9,12,31),$D79)-MAX(DATE($AB$9,1,1),$C79)+1,0)</f>
        <v>0</v>
      </c>
      <c r="AC79" s="99">
        <f>IF(COUNT(Table2[[#This Row],[Darba sākuma datums projektā1]:[Amata pienākumu izpildes termiņš, vai darba beigu datums par kuru iesniegts MP2]])=2,MIN(DATE($AC$9,12,31),$D79)-MAX(DATE($AC$9,1,1),$C79)+1,0)</f>
        <v>0</v>
      </c>
      <c r="AD79" s="109">
        <f>IF(COUNT(Table2[[#This Row],[Darba sākuma datums projektā1]:[Amata pienākumu izpildes termiņš, vai darba beigu datums par kuru iesniegts MP2]])=2,MIN(DATE($AD$9,12,31),$D79)-MAX(DATE($AD$9,1,1),$C79)+1,0)</f>
        <v>0</v>
      </c>
      <c r="AE79" s="106">
        <f t="shared" si="21"/>
        <v>0</v>
      </c>
      <c r="AF79" s="99">
        <f t="shared" si="22"/>
        <v>0</v>
      </c>
      <c r="AG79" s="99">
        <f t="shared" si="23"/>
        <v>0</v>
      </c>
      <c r="AH79" s="99">
        <f t="shared" si="24"/>
        <v>0</v>
      </c>
      <c r="AI79" s="99">
        <f t="shared" si="25"/>
        <v>0</v>
      </c>
      <c r="AJ79" s="99">
        <f t="shared" si="26"/>
        <v>0</v>
      </c>
      <c r="AK79" s="99">
        <f t="shared" si="27"/>
        <v>0</v>
      </c>
      <c r="AL79" s="99">
        <f t="shared" si="28"/>
        <v>0</v>
      </c>
      <c r="AM79" s="100">
        <f t="shared" si="29"/>
        <v>0</v>
      </c>
      <c r="AN79" s="103" t="e">
        <f>Table2[[#This Row],[2021]]/Table2[[#This Row],[d.2021]]</f>
        <v>#DIV/0!</v>
      </c>
      <c r="AO79" s="104" t="e">
        <f>Table2[[#This Row],[2022]]/Table2[[#This Row],[d.2022]]</f>
        <v>#DIV/0!</v>
      </c>
      <c r="AP79" s="104" t="e">
        <f>Table2[[#This Row],[2023]]/Table2[[#This Row],[d.2023]]</f>
        <v>#DIV/0!</v>
      </c>
      <c r="AQ79" s="104" t="e">
        <f>Table2[[#This Row],[2024]]/Table2[[#This Row],[d.2024]]</f>
        <v>#DIV/0!</v>
      </c>
      <c r="AR79" s="104" t="e">
        <f>Table2[[#This Row],[2025]]/Table2[[#This Row],[d.2025]]</f>
        <v>#DIV/0!</v>
      </c>
      <c r="AS79" s="104" t="e">
        <f>Table2[[#This Row],[2026]]/Table2[[#This Row],[d.2026]]</f>
        <v>#DIV/0!</v>
      </c>
      <c r="AT79" s="104" t="e">
        <f>Table2[[#This Row],[2027]]/Table2[[#This Row],[d.2027]]</f>
        <v>#DIV/0!</v>
      </c>
      <c r="AU79" s="104" t="e">
        <f>Table2[[#This Row],[2028]]/Table2[[#This Row],[d.2028]]</f>
        <v>#DIV/0!</v>
      </c>
      <c r="AV79" s="108" t="e">
        <f>Table2[[#This Row],[2029]]/Table2[[#This Row],[d.2029]]</f>
        <v>#DIV/0!</v>
      </c>
      <c r="AW79" s="97" t="e">
        <f>Table2[[#This Row],[e.2021]]/Table2[[#This Row],[Papildatvaļinājums par 20216]]</f>
        <v>#DIV/0!</v>
      </c>
      <c r="AX79" s="97" t="e">
        <f>Table2[[#This Row],[e.2022]]/Table2[[#This Row],[Papildatvaļinājums par 20226]]</f>
        <v>#DIV/0!</v>
      </c>
      <c r="AY79" s="97" t="e">
        <f>Table2[[#This Row],[e.2023]]/Table2[[#This Row],[Papildatvaļinājums par 20236]]</f>
        <v>#DIV/0!</v>
      </c>
      <c r="AZ79" s="97" t="e">
        <f>Table2[[#This Row],[e.2024]]/Table2[[#This Row],[Papildatvaļinājums par 20246]]</f>
        <v>#DIV/0!</v>
      </c>
      <c r="BA79" s="97" t="e">
        <f>Table2[[#This Row],[e.2025]]/Table2[[#This Row],[Papildatvaļinājums par 20256]]</f>
        <v>#DIV/0!</v>
      </c>
      <c r="BB79" s="97" t="e">
        <f>Table2[[#This Row],[e.2026]]/Table2[[#This Row],[Papildatvaļinājums par 20266]]</f>
        <v>#DIV/0!</v>
      </c>
      <c r="BC79" s="97" t="e">
        <f>Table2[[#This Row],[e.2027]]/Table2[[#This Row],[Papildatvaļinājums par 20276]]</f>
        <v>#DIV/0!</v>
      </c>
      <c r="BD79" s="97" t="e">
        <f>Table2[[#This Row],[e.2028]]/Table2[[#This Row],[Papildatvaļinājums par 20286]]</f>
        <v>#DIV/0!</v>
      </c>
      <c r="BE79" s="98" t="e">
        <f>Table2[[#This Row],[e.2029]]/Table2[[#This Row],[Papildatvaļinājums par 20296]]</f>
        <v>#DIV/0!</v>
      </c>
      <c r="BF79" s="85">
        <f>YEAR(Table2[[#This Row],[Ja papildatvaļinājums - darbinieka darba uzsākšana iestādē, ja darbs projektā nav uzsākts 1.janvārī4]])</f>
        <v>1900</v>
      </c>
      <c r="BG79" s="86">
        <f>MONTH(Table2[[#This Row],[Ja papildatvaļinājums - darbinieka darba uzsākšana iestādē, ja darbs projektā nav uzsākts 1.janvārī4]])</f>
        <v>1</v>
      </c>
      <c r="BH79" s="86">
        <f>DAY(Table2[[#This Row],[Ja papildatvaļinājums - darbinieka darba uzsākšana iestādē, ja darbs projektā nav uzsākts 1.janvārī4]])</f>
        <v>0</v>
      </c>
      <c r="BI79" s="147">
        <f t="shared" si="20"/>
        <v>1</v>
      </c>
      <c r="BJ79" s="144" cm="1">
        <f t="array" ref="BJ79">_xlfn.IFS($BF79=2021,$BI79,$BS79=2021,$BV79,$BF79&lt;2021,$BJ$8,$BS79&gt;2021,$BJ$8,$BF79&gt;2021,$BJ$8,$BS79&lt;2021,$BJ$8)</f>
        <v>365</v>
      </c>
      <c r="BK79" s="116" cm="1">
        <f t="array" ref="BK79">_xlfn.IFS($BF79=2022,$BI79,$BS79=2022,$BV79,$BF79&lt;2022,$BK$8,$BS79&gt;2022,$BK$8,$BF79&gt;2022,$BK$8,$BS79&lt;2022,$BK$8)</f>
        <v>365</v>
      </c>
      <c r="BL79" s="116" cm="1">
        <f t="array" ref="BL79">_xlfn.IFS($BF79=2023,$BI79,$BS79=2023,$BV79,$BF79&lt;2023,$BL$8,$BS79&gt;2023,$BL$8,$BF79&gt;2023,$BL$8,$BS79&lt;2023,$BL$8)</f>
        <v>365</v>
      </c>
      <c r="BM79" s="116" cm="1">
        <f t="array" ref="BM79">_xlfn.IFS($BF79=2024,$BI79,$BS79=2024,$BV79,$BF79&lt;2024,$BM$8,$BS79&gt;2024,$BM$8,$BF79&gt;2024,$BM$8,$BS79&lt;2024,$BM$8)</f>
        <v>366</v>
      </c>
      <c r="BN79" s="116" cm="1">
        <f t="array" ref="BN79">_xlfn.IFS($BF79=2025,$BI79,$BS79=2025,$BV79,$BF79&lt;2025,$BN$8,$BS79&gt;2025,$BN$8,$BF79&gt;2025,$BN$8,$BS79&lt;2025,$BN$8)</f>
        <v>365</v>
      </c>
      <c r="BO79" s="116" cm="1">
        <f t="array" ref="BO79">_xlfn.IFS($BF79=2026,$BI79,$BS79=2026,$BV79,$BF79&lt;2026,$BO$8,$BS79&gt;2026,$BO$8,$BF79&gt;2026,$BO$8,$BS79&lt;2026,$BO$8)</f>
        <v>365</v>
      </c>
      <c r="BP79" s="116" cm="1">
        <f t="array" ref="BP79">_xlfn.IFS($BF79=2027,$BI79,$BS79=2027,$BV79,$BF79&lt;2027,$BP$8,$BS79&gt;2027,$BP$8,$BF79&gt;2027,$BP$8,$BS79&lt;2027,$BP$8)</f>
        <v>365</v>
      </c>
      <c r="BQ79" s="116" cm="1">
        <f t="array" ref="BQ79">_xlfn.IFS($BF79=2028,$BI79,$BS79=2028,$BV79,$BF79&lt;2028,$BQ$8,$BS79&gt;2028,$BQ$8,$BF79&gt;2028,$BQ$8,$BS79&lt;2028,$BQ$8)</f>
        <v>366</v>
      </c>
      <c r="BR79" s="119" cm="1">
        <f t="array" ref="BR79">_xlfn.IFS($BF79=2029,$BI79,$BS79=2029,$BV79,$BF79&lt;2029,$BR$8,$BS79&gt;2029,$BR$8,$BF79&gt;2029,$BR$8,$BS79&lt;2029,$BR$8)</f>
        <v>365</v>
      </c>
      <c r="BS79" s="142">
        <f>YEAR(Table2[[#This Row],[Ja papildatvaļinājums - darbinieka darba beigšanas datums iestādē, ja darbs projektā nav beigts  31.decembrī5]])</f>
        <v>1900</v>
      </c>
      <c r="BT79" s="141">
        <f>MONTH(Table2[[#This Row],[Ja papildatvaļinājums - darbinieka darba beigšanas datums iestādē, ja darbs projektā nav beigts  31.decembrī5]])</f>
        <v>1</v>
      </c>
      <c r="BU79" s="141">
        <f>DAY(Table2[[#This Row],[Ja papildatvaļinājums - darbinieka darba beigšanas datums iestādē, ja darbs projektā nav beigts  31.decembrī5]])</f>
        <v>0</v>
      </c>
      <c r="BV79" s="141">
        <f>IF(YEAR($J79)=YEAR($K79),MIN(DATE($BS79,$BT79,$BU79),$K79)-MAX(DATE($BF79,$BG79,$BH79),$J79)+1,MIN(DATE($BS79,$BT79,$BU79),$K79)-MAX(DATE(Table2[[#This Row],[Darba beigu gads iestādē]],1,1))+1)</f>
        <v>1</v>
      </c>
    </row>
    <row r="80" spans="1:74" x14ac:dyDescent="0.3">
      <c r="A80" s="26">
        <v>71</v>
      </c>
      <c r="B80" s="48"/>
      <c r="C80" s="49"/>
      <c r="D80" s="57"/>
      <c r="E80" s="63">
        <f>SUMIF(Table2[[#This Row],[b.2021]:[c.2029]],"&gt;0",Table2[[#This Row],[b.2021]:[c.2029]])</f>
        <v>0</v>
      </c>
      <c r="F80" s="58"/>
      <c r="G80" s="59"/>
      <c r="H80" s="66">
        <f>Table2[[#This Row],[Atvaļinājuma dienu skaits, kas projektā attiecināts iepriekšējos MP ]]+Table2[[#This Row],[Atvaļinājuma dienu skaits, kas pieprasīts šajā MP3]]</f>
        <v>0</v>
      </c>
      <c r="I80" s="29">
        <f>Table2[[#This Row],[Atvaļinājums proporcionāli nostrādātajam laikam projektā (Visi atvaļinājumi kopā)]]-H80</f>
        <v>0</v>
      </c>
      <c r="J80" s="135"/>
      <c r="K80" s="139"/>
      <c r="L80" s="125"/>
      <c r="M80" s="126"/>
      <c r="N80" s="126"/>
      <c r="O80" s="126"/>
      <c r="P80" s="126"/>
      <c r="Q80" s="126"/>
      <c r="R80" s="126"/>
      <c r="S80" s="126"/>
      <c r="T80" s="127"/>
      <c r="U80" s="170"/>
      <c r="V80" s="106">
        <f>IF(COUNT(Table2[[#This Row],[Darba sākuma datums projektā1]:[Amata pienākumu izpildes termiņš, vai darba beigu datums par kuru iesniegts MP2]])=2,MIN(DATE($V$9,12,31),$D80)-MAX(DATE($V$9,1,1),$C80)+1,0)</f>
        <v>0</v>
      </c>
      <c r="W80" s="99">
        <f>IF(COUNT(Table2[[#This Row],[Darba sākuma datums projektā1]:[Amata pienākumu izpildes termiņš, vai darba beigu datums par kuru iesniegts MP2]])=2,MIN(DATE($W$9,12,31),$D80)-MAX(DATE($W$9,1,1),$C80)+1,0)</f>
        <v>0</v>
      </c>
      <c r="X80" s="99">
        <f>IF(COUNT(Table2[[#This Row],[Darba sākuma datums projektā1]:[Amata pienākumu izpildes termiņš, vai darba beigu datums par kuru iesniegts MP2]])=2,MIN(DATE($X$9,12,31),$D80)-MAX(DATE($X$9,1,1),$C80)+1,0)</f>
        <v>0</v>
      </c>
      <c r="Y80" s="99">
        <f>IF(COUNT(Table2[[#This Row],[Darba sākuma datums projektā1]:[Amata pienākumu izpildes termiņš, vai darba beigu datums par kuru iesniegts MP2]])=2,MIN(DATE($Y$9,12,31),$D80)-MAX(DATE($Y$9,1,1),$C80)+1,0)</f>
        <v>0</v>
      </c>
      <c r="Z80" s="99">
        <f>IF(COUNT(Table2[[#This Row],[Darba sākuma datums projektā1]:[Amata pienākumu izpildes termiņš, vai darba beigu datums par kuru iesniegts MP2]])=2,MIN(DATE($Z$9,12,31),$D80)-MAX(DATE(Z$9,1,1),$C80)+1,0)</f>
        <v>0</v>
      </c>
      <c r="AA80" s="99">
        <f>IF(COUNT(Table2[[#This Row],[Darba sākuma datums projektā1]:[Amata pienākumu izpildes termiņš, vai darba beigu datums par kuru iesniegts MP2]])=2,MIN(DATE($AA$9,12,31),$D80)-MAX(DATE($AA$9,1,1),$C80)+1,0)</f>
        <v>0</v>
      </c>
      <c r="AB80" s="99">
        <f>IF(COUNT(Table2[[#This Row],[Darba sākuma datums projektā1]:[Amata pienākumu izpildes termiņš, vai darba beigu datums par kuru iesniegts MP2]])=2,MIN(DATE($AB$9,12,31),$D80)-MAX(DATE($AB$9,1,1),$C80)+1,0)</f>
        <v>0</v>
      </c>
      <c r="AC80" s="99">
        <f>IF(COUNT(Table2[[#This Row],[Darba sākuma datums projektā1]:[Amata pienākumu izpildes termiņš, vai darba beigu datums par kuru iesniegts MP2]])=2,MIN(DATE($AC$9,12,31),$D80)-MAX(DATE($AC$9,1,1),$C80)+1,0)</f>
        <v>0</v>
      </c>
      <c r="AD80" s="109">
        <f>IF(COUNT(Table2[[#This Row],[Darba sākuma datums projektā1]:[Amata pienākumu izpildes termiņš, vai darba beigu datums par kuru iesniegts MP2]])=2,MIN(DATE($AD$9,12,31),$D80)-MAX(DATE($AD$9,1,1),$C80)+1,0)</f>
        <v>0</v>
      </c>
      <c r="AE80" s="106">
        <f t="shared" si="21"/>
        <v>0</v>
      </c>
      <c r="AF80" s="99">
        <f t="shared" si="22"/>
        <v>0</v>
      </c>
      <c r="AG80" s="99">
        <f t="shared" si="23"/>
        <v>0</v>
      </c>
      <c r="AH80" s="99">
        <f t="shared" si="24"/>
        <v>0</v>
      </c>
      <c r="AI80" s="99">
        <f t="shared" si="25"/>
        <v>0</v>
      </c>
      <c r="AJ80" s="99">
        <f t="shared" si="26"/>
        <v>0</v>
      </c>
      <c r="AK80" s="99">
        <f t="shared" si="27"/>
        <v>0</v>
      </c>
      <c r="AL80" s="99">
        <f t="shared" si="28"/>
        <v>0</v>
      </c>
      <c r="AM80" s="100">
        <f t="shared" si="29"/>
        <v>0</v>
      </c>
      <c r="AN80" s="103" t="e">
        <f>Table2[[#This Row],[2021]]/Table2[[#This Row],[d.2021]]</f>
        <v>#DIV/0!</v>
      </c>
      <c r="AO80" s="104" t="e">
        <f>Table2[[#This Row],[2022]]/Table2[[#This Row],[d.2022]]</f>
        <v>#DIV/0!</v>
      </c>
      <c r="AP80" s="104" t="e">
        <f>Table2[[#This Row],[2023]]/Table2[[#This Row],[d.2023]]</f>
        <v>#DIV/0!</v>
      </c>
      <c r="AQ80" s="104" t="e">
        <f>Table2[[#This Row],[2024]]/Table2[[#This Row],[d.2024]]</f>
        <v>#DIV/0!</v>
      </c>
      <c r="AR80" s="104" t="e">
        <f>Table2[[#This Row],[2025]]/Table2[[#This Row],[d.2025]]</f>
        <v>#DIV/0!</v>
      </c>
      <c r="AS80" s="104" t="e">
        <f>Table2[[#This Row],[2026]]/Table2[[#This Row],[d.2026]]</f>
        <v>#DIV/0!</v>
      </c>
      <c r="AT80" s="104" t="e">
        <f>Table2[[#This Row],[2027]]/Table2[[#This Row],[d.2027]]</f>
        <v>#DIV/0!</v>
      </c>
      <c r="AU80" s="104" t="e">
        <f>Table2[[#This Row],[2028]]/Table2[[#This Row],[d.2028]]</f>
        <v>#DIV/0!</v>
      </c>
      <c r="AV80" s="108" t="e">
        <f>Table2[[#This Row],[2029]]/Table2[[#This Row],[d.2029]]</f>
        <v>#DIV/0!</v>
      </c>
      <c r="AW80" s="97" t="e">
        <f>Table2[[#This Row],[e.2021]]/Table2[[#This Row],[Papildatvaļinājums par 20216]]</f>
        <v>#DIV/0!</v>
      </c>
      <c r="AX80" s="97" t="e">
        <f>Table2[[#This Row],[e.2022]]/Table2[[#This Row],[Papildatvaļinājums par 20226]]</f>
        <v>#DIV/0!</v>
      </c>
      <c r="AY80" s="97" t="e">
        <f>Table2[[#This Row],[e.2023]]/Table2[[#This Row],[Papildatvaļinājums par 20236]]</f>
        <v>#DIV/0!</v>
      </c>
      <c r="AZ80" s="97" t="e">
        <f>Table2[[#This Row],[e.2024]]/Table2[[#This Row],[Papildatvaļinājums par 20246]]</f>
        <v>#DIV/0!</v>
      </c>
      <c r="BA80" s="97" t="e">
        <f>Table2[[#This Row],[e.2025]]/Table2[[#This Row],[Papildatvaļinājums par 20256]]</f>
        <v>#DIV/0!</v>
      </c>
      <c r="BB80" s="97" t="e">
        <f>Table2[[#This Row],[e.2026]]/Table2[[#This Row],[Papildatvaļinājums par 20266]]</f>
        <v>#DIV/0!</v>
      </c>
      <c r="BC80" s="97" t="e">
        <f>Table2[[#This Row],[e.2027]]/Table2[[#This Row],[Papildatvaļinājums par 20276]]</f>
        <v>#DIV/0!</v>
      </c>
      <c r="BD80" s="97" t="e">
        <f>Table2[[#This Row],[e.2028]]/Table2[[#This Row],[Papildatvaļinājums par 20286]]</f>
        <v>#DIV/0!</v>
      </c>
      <c r="BE80" s="98" t="e">
        <f>Table2[[#This Row],[e.2029]]/Table2[[#This Row],[Papildatvaļinājums par 20296]]</f>
        <v>#DIV/0!</v>
      </c>
      <c r="BF80" s="85">
        <f>YEAR(Table2[[#This Row],[Ja papildatvaļinājums - darbinieka darba uzsākšana iestādē, ja darbs projektā nav uzsākts 1.janvārī4]])</f>
        <v>1900</v>
      </c>
      <c r="BG80" s="86">
        <f>MONTH(Table2[[#This Row],[Ja papildatvaļinājums - darbinieka darba uzsākšana iestādē, ja darbs projektā nav uzsākts 1.janvārī4]])</f>
        <v>1</v>
      </c>
      <c r="BH80" s="86">
        <f>DAY(Table2[[#This Row],[Ja papildatvaļinājums - darbinieka darba uzsākšana iestādē, ja darbs projektā nav uzsākts 1.janvārī4]])</f>
        <v>0</v>
      </c>
      <c r="BI80" s="147">
        <f t="shared" si="20"/>
        <v>1</v>
      </c>
      <c r="BJ80" s="144" cm="1">
        <f t="array" ref="BJ80">_xlfn.IFS($BF80=2021,$BI80,$BS80=2021,$BV80,$BF80&lt;2021,$BJ$8,$BS80&gt;2021,$BJ$8,$BF80&gt;2021,$BJ$8,$BS80&lt;2021,$BJ$8)</f>
        <v>365</v>
      </c>
      <c r="BK80" s="116" cm="1">
        <f t="array" ref="BK80">_xlfn.IFS($BF80=2022,$BI80,$BS80=2022,$BV80,$BF80&lt;2022,$BK$8,$BS80&gt;2022,$BK$8,$BF80&gt;2022,$BK$8,$BS80&lt;2022,$BK$8)</f>
        <v>365</v>
      </c>
      <c r="BL80" s="116" cm="1">
        <f t="array" ref="BL80">_xlfn.IFS($BF80=2023,$BI80,$BS80=2023,$BV80,$BF80&lt;2023,$BL$8,$BS80&gt;2023,$BL$8,$BF80&gt;2023,$BL$8,$BS80&lt;2023,$BL$8)</f>
        <v>365</v>
      </c>
      <c r="BM80" s="116" cm="1">
        <f t="array" ref="BM80">_xlfn.IFS($BF80=2024,$BI80,$BS80=2024,$BV80,$BF80&lt;2024,$BM$8,$BS80&gt;2024,$BM$8,$BF80&gt;2024,$BM$8,$BS80&lt;2024,$BM$8)</f>
        <v>366</v>
      </c>
      <c r="BN80" s="116" cm="1">
        <f t="array" ref="BN80">_xlfn.IFS($BF80=2025,$BI80,$BS80=2025,$BV80,$BF80&lt;2025,$BN$8,$BS80&gt;2025,$BN$8,$BF80&gt;2025,$BN$8,$BS80&lt;2025,$BN$8)</f>
        <v>365</v>
      </c>
      <c r="BO80" s="116" cm="1">
        <f t="array" ref="BO80">_xlfn.IFS($BF80=2026,$BI80,$BS80=2026,$BV80,$BF80&lt;2026,$BO$8,$BS80&gt;2026,$BO$8,$BF80&gt;2026,$BO$8,$BS80&lt;2026,$BO$8)</f>
        <v>365</v>
      </c>
      <c r="BP80" s="116" cm="1">
        <f t="array" ref="BP80">_xlfn.IFS($BF80=2027,$BI80,$BS80=2027,$BV80,$BF80&lt;2027,$BP$8,$BS80&gt;2027,$BP$8,$BF80&gt;2027,$BP$8,$BS80&lt;2027,$BP$8)</f>
        <v>365</v>
      </c>
      <c r="BQ80" s="116" cm="1">
        <f t="array" ref="BQ80">_xlfn.IFS($BF80=2028,$BI80,$BS80=2028,$BV80,$BF80&lt;2028,$BQ$8,$BS80&gt;2028,$BQ$8,$BF80&gt;2028,$BQ$8,$BS80&lt;2028,$BQ$8)</f>
        <v>366</v>
      </c>
      <c r="BR80" s="119" cm="1">
        <f t="array" ref="BR80">_xlfn.IFS($BF80=2029,$BI80,$BS80=2029,$BV80,$BF80&lt;2029,$BR$8,$BS80&gt;2029,$BR$8,$BF80&gt;2029,$BR$8,$BS80&lt;2029,$BR$8)</f>
        <v>365</v>
      </c>
      <c r="BS80" s="142">
        <f>YEAR(Table2[[#This Row],[Ja papildatvaļinājums - darbinieka darba beigšanas datums iestādē, ja darbs projektā nav beigts  31.decembrī5]])</f>
        <v>1900</v>
      </c>
      <c r="BT80" s="141">
        <f>MONTH(Table2[[#This Row],[Ja papildatvaļinājums - darbinieka darba beigšanas datums iestādē, ja darbs projektā nav beigts  31.decembrī5]])</f>
        <v>1</v>
      </c>
      <c r="BU80" s="141">
        <f>DAY(Table2[[#This Row],[Ja papildatvaļinājums - darbinieka darba beigšanas datums iestādē, ja darbs projektā nav beigts  31.decembrī5]])</f>
        <v>0</v>
      </c>
      <c r="BV80" s="141">
        <f>IF(YEAR($J80)=YEAR($K80),MIN(DATE($BS80,$BT80,$BU80),$K80)-MAX(DATE($BF80,$BG80,$BH80),$J80)+1,MIN(DATE($BS80,$BT80,$BU80),$K80)-MAX(DATE(Table2[[#This Row],[Darba beigu gads iestādē]],1,1))+1)</f>
        <v>1</v>
      </c>
    </row>
    <row r="81" spans="1:74" x14ac:dyDescent="0.3">
      <c r="A81" s="26">
        <v>72</v>
      </c>
      <c r="B81" s="48"/>
      <c r="C81" s="49"/>
      <c r="D81" s="57"/>
      <c r="E81" s="63">
        <f>SUMIF(Table2[[#This Row],[b.2021]:[c.2029]],"&gt;0",Table2[[#This Row],[b.2021]:[c.2029]])</f>
        <v>0</v>
      </c>
      <c r="F81" s="58"/>
      <c r="G81" s="59"/>
      <c r="H81" s="66">
        <f>Table2[[#This Row],[Atvaļinājuma dienu skaits, kas projektā attiecināts iepriekšējos MP ]]+Table2[[#This Row],[Atvaļinājuma dienu skaits, kas pieprasīts šajā MP3]]</f>
        <v>0</v>
      </c>
      <c r="I81" s="29">
        <f>Table2[[#This Row],[Atvaļinājums proporcionāli nostrādātajam laikam projektā (Visi atvaļinājumi kopā)]]-H81</f>
        <v>0</v>
      </c>
      <c r="J81" s="135"/>
      <c r="K81" s="139"/>
      <c r="L81" s="125"/>
      <c r="M81" s="126"/>
      <c r="N81" s="126"/>
      <c r="O81" s="126"/>
      <c r="P81" s="126"/>
      <c r="Q81" s="126"/>
      <c r="R81" s="126"/>
      <c r="S81" s="126"/>
      <c r="T81" s="127"/>
      <c r="U81" s="170"/>
      <c r="V81" s="106">
        <f>IF(COUNT(Table2[[#This Row],[Darba sākuma datums projektā1]:[Amata pienākumu izpildes termiņš, vai darba beigu datums par kuru iesniegts MP2]])=2,MIN(DATE($V$9,12,31),$D81)-MAX(DATE($V$9,1,1),$C81)+1,0)</f>
        <v>0</v>
      </c>
      <c r="W81" s="99">
        <f>IF(COUNT(Table2[[#This Row],[Darba sākuma datums projektā1]:[Amata pienākumu izpildes termiņš, vai darba beigu datums par kuru iesniegts MP2]])=2,MIN(DATE($W$9,12,31),$D81)-MAX(DATE($W$9,1,1),$C81)+1,0)</f>
        <v>0</v>
      </c>
      <c r="X81" s="99">
        <f>IF(COUNT(Table2[[#This Row],[Darba sākuma datums projektā1]:[Amata pienākumu izpildes termiņš, vai darba beigu datums par kuru iesniegts MP2]])=2,MIN(DATE($X$9,12,31),$D81)-MAX(DATE($X$9,1,1),$C81)+1,0)</f>
        <v>0</v>
      </c>
      <c r="Y81" s="99">
        <f>IF(COUNT(Table2[[#This Row],[Darba sākuma datums projektā1]:[Amata pienākumu izpildes termiņš, vai darba beigu datums par kuru iesniegts MP2]])=2,MIN(DATE($Y$9,12,31),$D81)-MAX(DATE($Y$9,1,1),$C81)+1,0)</f>
        <v>0</v>
      </c>
      <c r="Z81" s="99">
        <f>IF(COUNT(Table2[[#This Row],[Darba sākuma datums projektā1]:[Amata pienākumu izpildes termiņš, vai darba beigu datums par kuru iesniegts MP2]])=2,MIN(DATE($Z$9,12,31),$D81)-MAX(DATE(Z$9,1,1),$C81)+1,0)</f>
        <v>0</v>
      </c>
      <c r="AA81" s="99">
        <f>IF(COUNT(Table2[[#This Row],[Darba sākuma datums projektā1]:[Amata pienākumu izpildes termiņš, vai darba beigu datums par kuru iesniegts MP2]])=2,MIN(DATE($AA$9,12,31),$D81)-MAX(DATE($AA$9,1,1),$C81)+1,0)</f>
        <v>0</v>
      </c>
      <c r="AB81" s="99">
        <f>IF(COUNT(Table2[[#This Row],[Darba sākuma datums projektā1]:[Amata pienākumu izpildes termiņš, vai darba beigu datums par kuru iesniegts MP2]])=2,MIN(DATE($AB$9,12,31),$D81)-MAX(DATE($AB$9,1,1),$C81)+1,0)</f>
        <v>0</v>
      </c>
      <c r="AC81" s="99">
        <f>IF(COUNT(Table2[[#This Row],[Darba sākuma datums projektā1]:[Amata pienākumu izpildes termiņš, vai darba beigu datums par kuru iesniegts MP2]])=2,MIN(DATE($AC$9,12,31),$D81)-MAX(DATE($AC$9,1,1),$C81)+1,0)</f>
        <v>0</v>
      </c>
      <c r="AD81" s="109">
        <f>IF(COUNT(Table2[[#This Row],[Darba sākuma datums projektā1]:[Amata pienākumu izpildes termiņš, vai darba beigu datums par kuru iesniegts MP2]])=2,MIN(DATE($AD$9,12,31),$D81)-MAX(DATE($AD$9,1,1),$C81)+1,0)</f>
        <v>0</v>
      </c>
      <c r="AE81" s="106">
        <f t="shared" si="21"/>
        <v>0</v>
      </c>
      <c r="AF81" s="99">
        <f t="shared" si="22"/>
        <v>0</v>
      </c>
      <c r="AG81" s="99">
        <f t="shared" si="23"/>
        <v>0</v>
      </c>
      <c r="AH81" s="99">
        <f t="shared" si="24"/>
        <v>0</v>
      </c>
      <c r="AI81" s="99">
        <f t="shared" si="25"/>
        <v>0</v>
      </c>
      <c r="AJ81" s="99">
        <f t="shared" si="26"/>
        <v>0</v>
      </c>
      <c r="AK81" s="99">
        <f t="shared" si="27"/>
        <v>0</v>
      </c>
      <c r="AL81" s="99">
        <f t="shared" si="28"/>
        <v>0</v>
      </c>
      <c r="AM81" s="100">
        <f t="shared" si="29"/>
        <v>0</v>
      </c>
      <c r="AN81" s="103" t="e">
        <f>Table2[[#This Row],[2021]]/Table2[[#This Row],[d.2021]]</f>
        <v>#DIV/0!</v>
      </c>
      <c r="AO81" s="104" t="e">
        <f>Table2[[#This Row],[2022]]/Table2[[#This Row],[d.2022]]</f>
        <v>#DIV/0!</v>
      </c>
      <c r="AP81" s="104" t="e">
        <f>Table2[[#This Row],[2023]]/Table2[[#This Row],[d.2023]]</f>
        <v>#DIV/0!</v>
      </c>
      <c r="AQ81" s="104" t="e">
        <f>Table2[[#This Row],[2024]]/Table2[[#This Row],[d.2024]]</f>
        <v>#DIV/0!</v>
      </c>
      <c r="AR81" s="104" t="e">
        <f>Table2[[#This Row],[2025]]/Table2[[#This Row],[d.2025]]</f>
        <v>#DIV/0!</v>
      </c>
      <c r="AS81" s="104" t="e">
        <f>Table2[[#This Row],[2026]]/Table2[[#This Row],[d.2026]]</f>
        <v>#DIV/0!</v>
      </c>
      <c r="AT81" s="104" t="e">
        <f>Table2[[#This Row],[2027]]/Table2[[#This Row],[d.2027]]</f>
        <v>#DIV/0!</v>
      </c>
      <c r="AU81" s="104" t="e">
        <f>Table2[[#This Row],[2028]]/Table2[[#This Row],[d.2028]]</f>
        <v>#DIV/0!</v>
      </c>
      <c r="AV81" s="108" t="e">
        <f>Table2[[#This Row],[2029]]/Table2[[#This Row],[d.2029]]</f>
        <v>#DIV/0!</v>
      </c>
      <c r="AW81" s="97" t="e">
        <f>Table2[[#This Row],[e.2021]]/Table2[[#This Row],[Papildatvaļinājums par 20216]]</f>
        <v>#DIV/0!</v>
      </c>
      <c r="AX81" s="97" t="e">
        <f>Table2[[#This Row],[e.2022]]/Table2[[#This Row],[Papildatvaļinājums par 20226]]</f>
        <v>#DIV/0!</v>
      </c>
      <c r="AY81" s="97" t="e">
        <f>Table2[[#This Row],[e.2023]]/Table2[[#This Row],[Papildatvaļinājums par 20236]]</f>
        <v>#DIV/0!</v>
      </c>
      <c r="AZ81" s="97" t="e">
        <f>Table2[[#This Row],[e.2024]]/Table2[[#This Row],[Papildatvaļinājums par 20246]]</f>
        <v>#DIV/0!</v>
      </c>
      <c r="BA81" s="97" t="e">
        <f>Table2[[#This Row],[e.2025]]/Table2[[#This Row],[Papildatvaļinājums par 20256]]</f>
        <v>#DIV/0!</v>
      </c>
      <c r="BB81" s="97" t="e">
        <f>Table2[[#This Row],[e.2026]]/Table2[[#This Row],[Papildatvaļinājums par 20266]]</f>
        <v>#DIV/0!</v>
      </c>
      <c r="BC81" s="97" t="e">
        <f>Table2[[#This Row],[e.2027]]/Table2[[#This Row],[Papildatvaļinājums par 20276]]</f>
        <v>#DIV/0!</v>
      </c>
      <c r="BD81" s="97" t="e">
        <f>Table2[[#This Row],[e.2028]]/Table2[[#This Row],[Papildatvaļinājums par 20286]]</f>
        <v>#DIV/0!</v>
      </c>
      <c r="BE81" s="98" t="e">
        <f>Table2[[#This Row],[e.2029]]/Table2[[#This Row],[Papildatvaļinājums par 20296]]</f>
        <v>#DIV/0!</v>
      </c>
      <c r="BF81" s="85">
        <f>YEAR(Table2[[#This Row],[Ja papildatvaļinājums - darbinieka darba uzsākšana iestādē, ja darbs projektā nav uzsākts 1.janvārī4]])</f>
        <v>1900</v>
      </c>
      <c r="BG81" s="86">
        <f>MONTH(Table2[[#This Row],[Ja papildatvaļinājums - darbinieka darba uzsākšana iestādē, ja darbs projektā nav uzsākts 1.janvārī4]])</f>
        <v>1</v>
      </c>
      <c r="BH81" s="86">
        <f>DAY(Table2[[#This Row],[Ja papildatvaļinājums - darbinieka darba uzsākšana iestādē, ja darbs projektā nav uzsākts 1.janvārī4]])</f>
        <v>0</v>
      </c>
      <c r="BI81" s="147">
        <f t="shared" si="20"/>
        <v>1</v>
      </c>
      <c r="BJ81" s="144" cm="1">
        <f t="array" ref="BJ81">_xlfn.IFS($BF81=2021,$BI81,$BS81=2021,$BV81,$BF81&lt;2021,$BJ$8,$BS81&gt;2021,$BJ$8,$BF81&gt;2021,$BJ$8,$BS81&lt;2021,$BJ$8)</f>
        <v>365</v>
      </c>
      <c r="BK81" s="116" cm="1">
        <f t="array" ref="BK81">_xlfn.IFS($BF81=2022,$BI81,$BS81=2022,$BV81,$BF81&lt;2022,$BK$8,$BS81&gt;2022,$BK$8,$BF81&gt;2022,$BK$8,$BS81&lt;2022,$BK$8)</f>
        <v>365</v>
      </c>
      <c r="BL81" s="116" cm="1">
        <f t="array" ref="BL81">_xlfn.IFS($BF81=2023,$BI81,$BS81=2023,$BV81,$BF81&lt;2023,$BL$8,$BS81&gt;2023,$BL$8,$BF81&gt;2023,$BL$8,$BS81&lt;2023,$BL$8)</f>
        <v>365</v>
      </c>
      <c r="BM81" s="116" cm="1">
        <f t="array" ref="BM81">_xlfn.IFS($BF81=2024,$BI81,$BS81=2024,$BV81,$BF81&lt;2024,$BM$8,$BS81&gt;2024,$BM$8,$BF81&gt;2024,$BM$8,$BS81&lt;2024,$BM$8)</f>
        <v>366</v>
      </c>
      <c r="BN81" s="116" cm="1">
        <f t="array" ref="BN81">_xlfn.IFS($BF81=2025,$BI81,$BS81=2025,$BV81,$BF81&lt;2025,$BN$8,$BS81&gt;2025,$BN$8,$BF81&gt;2025,$BN$8,$BS81&lt;2025,$BN$8)</f>
        <v>365</v>
      </c>
      <c r="BO81" s="116" cm="1">
        <f t="array" ref="BO81">_xlfn.IFS($BF81=2026,$BI81,$BS81=2026,$BV81,$BF81&lt;2026,$BO$8,$BS81&gt;2026,$BO$8,$BF81&gt;2026,$BO$8,$BS81&lt;2026,$BO$8)</f>
        <v>365</v>
      </c>
      <c r="BP81" s="116" cm="1">
        <f t="array" ref="BP81">_xlfn.IFS($BF81=2027,$BI81,$BS81=2027,$BV81,$BF81&lt;2027,$BP$8,$BS81&gt;2027,$BP$8,$BF81&gt;2027,$BP$8,$BS81&lt;2027,$BP$8)</f>
        <v>365</v>
      </c>
      <c r="BQ81" s="116" cm="1">
        <f t="array" ref="BQ81">_xlfn.IFS($BF81=2028,$BI81,$BS81=2028,$BV81,$BF81&lt;2028,$BQ$8,$BS81&gt;2028,$BQ$8,$BF81&gt;2028,$BQ$8,$BS81&lt;2028,$BQ$8)</f>
        <v>366</v>
      </c>
      <c r="BR81" s="119" cm="1">
        <f t="array" ref="BR81">_xlfn.IFS($BF81=2029,$BI81,$BS81=2029,$BV81,$BF81&lt;2029,$BR$8,$BS81&gt;2029,$BR$8,$BF81&gt;2029,$BR$8,$BS81&lt;2029,$BR$8)</f>
        <v>365</v>
      </c>
      <c r="BS81" s="142">
        <f>YEAR(Table2[[#This Row],[Ja papildatvaļinājums - darbinieka darba beigšanas datums iestādē, ja darbs projektā nav beigts  31.decembrī5]])</f>
        <v>1900</v>
      </c>
      <c r="BT81" s="141">
        <f>MONTH(Table2[[#This Row],[Ja papildatvaļinājums - darbinieka darba beigšanas datums iestādē, ja darbs projektā nav beigts  31.decembrī5]])</f>
        <v>1</v>
      </c>
      <c r="BU81" s="141">
        <f>DAY(Table2[[#This Row],[Ja papildatvaļinājums - darbinieka darba beigšanas datums iestādē, ja darbs projektā nav beigts  31.decembrī5]])</f>
        <v>0</v>
      </c>
      <c r="BV81" s="141">
        <f>IF(YEAR($J81)=YEAR($K81),MIN(DATE($BS81,$BT81,$BU81),$K81)-MAX(DATE($BF81,$BG81,$BH81),$J81)+1,MIN(DATE($BS81,$BT81,$BU81),$K81)-MAX(DATE(Table2[[#This Row],[Darba beigu gads iestādē]],1,1))+1)</f>
        <v>1</v>
      </c>
    </row>
    <row r="82" spans="1:74" x14ac:dyDescent="0.3">
      <c r="A82" s="26">
        <v>73</v>
      </c>
      <c r="B82" s="48"/>
      <c r="C82" s="49"/>
      <c r="D82" s="57"/>
      <c r="E82" s="63">
        <f>SUMIF(Table2[[#This Row],[b.2021]:[c.2029]],"&gt;0",Table2[[#This Row],[b.2021]:[c.2029]])</f>
        <v>0</v>
      </c>
      <c r="F82" s="58"/>
      <c r="G82" s="59"/>
      <c r="H82" s="66">
        <f>Table2[[#This Row],[Atvaļinājuma dienu skaits, kas projektā attiecināts iepriekšējos MP ]]+Table2[[#This Row],[Atvaļinājuma dienu skaits, kas pieprasīts šajā MP3]]</f>
        <v>0</v>
      </c>
      <c r="I82" s="29">
        <f>Table2[[#This Row],[Atvaļinājums proporcionāli nostrādātajam laikam projektā (Visi atvaļinājumi kopā)]]-H82</f>
        <v>0</v>
      </c>
      <c r="J82" s="135"/>
      <c r="K82" s="139"/>
      <c r="L82" s="125"/>
      <c r="M82" s="126"/>
      <c r="N82" s="126"/>
      <c r="O82" s="126"/>
      <c r="P82" s="126"/>
      <c r="Q82" s="126"/>
      <c r="R82" s="126"/>
      <c r="S82" s="126"/>
      <c r="T82" s="127"/>
      <c r="U82" s="170"/>
      <c r="V82" s="106">
        <f>IF(COUNT(Table2[[#This Row],[Darba sākuma datums projektā1]:[Amata pienākumu izpildes termiņš, vai darba beigu datums par kuru iesniegts MP2]])=2,MIN(DATE($V$9,12,31),$D82)-MAX(DATE($V$9,1,1),$C82)+1,0)</f>
        <v>0</v>
      </c>
      <c r="W82" s="99">
        <f>IF(COUNT(Table2[[#This Row],[Darba sākuma datums projektā1]:[Amata pienākumu izpildes termiņš, vai darba beigu datums par kuru iesniegts MP2]])=2,MIN(DATE($W$9,12,31),$D82)-MAX(DATE($W$9,1,1),$C82)+1,0)</f>
        <v>0</v>
      </c>
      <c r="X82" s="99">
        <f>IF(COUNT(Table2[[#This Row],[Darba sākuma datums projektā1]:[Amata pienākumu izpildes termiņš, vai darba beigu datums par kuru iesniegts MP2]])=2,MIN(DATE($X$9,12,31),$D82)-MAX(DATE($X$9,1,1),$C82)+1,0)</f>
        <v>0</v>
      </c>
      <c r="Y82" s="99">
        <f>IF(COUNT(Table2[[#This Row],[Darba sākuma datums projektā1]:[Amata pienākumu izpildes termiņš, vai darba beigu datums par kuru iesniegts MP2]])=2,MIN(DATE($Y$9,12,31),$D82)-MAX(DATE($Y$9,1,1),$C82)+1,0)</f>
        <v>0</v>
      </c>
      <c r="Z82" s="99">
        <f>IF(COUNT(Table2[[#This Row],[Darba sākuma datums projektā1]:[Amata pienākumu izpildes termiņš, vai darba beigu datums par kuru iesniegts MP2]])=2,MIN(DATE($Z$9,12,31),$D82)-MAX(DATE(Z$9,1,1),$C82)+1,0)</f>
        <v>0</v>
      </c>
      <c r="AA82" s="99">
        <f>IF(COUNT(Table2[[#This Row],[Darba sākuma datums projektā1]:[Amata pienākumu izpildes termiņš, vai darba beigu datums par kuru iesniegts MP2]])=2,MIN(DATE($AA$9,12,31),$D82)-MAX(DATE($AA$9,1,1),$C82)+1,0)</f>
        <v>0</v>
      </c>
      <c r="AB82" s="99">
        <f>IF(COUNT(Table2[[#This Row],[Darba sākuma datums projektā1]:[Amata pienākumu izpildes termiņš, vai darba beigu datums par kuru iesniegts MP2]])=2,MIN(DATE($AB$9,12,31),$D82)-MAX(DATE($AB$9,1,1),$C82)+1,0)</f>
        <v>0</v>
      </c>
      <c r="AC82" s="99">
        <f>IF(COUNT(Table2[[#This Row],[Darba sākuma datums projektā1]:[Amata pienākumu izpildes termiņš, vai darba beigu datums par kuru iesniegts MP2]])=2,MIN(DATE($AC$9,12,31),$D82)-MAX(DATE($AC$9,1,1),$C82)+1,0)</f>
        <v>0</v>
      </c>
      <c r="AD82" s="109">
        <f>IF(COUNT(Table2[[#This Row],[Darba sākuma datums projektā1]:[Amata pienākumu izpildes termiņš, vai darba beigu datums par kuru iesniegts MP2]])=2,MIN(DATE($AD$9,12,31),$D82)-MAX(DATE($AD$9,1,1),$C82)+1,0)</f>
        <v>0</v>
      </c>
      <c r="AE82" s="106">
        <f t="shared" si="21"/>
        <v>0</v>
      </c>
      <c r="AF82" s="99">
        <f t="shared" si="22"/>
        <v>0</v>
      </c>
      <c r="AG82" s="99">
        <f t="shared" si="23"/>
        <v>0</v>
      </c>
      <c r="AH82" s="99">
        <f t="shared" si="24"/>
        <v>0</v>
      </c>
      <c r="AI82" s="99">
        <f t="shared" si="25"/>
        <v>0</v>
      </c>
      <c r="AJ82" s="99">
        <f t="shared" si="26"/>
        <v>0</v>
      </c>
      <c r="AK82" s="99">
        <f t="shared" si="27"/>
        <v>0</v>
      </c>
      <c r="AL82" s="99">
        <f t="shared" si="28"/>
        <v>0</v>
      </c>
      <c r="AM82" s="100">
        <f t="shared" si="29"/>
        <v>0</v>
      </c>
      <c r="AN82" s="103" t="e">
        <f>Table2[[#This Row],[2021]]/Table2[[#This Row],[d.2021]]</f>
        <v>#DIV/0!</v>
      </c>
      <c r="AO82" s="104" t="e">
        <f>Table2[[#This Row],[2022]]/Table2[[#This Row],[d.2022]]</f>
        <v>#DIV/0!</v>
      </c>
      <c r="AP82" s="104" t="e">
        <f>Table2[[#This Row],[2023]]/Table2[[#This Row],[d.2023]]</f>
        <v>#DIV/0!</v>
      </c>
      <c r="AQ82" s="104" t="e">
        <f>Table2[[#This Row],[2024]]/Table2[[#This Row],[d.2024]]</f>
        <v>#DIV/0!</v>
      </c>
      <c r="AR82" s="104" t="e">
        <f>Table2[[#This Row],[2025]]/Table2[[#This Row],[d.2025]]</f>
        <v>#DIV/0!</v>
      </c>
      <c r="AS82" s="104" t="e">
        <f>Table2[[#This Row],[2026]]/Table2[[#This Row],[d.2026]]</f>
        <v>#DIV/0!</v>
      </c>
      <c r="AT82" s="104" t="e">
        <f>Table2[[#This Row],[2027]]/Table2[[#This Row],[d.2027]]</f>
        <v>#DIV/0!</v>
      </c>
      <c r="AU82" s="104" t="e">
        <f>Table2[[#This Row],[2028]]/Table2[[#This Row],[d.2028]]</f>
        <v>#DIV/0!</v>
      </c>
      <c r="AV82" s="108" t="e">
        <f>Table2[[#This Row],[2029]]/Table2[[#This Row],[d.2029]]</f>
        <v>#DIV/0!</v>
      </c>
      <c r="AW82" s="97" t="e">
        <f>Table2[[#This Row],[e.2021]]/Table2[[#This Row],[Papildatvaļinājums par 20216]]</f>
        <v>#DIV/0!</v>
      </c>
      <c r="AX82" s="97" t="e">
        <f>Table2[[#This Row],[e.2022]]/Table2[[#This Row],[Papildatvaļinājums par 20226]]</f>
        <v>#DIV/0!</v>
      </c>
      <c r="AY82" s="97" t="e">
        <f>Table2[[#This Row],[e.2023]]/Table2[[#This Row],[Papildatvaļinājums par 20236]]</f>
        <v>#DIV/0!</v>
      </c>
      <c r="AZ82" s="97" t="e">
        <f>Table2[[#This Row],[e.2024]]/Table2[[#This Row],[Papildatvaļinājums par 20246]]</f>
        <v>#DIV/0!</v>
      </c>
      <c r="BA82" s="97" t="e">
        <f>Table2[[#This Row],[e.2025]]/Table2[[#This Row],[Papildatvaļinājums par 20256]]</f>
        <v>#DIV/0!</v>
      </c>
      <c r="BB82" s="97" t="e">
        <f>Table2[[#This Row],[e.2026]]/Table2[[#This Row],[Papildatvaļinājums par 20266]]</f>
        <v>#DIV/0!</v>
      </c>
      <c r="BC82" s="97" t="e">
        <f>Table2[[#This Row],[e.2027]]/Table2[[#This Row],[Papildatvaļinājums par 20276]]</f>
        <v>#DIV/0!</v>
      </c>
      <c r="BD82" s="97" t="e">
        <f>Table2[[#This Row],[e.2028]]/Table2[[#This Row],[Papildatvaļinājums par 20286]]</f>
        <v>#DIV/0!</v>
      </c>
      <c r="BE82" s="98" t="e">
        <f>Table2[[#This Row],[e.2029]]/Table2[[#This Row],[Papildatvaļinājums par 20296]]</f>
        <v>#DIV/0!</v>
      </c>
      <c r="BF82" s="85">
        <f>YEAR(Table2[[#This Row],[Ja papildatvaļinājums - darbinieka darba uzsākšana iestādē, ja darbs projektā nav uzsākts 1.janvārī4]])</f>
        <v>1900</v>
      </c>
      <c r="BG82" s="86">
        <f>MONTH(Table2[[#This Row],[Ja papildatvaļinājums - darbinieka darba uzsākšana iestādē, ja darbs projektā nav uzsākts 1.janvārī4]])</f>
        <v>1</v>
      </c>
      <c r="BH82" s="86">
        <f>DAY(Table2[[#This Row],[Ja papildatvaļinājums - darbinieka darba uzsākšana iestādē, ja darbs projektā nav uzsākts 1.janvārī4]])</f>
        <v>0</v>
      </c>
      <c r="BI82" s="147">
        <f t="shared" si="20"/>
        <v>1</v>
      </c>
      <c r="BJ82" s="144" cm="1">
        <f t="array" ref="BJ82">_xlfn.IFS($BF82=2021,$BI82,$BS82=2021,$BV82,$BF82&lt;2021,$BJ$8,$BS82&gt;2021,$BJ$8,$BF82&gt;2021,$BJ$8,$BS82&lt;2021,$BJ$8)</f>
        <v>365</v>
      </c>
      <c r="BK82" s="116" cm="1">
        <f t="array" ref="BK82">_xlfn.IFS($BF82=2022,$BI82,$BS82=2022,$BV82,$BF82&lt;2022,$BK$8,$BS82&gt;2022,$BK$8,$BF82&gt;2022,$BK$8,$BS82&lt;2022,$BK$8)</f>
        <v>365</v>
      </c>
      <c r="BL82" s="116" cm="1">
        <f t="array" ref="BL82">_xlfn.IFS($BF82=2023,$BI82,$BS82=2023,$BV82,$BF82&lt;2023,$BL$8,$BS82&gt;2023,$BL$8,$BF82&gt;2023,$BL$8,$BS82&lt;2023,$BL$8)</f>
        <v>365</v>
      </c>
      <c r="BM82" s="116" cm="1">
        <f t="array" ref="BM82">_xlfn.IFS($BF82=2024,$BI82,$BS82=2024,$BV82,$BF82&lt;2024,$BM$8,$BS82&gt;2024,$BM$8,$BF82&gt;2024,$BM$8,$BS82&lt;2024,$BM$8)</f>
        <v>366</v>
      </c>
      <c r="BN82" s="116" cm="1">
        <f t="array" ref="BN82">_xlfn.IFS($BF82=2025,$BI82,$BS82=2025,$BV82,$BF82&lt;2025,$BN$8,$BS82&gt;2025,$BN$8,$BF82&gt;2025,$BN$8,$BS82&lt;2025,$BN$8)</f>
        <v>365</v>
      </c>
      <c r="BO82" s="116" cm="1">
        <f t="array" ref="BO82">_xlfn.IFS($BF82=2026,$BI82,$BS82=2026,$BV82,$BF82&lt;2026,$BO$8,$BS82&gt;2026,$BO$8,$BF82&gt;2026,$BO$8,$BS82&lt;2026,$BO$8)</f>
        <v>365</v>
      </c>
      <c r="BP82" s="116" cm="1">
        <f t="array" ref="BP82">_xlfn.IFS($BF82=2027,$BI82,$BS82=2027,$BV82,$BF82&lt;2027,$BP$8,$BS82&gt;2027,$BP$8,$BF82&gt;2027,$BP$8,$BS82&lt;2027,$BP$8)</f>
        <v>365</v>
      </c>
      <c r="BQ82" s="116" cm="1">
        <f t="array" ref="BQ82">_xlfn.IFS($BF82=2028,$BI82,$BS82=2028,$BV82,$BF82&lt;2028,$BQ$8,$BS82&gt;2028,$BQ$8,$BF82&gt;2028,$BQ$8,$BS82&lt;2028,$BQ$8)</f>
        <v>366</v>
      </c>
      <c r="BR82" s="119" cm="1">
        <f t="array" ref="BR82">_xlfn.IFS($BF82=2029,$BI82,$BS82=2029,$BV82,$BF82&lt;2029,$BR$8,$BS82&gt;2029,$BR$8,$BF82&gt;2029,$BR$8,$BS82&lt;2029,$BR$8)</f>
        <v>365</v>
      </c>
      <c r="BS82" s="142">
        <f>YEAR(Table2[[#This Row],[Ja papildatvaļinājums - darbinieka darba beigšanas datums iestādē, ja darbs projektā nav beigts  31.decembrī5]])</f>
        <v>1900</v>
      </c>
      <c r="BT82" s="141">
        <f>MONTH(Table2[[#This Row],[Ja papildatvaļinājums - darbinieka darba beigšanas datums iestādē, ja darbs projektā nav beigts  31.decembrī5]])</f>
        <v>1</v>
      </c>
      <c r="BU82" s="141">
        <f>DAY(Table2[[#This Row],[Ja papildatvaļinājums - darbinieka darba beigšanas datums iestādē, ja darbs projektā nav beigts  31.decembrī5]])</f>
        <v>0</v>
      </c>
      <c r="BV82" s="141">
        <f>IF(YEAR($J82)=YEAR($K82),MIN(DATE($BS82,$BT82,$BU82),$K82)-MAX(DATE($BF82,$BG82,$BH82),$J82)+1,MIN(DATE($BS82,$BT82,$BU82),$K82)-MAX(DATE(Table2[[#This Row],[Darba beigu gads iestādē]],1,1))+1)</f>
        <v>1</v>
      </c>
    </row>
    <row r="83" spans="1:74" x14ac:dyDescent="0.3">
      <c r="A83" s="26">
        <v>74</v>
      </c>
      <c r="B83" s="48"/>
      <c r="C83" s="49"/>
      <c r="D83" s="57"/>
      <c r="E83" s="63">
        <f>SUMIF(Table2[[#This Row],[b.2021]:[c.2029]],"&gt;0",Table2[[#This Row],[b.2021]:[c.2029]])</f>
        <v>0</v>
      </c>
      <c r="F83" s="58"/>
      <c r="G83" s="59"/>
      <c r="H83" s="66">
        <f>Table2[[#This Row],[Atvaļinājuma dienu skaits, kas projektā attiecināts iepriekšējos MP ]]+Table2[[#This Row],[Atvaļinājuma dienu skaits, kas pieprasīts šajā MP3]]</f>
        <v>0</v>
      </c>
      <c r="I83" s="29">
        <f>Table2[[#This Row],[Atvaļinājums proporcionāli nostrādātajam laikam projektā (Visi atvaļinājumi kopā)]]-H83</f>
        <v>0</v>
      </c>
      <c r="J83" s="135"/>
      <c r="K83" s="139"/>
      <c r="L83" s="125"/>
      <c r="M83" s="126"/>
      <c r="N83" s="126"/>
      <c r="O83" s="126"/>
      <c r="P83" s="126"/>
      <c r="Q83" s="126"/>
      <c r="R83" s="126"/>
      <c r="S83" s="126"/>
      <c r="T83" s="127"/>
      <c r="U83" s="170"/>
      <c r="V83" s="106">
        <f>IF(COUNT(Table2[[#This Row],[Darba sākuma datums projektā1]:[Amata pienākumu izpildes termiņš, vai darba beigu datums par kuru iesniegts MP2]])=2,MIN(DATE($V$9,12,31),$D83)-MAX(DATE($V$9,1,1),$C83)+1,0)</f>
        <v>0</v>
      </c>
      <c r="W83" s="99">
        <f>IF(COUNT(Table2[[#This Row],[Darba sākuma datums projektā1]:[Amata pienākumu izpildes termiņš, vai darba beigu datums par kuru iesniegts MP2]])=2,MIN(DATE($W$9,12,31),$D83)-MAX(DATE($W$9,1,1),$C83)+1,0)</f>
        <v>0</v>
      </c>
      <c r="X83" s="99">
        <f>IF(COUNT(Table2[[#This Row],[Darba sākuma datums projektā1]:[Amata pienākumu izpildes termiņš, vai darba beigu datums par kuru iesniegts MP2]])=2,MIN(DATE($X$9,12,31),$D83)-MAX(DATE($X$9,1,1),$C83)+1,0)</f>
        <v>0</v>
      </c>
      <c r="Y83" s="99">
        <f>IF(COUNT(Table2[[#This Row],[Darba sākuma datums projektā1]:[Amata pienākumu izpildes termiņš, vai darba beigu datums par kuru iesniegts MP2]])=2,MIN(DATE($Y$9,12,31),$D83)-MAX(DATE($Y$9,1,1),$C83)+1,0)</f>
        <v>0</v>
      </c>
      <c r="Z83" s="99">
        <f>IF(COUNT(Table2[[#This Row],[Darba sākuma datums projektā1]:[Amata pienākumu izpildes termiņš, vai darba beigu datums par kuru iesniegts MP2]])=2,MIN(DATE($Z$9,12,31),$D83)-MAX(DATE(Z$9,1,1),$C83)+1,0)</f>
        <v>0</v>
      </c>
      <c r="AA83" s="99">
        <f>IF(COUNT(Table2[[#This Row],[Darba sākuma datums projektā1]:[Amata pienākumu izpildes termiņš, vai darba beigu datums par kuru iesniegts MP2]])=2,MIN(DATE($AA$9,12,31),$D83)-MAX(DATE($AA$9,1,1),$C83)+1,0)</f>
        <v>0</v>
      </c>
      <c r="AB83" s="99">
        <f>IF(COUNT(Table2[[#This Row],[Darba sākuma datums projektā1]:[Amata pienākumu izpildes termiņš, vai darba beigu datums par kuru iesniegts MP2]])=2,MIN(DATE($AB$9,12,31),$D83)-MAX(DATE($AB$9,1,1),$C83)+1,0)</f>
        <v>0</v>
      </c>
      <c r="AC83" s="99">
        <f>IF(COUNT(Table2[[#This Row],[Darba sākuma datums projektā1]:[Amata pienākumu izpildes termiņš, vai darba beigu datums par kuru iesniegts MP2]])=2,MIN(DATE($AC$9,12,31),$D83)-MAX(DATE($AC$9,1,1),$C83)+1,0)</f>
        <v>0</v>
      </c>
      <c r="AD83" s="109">
        <f>IF(COUNT(Table2[[#This Row],[Darba sākuma datums projektā1]:[Amata pienākumu izpildes termiņš, vai darba beigu datums par kuru iesniegts MP2]])=2,MIN(DATE($AD$9,12,31),$D83)-MAX(DATE($AD$9,1,1),$C83)+1,0)</f>
        <v>0</v>
      </c>
      <c r="AE83" s="106">
        <f t="shared" si="21"/>
        <v>0</v>
      </c>
      <c r="AF83" s="99">
        <f t="shared" si="22"/>
        <v>0</v>
      </c>
      <c r="AG83" s="99">
        <f t="shared" si="23"/>
        <v>0</v>
      </c>
      <c r="AH83" s="99">
        <f t="shared" si="24"/>
        <v>0</v>
      </c>
      <c r="AI83" s="99">
        <f t="shared" si="25"/>
        <v>0</v>
      </c>
      <c r="AJ83" s="99">
        <f t="shared" si="26"/>
        <v>0</v>
      </c>
      <c r="AK83" s="99">
        <f t="shared" si="27"/>
        <v>0</v>
      </c>
      <c r="AL83" s="99">
        <f t="shared" si="28"/>
        <v>0</v>
      </c>
      <c r="AM83" s="100">
        <f t="shared" si="29"/>
        <v>0</v>
      </c>
      <c r="AN83" s="103" t="e">
        <f>Table2[[#This Row],[2021]]/Table2[[#This Row],[d.2021]]</f>
        <v>#DIV/0!</v>
      </c>
      <c r="AO83" s="104" t="e">
        <f>Table2[[#This Row],[2022]]/Table2[[#This Row],[d.2022]]</f>
        <v>#DIV/0!</v>
      </c>
      <c r="AP83" s="104" t="e">
        <f>Table2[[#This Row],[2023]]/Table2[[#This Row],[d.2023]]</f>
        <v>#DIV/0!</v>
      </c>
      <c r="AQ83" s="104" t="e">
        <f>Table2[[#This Row],[2024]]/Table2[[#This Row],[d.2024]]</f>
        <v>#DIV/0!</v>
      </c>
      <c r="AR83" s="104" t="e">
        <f>Table2[[#This Row],[2025]]/Table2[[#This Row],[d.2025]]</f>
        <v>#DIV/0!</v>
      </c>
      <c r="AS83" s="104" t="e">
        <f>Table2[[#This Row],[2026]]/Table2[[#This Row],[d.2026]]</f>
        <v>#DIV/0!</v>
      </c>
      <c r="AT83" s="104" t="e">
        <f>Table2[[#This Row],[2027]]/Table2[[#This Row],[d.2027]]</f>
        <v>#DIV/0!</v>
      </c>
      <c r="AU83" s="104" t="e">
        <f>Table2[[#This Row],[2028]]/Table2[[#This Row],[d.2028]]</f>
        <v>#DIV/0!</v>
      </c>
      <c r="AV83" s="108" t="e">
        <f>Table2[[#This Row],[2029]]/Table2[[#This Row],[d.2029]]</f>
        <v>#DIV/0!</v>
      </c>
      <c r="AW83" s="97" t="e">
        <f>Table2[[#This Row],[e.2021]]/Table2[[#This Row],[Papildatvaļinājums par 20216]]</f>
        <v>#DIV/0!</v>
      </c>
      <c r="AX83" s="97" t="e">
        <f>Table2[[#This Row],[e.2022]]/Table2[[#This Row],[Papildatvaļinājums par 20226]]</f>
        <v>#DIV/0!</v>
      </c>
      <c r="AY83" s="97" t="e">
        <f>Table2[[#This Row],[e.2023]]/Table2[[#This Row],[Papildatvaļinājums par 20236]]</f>
        <v>#DIV/0!</v>
      </c>
      <c r="AZ83" s="97" t="e">
        <f>Table2[[#This Row],[e.2024]]/Table2[[#This Row],[Papildatvaļinājums par 20246]]</f>
        <v>#DIV/0!</v>
      </c>
      <c r="BA83" s="97" t="e">
        <f>Table2[[#This Row],[e.2025]]/Table2[[#This Row],[Papildatvaļinājums par 20256]]</f>
        <v>#DIV/0!</v>
      </c>
      <c r="BB83" s="97" t="e">
        <f>Table2[[#This Row],[e.2026]]/Table2[[#This Row],[Papildatvaļinājums par 20266]]</f>
        <v>#DIV/0!</v>
      </c>
      <c r="BC83" s="97" t="e">
        <f>Table2[[#This Row],[e.2027]]/Table2[[#This Row],[Papildatvaļinājums par 20276]]</f>
        <v>#DIV/0!</v>
      </c>
      <c r="BD83" s="97" t="e">
        <f>Table2[[#This Row],[e.2028]]/Table2[[#This Row],[Papildatvaļinājums par 20286]]</f>
        <v>#DIV/0!</v>
      </c>
      <c r="BE83" s="98" t="e">
        <f>Table2[[#This Row],[e.2029]]/Table2[[#This Row],[Papildatvaļinājums par 20296]]</f>
        <v>#DIV/0!</v>
      </c>
      <c r="BF83" s="85">
        <f>YEAR(Table2[[#This Row],[Ja papildatvaļinājums - darbinieka darba uzsākšana iestādē, ja darbs projektā nav uzsākts 1.janvārī4]])</f>
        <v>1900</v>
      </c>
      <c r="BG83" s="86">
        <f>MONTH(Table2[[#This Row],[Ja papildatvaļinājums - darbinieka darba uzsākšana iestādē, ja darbs projektā nav uzsākts 1.janvārī4]])</f>
        <v>1</v>
      </c>
      <c r="BH83" s="86">
        <f>DAY(Table2[[#This Row],[Ja papildatvaļinājums - darbinieka darba uzsākšana iestādē, ja darbs projektā nav uzsākts 1.janvārī4]])</f>
        <v>0</v>
      </c>
      <c r="BI83" s="147">
        <f t="shared" si="20"/>
        <v>1</v>
      </c>
      <c r="BJ83" s="144" cm="1">
        <f t="array" ref="BJ83">_xlfn.IFS($BF83=2021,$BI83,$BS83=2021,$BV83,$BF83&lt;2021,$BJ$8,$BS83&gt;2021,$BJ$8,$BF83&gt;2021,$BJ$8,$BS83&lt;2021,$BJ$8)</f>
        <v>365</v>
      </c>
      <c r="BK83" s="116" cm="1">
        <f t="array" ref="BK83">_xlfn.IFS($BF83=2022,$BI83,$BS83=2022,$BV83,$BF83&lt;2022,$BK$8,$BS83&gt;2022,$BK$8,$BF83&gt;2022,$BK$8,$BS83&lt;2022,$BK$8)</f>
        <v>365</v>
      </c>
      <c r="BL83" s="116" cm="1">
        <f t="array" ref="BL83">_xlfn.IFS($BF83=2023,$BI83,$BS83=2023,$BV83,$BF83&lt;2023,$BL$8,$BS83&gt;2023,$BL$8,$BF83&gt;2023,$BL$8,$BS83&lt;2023,$BL$8)</f>
        <v>365</v>
      </c>
      <c r="BM83" s="116" cm="1">
        <f t="array" ref="BM83">_xlfn.IFS($BF83=2024,$BI83,$BS83=2024,$BV83,$BF83&lt;2024,$BM$8,$BS83&gt;2024,$BM$8,$BF83&gt;2024,$BM$8,$BS83&lt;2024,$BM$8)</f>
        <v>366</v>
      </c>
      <c r="BN83" s="116" cm="1">
        <f t="array" ref="BN83">_xlfn.IFS($BF83=2025,$BI83,$BS83=2025,$BV83,$BF83&lt;2025,$BN$8,$BS83&gt;2025,$BN$8,$BF83&gt;2025,$BN$8,$BS83&lt;2025,$BN$8)</f>
        <v>365</v>
      </c>
      <c r="BO83" s="116" cm="1">
        <f t="array" ref="BO83">_xlfn.IFS($BF83=2026,$BI83,$BS83=2026,$BV83,$BF83&lt;2026,$BO$8,$BS83&gt;2026,$BO$8,$BF83&gt;2026,$BO$8,$BS83&lt;2026,$BO$8)</f>
        <v>365</v>
      </c>
      <c r="BP83" s="116" cm="1">
        <f t="array" ref="BP83">_xlfn.IFS($BF83=2027,$BI83,$BS83=2027,$BV83,$BF83&lt;2027,$BP$8,$BS83&gt;2027,$BP$8,$BF83&gt;2027,$BP$8,$BS83&lt;2027,$BP$8)</f>
        <v>365</v>
      </c>
      <c r="BQ83" s="116" cm="1">
        <f t="array" ref="BQ83">_xlfn.IFS($BF83=2028,$BI83,$BS83=2028,$BV83,$BF83&lt;2028,$BQ$8,$BS83&gt;2028,$BQ$8,$BF83&gt;2028,$BQ$8,$BS83&lt;2028,$BQ$8)</f>
        <v>366</v>
      </c>
      <c r="BR83" s="119" cm="1">
        <f t="array" ref="BR83">_xlfn.IFS($BF83=2029,$BI83,$BS83=2029,$BV83,$BF83&lt;2029,$BR$8,$BS83&gt;2029,$BR$8,$BF83&gt;2029,$BR$8,$BS83&lt;2029,$BR$8)</f>
        <v>365</v>
      </c>
      <c r="BS83" s="142">
        <f>YEAR(Table2[[#This Row],[Ja papildatvaļinājums - darbinieka darba beigšanas datums iestādē, ja darbs projektā nav beigts  31.decembrī5]])</f>
        <v>1900</v>
      </c>
      <c r="BT83" s="141">
        <f>MONTH(Table2[[#This Row],[Ja papildatvaļinājums - darbinieka darba beigšanas datums iestādē, ja darbs projektā nav beigts  31.decembrī5]])</f>
        <v>1</v>
      </c>
      <c r="BU83" s="141">
        <f>DAY(Table2[[#This Row],[Ja papildatvaļinājums - darbinieka darba beigšanas datums iestādē, ja darbs projektā nav beigts  31.decembrī5]])</f>
        <v>0</v>
      </c>
      <c r="BV83" s="141">
        <f>IF(YEAR($J83)=YEAR($K83),MIN(DATE($BS83,$BT83,$BU83),$K83)-MAX(DATE($BF83,$BG83,$BH83),$J83)+1,MIN(DATE($BS83,$BT83,$BU83),$K83)-MAX(DATE(Table2[[#This Row],[Darba beigu gads iestādē]],1,1))+1)</f>
        <v>1</v>
      </c>
    </row>
    <row r="84" spans="1:74" x14ac:dyDescent="0.3">
      <c r="A84" s="26">
        <v>75</v>
      </c>
      <c r="B84" s="48"/>
      <c r="C84" s="49"/>
      <c r="D84" s="57"/>
      <c r="E84" s="63">
        <f>SUMIF(Table2[[#This Row],[b.2021]:[c.2029]],"&gt;0",Table2[[#This Row],[b.2021]:[c.2029]])</f>
        <v>0</v>
      </c>
      <c r="F84" s="58"/>
      <c r="G84" s="59"/>
      <c r="H84" s="66">
        <f>Table2[[#This Row],[Atvaļinājuma dienu skaits, kas projektā attiecināts iepriekšējos MP ]]+Table2[[#This Row],[Atvaļinājuma dienu skaits, kas pieprasīts šajā MP3]]</f>
        <v>0</v>
      </c>
      <c r="I84" s="29">
        <f>Table2[[#This Row],[Atvaļinājums proporcionāli nostrādātajam laikam projektā (Visi atvaļinājumi kopā)]]-H84</f>
        <v>0</v>
      </c>
      <c r="J84" s="135"/>
      <c r="K84" s="139"/>
      <c r="L84" s="125"/>
      <c r="M84" s="126"/>
      <c r="N84" s="126"/>
      <c r="O84" s="126"/>
      <c r="P84" s="126"/>
      <c r="Q84" s="126"/>
      <c r="R84" s="126"/>
      <c r="S84" s="126"/>
      <c r="T84" s="127"/>
      <c r="U84" s="170"/>
      <c r="V84" s="106">
        <f>IF(COUNT(Table2[[#This Row],[Darba sākuma datums projektā1]:[Amata pienākumu izpildes termiņš, vai darba beigu datums par kuru iesniegts MP2]])=2,MIN(DATE($V$9,12,31),$D84)-MAX(DATE($V$9,1,1),$C84)+1,0)</f>
        <v>0</v>
      </c>
      <c r="W84" s="99">
        <f>IF(COUNT(Table2[[#This Row],[Darba sākuma datums projektā1]:[Amata pienākumu izpildes termiņš, vai darba beigu datums par kuru iesniegts MP2]])=2,MIN(DATE($W$9,12,31),$D84)-MAX(DATE($W$9,1,1),$C84)+1,0)</f>
        <v>0</v>
      </c>
      <c r="X84" s="99">
        <f>IF(COUNT(Table2[[#This Row],[Darba sākuma datums projektā1]:[Amata pienākumu izpildes termiņš, vai darba beigu datums par kuru iesniegts MP2]])=2,MIN(DATE($X$9,12,31),$D84)-MAX(DATE($X$9,1,1),$C84)+1,0)</f>
        <v>0</v>
      </c>
      <c r="Y84" s="99">
        <f>IF(COUNT(Table2[[#This Row],[Darba sākuma datums projektā1]:[Amata pienākumu izpildes termiņš, vai darba beigu datums par kuru iesniegts MP2]])=2,MIN(DATE($Y$9,12,31),$D84)-MAX(DATE($Y$9,1,1),$C84)+1,0)</f>
        <v>0</v>
      </c>
      <c r="Z84" s="99">
        <f>IF(COUNT(Table2[[#This Row],[Darba sākuma datums projektā1]:[Amata pienākumu izpildes termiņš, vai darba beigu datums par kuru iesniegts MP2]])=2,MIN(DATE($Z$9,12,31),$D84)-MAX(DATE(Z$9,1,1),$C84)+1,0)</f>
        <v>0</v>
      </c>
      <c r="AA84" s="99">
        <f>IF(COUNT(Table2[[#This Row],[Darba sākuma datums projektā1]:[Amata pienākumu izpildes termiņš, vai darba beigu datums par kuru iesniegts MP2]])=2,MIN(DATE($AA$9,12,31),$D84)-MAX(DATE($AA$9,1,1),$C84)+1,0)</f>
        <v>0</v>
      </c>
      <c r="AB84" s="99">
        <f>IF(COUNT(Table2[[#This Row],[Darba sākuma datums projektā1]:[Amata pienākumu izpildes termiņš, vai darba beigu datums par kuru iesniegts MP2]])=2,MIN(DATE($AB$9,12,31),$D84)-MAX(DATE($AB$9,1,1),$C84)+1,0)</f>
        <v>0</v>
      </c>
      <c r="AC84" s="99">
        <f>IF(COUNT(Table2[[#This Row],[Darba sākuma datums projektā1]:[Amata pienākumu izpildes termiņš, vai darba beigu datums par kuru iesniegts MP2]])=2,MIN(DATE($AC$9,12,31),$D84)-MAX(DATE($AC$9,1,1),$C84)+1,0)</f>
        <v>0</v>
      </c>
      <c r="AD84" s="109">
        <f>IF(COUNT(Table2[[#This Row],[Darba sākuma datums projektā1]:[Amata pienākumu izpildes termiņš, vai darba beigu datums par kuru iesniegts MP2]])=2,MIN(DATE($AD$9,12,31),$D84)-MAX(DATE($AD$9,1,1),$C84)+1,0)</f>
        <v>0</v>
      </c>
      <c r="AE84" s="106">
        <f t="shared" si="21"/>
        <v>0</v>
      </c>
      <c r="AF84" s="99">
        <f t="shared" si="22"/>
        <v>0</v>
      </c>
      <c r="AG84" s="99">
        <f t="shared" si="23"/>
        <v>0</v>
      </c>
      <c r="AH84" s="99">
        <f t="shared" si="24"/>
        <v>0</v>
      </c>
      <c r="AI84" s="99">
        <f t="shared" si="25"/>
        <v>0</v>
      </c>
      <c r="AJ84" s="99">
        <f t="shared" si="26"/>
        <v>0</v>
      </c>
      <c r="AK84" s="99">
        <f t="shared" si="27"/>
        <v>0</v>
      </c>
      <c r="AL84" s="99">
        <f t="shared" si="28"/>
        <v>0</v>
      </c>
      <c r="AM84" s="100">
        <f t="shared" si="29"/>
        <v>0</v>
      </c>
      <c r="AN84" s="103" t="e">
        <f>Table2[[#This Row],[2021]]/Table2[[#This Row],[d.2021]]</f>
        <v>#DIV/0!</v>
      </c>
      <c r="AO84" s="104" t="e">
        <f>Table2[[#This Row],[2022]]/Table2[[#This Row],[d.2022]]</f>
        <v>#DIV/0!</v>
      </c>
      <c r="AP84" s="104" t="e">
        <f>Table2[[#This Row],[2023]]/Table2[[#This Row],[d.2023]]</f>
        <v>#DIV/0!</v>
      </c>
      <c r="AQ84" s="104" t="e">
        <f>Table2[[#This Row],[2024]]/Table2[[#This Row],[d.2024]]</f>
        <v>#DIV/0!</v>
      </c>
      <c r="AR84" s="104" t="e">
        <f>Table2[[#This Row],[2025]]/Table2[[#This Row],[d.2025]]</f>
        <v>#DIV/0!</v>
      </c>
      <c r="AS84" s="104" t="e">
        <f>Table2[[#This Row],[2026]]/Table2[[#This Row],[d.2026]]</f>
        <v>#DIV/0!</v>
      </c>
      <c r="AT84" s="104" t="e">
        <f>Table2[[#This Row],[2027]]/Table2[[#This Row],[d.2027]]</f>
        <v>#DIV/0!</v>
      </c>
      <c r="AU84" s="104" t="e">
        <f>Table2[[#This Row],[2028]]/Table2[[#This Row],[d.2028]]</f>
        <v>#DIV/0!</v>
      </c>
      <c r="AV84" s="108" t="e">
        <f>Table2[[#This Row],[2029]]/Table2[[#This Row],[d.2029]]</f>
        <v>#DIV/0!</v>
      </c>
      <c r="AW84" s="97" t="e">
        <f>Table2[[#This Row],[e.2021]]/Table2[[#This Row],[Papildatvaļinājums par 20216]]</f>
        <v>#DIV/0!</v>
      </c>
      <c r="AX84" s="97" t="e">
        <f>Table2[[#This Row],[e.2022]]/Table2[[#This Row],[Papildatvaļinājums par 20226]]</f>
        <v>#DIV/0!</v>
      </c>
      <c r="AY84" s="97" t="e">
        <f>Table2[[#This Row],[e.2023]]/Table2[[#This Row],[Papildatvaļinājums par 20236]]</f>
        <v>#DIV/0!</v>
      </c>
      <c r="AZ84" s="97" t="e">
        <f>Table2[[#This Row],[e.2024]]/Table2[[#This Row],[Papildatvaļinājums par 20246]]</f>
        <v>#DIV/0!</v>
      </c>
      <c r="BA84" s="97" t="e">
        <f>Table2[[#This Row],[e.2025]]/Table2[[#This Row],[Papildatvaļinājums par 20256]]</f>
        <v>#DIV/0!</v>
      </c>
      <c r="BB84" s="97" t="e">
        <f>Table2[[#This Row],[e.2026]]/Table2[[#This Row],[Papildatvaļinājums par 20266]]</f>
        <v>#DIV/0!</v>
      </c>
      <c r="BC84" s="97" t="e">
        <f>Table2[[#This Row],[e.2027]]/Table2[[#This Row],[Papildatvaļinājums par 20276]]</f>
        <v>#DIV/0!</v>
      </c>
      <c r="BD84" s="97" t="e">
        <f>Table2[[#This Row],[e.2028]]/Table2[[#This Row],[Papildatvaļinājums par 20286]]</f>
        <v>#DIV/0!</v>
      </c>
      <c r="BE84" s="98" t="e">
        <f>Table2[[#This Row],[e.2029]]/Table2[[#This Row],[Papildatvaļinājums par 20296]]</f>
        <v>#DIV/0!</v>
      </c>
      <c r="BF84" s="85">
        <f>YEAR(Table2[[#This Row],[Ja papildatvaļinājums - darbinieka darba uzsākšana iestādē, ja darbs projektā nav uzsākts 1.janvārī4]])</f>
        <v>1900</v>
      </c>
      <c r="BG84" s="86">
        <f>MONTH(Table2[[#This Row],[Ja papildatvaļinājums - darbinieka darba uzsākšana iestādē, ja darbs projektā nav uzsākts 1.janvārī4]])</f>
        <v>1</v>
      </c>
      <c r="BH84" s="86">
        <f>DAY(Table2[[#This Row],[Ja papildatvaļinājums - darbinieka darba uzsākšana iestādē, ja darbs projektā nav uzsākts 1.janvārī4]])</f>
        <v>0</v>
      </c>
      <c r="BI84" s="147">
        <f t="shared" si="20"/>
        <v>1</v>
      </c>
      <c r="BJ84" s="144" cm="1">
        <f t="array" ref="BJ84">_xlfn.IFS($BF84=2021,$BI84,$BS84=2021,$BV84,$BF84&lt;2021,$BJ$8,$BS84&gt;2021,$BJ$8,$BF84&gt;2021,$BJ$8,$BS84&lt;2021,$BJ$8)</f>
        <v>365</v>
      </c>
      <c r="BK84" s="116" cm="1">
        <f t="array" ref="BK84">_xlfn.IFS($BF84=2022,$BI84,$BS84=2022,$BV84,$BF84&lt;2022,$BK$8,$BS84&gt;2022,$BK$8,$BF84&gt;2022,$BK$8,$BS84&lt;2022,$BK$8)</f>
        <v>365</v>
      </c>
      <c r="BL84" s="116" cm="1">
        <f t="array" ref="BL84">_xlfn.IFS($BF84=2023,$BI84,$BS84=2023,$BV84,$BF84&lt;2023,$BL$8,$BS84&gt;2023,$BL$8,$BF84&gt;2023,$BL$8,$BS84&lt;2023,$BL$8)</f>
        <v>365</v>
      </c>
      <c r="BM84" s="116" cm="1">
        <f t="array" ref="BM84">_xlfn.IFS($BF84=2024,$BI84,$BS84=2024,$BV84,$BF84&lt;2024,$BM$8,$BS84&gt;2024,$BM$8,$BF84&gt;2024,$BM$8,$BS84&lt;2024,$BM$8)</f>
        <v>366</v>
      </c>
      <c r="BN84" s="116" cm="1">
        <f t="array" ref="BN84">_xlfn.IFS($BF84=2025,$BI84,$BS84=2025,$BV84,$BF84&lt;2025,$BN$8,$BS84&gt;2025,$BN$8,$BF84&gt;2025,$BN$8,$BS84&lt;2025,$BN$8)</f>
        <v>365</v>
      </c>
      <c r="BO84" s="116" cm="1">
        <f t="array" ref="BO84">_xlfn.IFS($BF84=2026,$BI84,$BS84=2026,$BV84,$BF84&lt;2026,$BO$8,$BS84&gt;2026,$BO$8,$BF84&gt;2026,$BO$8,$BS84&lt;2026,$BO$8)</f>
        <v>365</v>
      </c>
      <c r="BP84" s="116" cm="1">
        <f t="array" ref="BP84">_xlfn.IFS($BF84=2027,$BI84,$BS84=2027,$BV84,$BF84&lt;2027,$BP$8,$BS84&gt;2027,$BP$8,$BF84&gt;2027,$BP$8,$BS84&lt;2027,$BP$8)</f>
        <v>365</v>
      </c>
      <c r="BQ84" s="116" cm="1">
        <f t="array" ref="BQ84">_xlfn.IFS($BF84=2028,$BI84,$BS84=2028,$BV84,$BF84&lt;2028,$BQ$8,$BS84&gt;2028,$BQ$8,$BF84&gt;2028,$BQ$8,$BS84&lt;2028,$BQ$8)</f>
        <v>366</v>
      </c>
      <c r="BR84" s="119" cm="1">
        <f t="array" ref="BR84">_xlfn.IFS($BF84=2029,$BI84,$BS84=2029,$BV84,$BF84&lt;2029,$BR$8,$BS84&gt;2029,$BR$8,$BF84&gt;2029,$BR$8,$BS84&lt;2029,$BR$8)</f>
        <v>365</v>
      </c>
      <c r="BS84" s="142">
        <f>YEAR(Table2[[#This Row],[Ja papildatvaļinājums - darbinieka darba beigšanas datums iestādē, ja darbs projektā nav beigts  31.decembrī5]])</f>
        <v>1900</v>
      </c>
      <c r="BT84" s="141">
        <f>MONTH(Table2[[#This Row],[Ja papildatvaļinājums - darbinieka darba beigšanas datums iestādē, ja darbs projektā nav beigts  31.decembrī5]])</f>
        <v>1</v>
      </c>
      <c r="BU84" s="141">
        <f>DAY(Table2[[#This Row],[Ja papildatvaļinājums - darbinieka darba beigšanas datums iestādē, ja darbs projektā nav beigts  31.decembrī5]])</f>
        <v>0</v>
      </c>
      <c r="BV84" s="141">
        <f>IF(YEAR($J84)=YEAR($K84),MIN(DATE($BS84,$BT84,$BU84),$K84)-MAX(DATE($BF84,$BG84,$BH84),$J84)+1,MIN(DATE($BS84,$BT84,$BU84),$K84)-MAX(DATE(Table2[[#This Row],[Darba beigu gads iestādē]],1,1))+1)</f>
        <v>1</v>
      </c>
    </row>
    <row r="85" spans="1:74" x14ac:dyDescent="0.3">
      <c r="A85" s="26">
        <v>76</v>
      </c>
      <c r="B85" s="48"/>
      <c r="C85" s="49"/>
      <c r="D85" s="57"/>
      <c r="E85" s="63">
        <f>SUMIF(Table2[[#This Row],[b.2021]:[c.2029]],"&gt;0",Table2[[#This Row],[b.2021]:[c.2029]])</f>
        <v>0</v>
      </c>
      <c r="F85" s="58"/>
      <c r="G85" s="59"/>
      <c r="H85" s="66">
        <f>Table2[[#This Row],[Atvaļinājuma dienu skaits, kas projektā attiecināts iepriekšējos MP ]]+Table2[[#This Row],[Atvaļinājuma dienu skaits, kas pieprasīts šajā MP3]]</f>
        <v>0</v>
      </c>
      <c r="I85" s="29">
        <f>Table2[[#This Row],[Atvaļinājums proporcionāli nostrādātajam laikam projektā (Visi atvaļinājumi kopā)]]-H85</f>
        <v>0</v>
      </c>
      <c r="J85" s="135"/>
      <c r="K85" s="139"/>
      <c r="L85" s="125"/>
      <c r="M85" s="126"/>
      <c r="N85" s="126"/>
      <c r="O85" s="126"/>
      <c r="P85" s="126"/>
      <c r="Q85" s="126"/>
      <c r="R85" s="126"/>
      <c r="S85" s="126"/>
      <c r="T85" s="127"/>
      <c r="U85" s="170"/>
      <c r="V85" s="106">
        <f>IF(COUNT(Table2[[#This Row],[Darba sākuma datums projektā1]:[Amata pienākumu izpildes termiņš, vai darba beigu datums par kuru iesniegts MP2]])=2,MIN(DATE($V$9,12,31),$D85)-MAX(DATE($V$9,1,1),$C85)+1,0)</f>
        <v>0</v>
      </c>
      <c r="W85" s="99">
        <f>IF(COUNT(Table2[[#This Row],[Darba sākuma datums projektā1]:[Amata pienākumu izpildes termiņš, vai darba beigu datums par kuru iesniegts MP2]])=2,MIN(DATE($W$9,12,31),$D85)-MAX(DATE($W$9,1,1),$C85)+1,0)</f>
        <v>0</v>
      </c>
      <c r="X85" s="99">
        <f>IF(COUNT(Table2[[#This Row],[Darba sākuma datums projektā1]:[Amata pienākumu izpildes termiņš, vai darba beigu datums par kuru iesniegts MP2]])=2,MIN(DATE($X$9,12,31),$D85)-MAX(DATE($X$9,1,1),$C85)+1,0)</f>
        <v>0</v>
      </c>
      <c r="Y85" s="99">
        <f>IF(COUNT(Table2[[#This Row],[Darba sākuma datums projektā1]:[Amata pienākumu izpildes termiņš, vai darba beigu datums par kuru iesniegts MP2]])=2,MIN(DATE($Y$9,12,31),$D85)-MAX(DATE($Y$9,1,1),$C85)+1,0)</f>
        <v>0</v>
      </c>
      <c r="Z85" s="99">
        <f>IF(COUNT(Table2[[#This Row],[Darba sākuma datums projektā1]:[Amata pienākumu izpildes termiņš, vai darba beigu datums par kuru iesniegts MP2]])=2,MIN(DATE($Z$9,12,31),$D85)-MAX(DATE(Z$9,1,1),$C85)+1,0)</f>
        <v>0</v>
      </c>
      <c r="AA85" s="99">
        <f>IF(COUNT(Table2[[#This Row],[Darba sākuma datums projektā1]:[Amata pienākumu izpildes termiņš, vai darba beigu datums par kuru iesniegts MP2]])=2,MIN(DATE($AA$9,12,31),$D85)-MAX(DATE($AA$9,1,1),$C85)+1,0)</f>
        <v>0</v>
      </c>
      <c r="AB85" s="99">
        <f>IF(COUNT(Table2[[#This Row],[Darba sākuma datums projektā1]:[Amata pienākumu izpildes termiņš, vai darba beigu datums par kuru iesniegts MP2]])=2,MIN(DATE($AB$9,12,31),$D85)-MAX(DATE($AB$9,1,1),$C85)+1,0)</f>
        <v>0</v>
      </c>
      <c r="AC85" s="99">
        <f>IF(COUNT(Table2[[#This Row],[Darba sākuma datums projektā1]:[Amata pienākumu izpildes termiņš, vai darba beigu datums par kuru iesniegts MP2]])=2,MIN(DATE($AC$9,12,31),$D85)-MAX(DATE($AC$9,1,1),$C85)+1,0)</f>
        <v>0</v>
      </c>
      <c r="AD85" s="109">
        <f>IF(COUNT(Table2[[#This Row],[Darba sākuma datums projektā1]:[Amata pienākumu izpildes termiņš, vai darba beigu datums par kuru iesniegts MP2]])=2,MIN(DATE($AD$9,12,31),$D85)-MAX(DATE($AD$9,1,1),$C85)+1,0)</f>
        <v>0</v>
      </c>
      <c r="AE85" s="106">
        <f t="shared" si="21"/>
        <v>0</v>
      </c>
      <c r="AF85" s="99">
        <f t="shared" si="22"/>
        <v>0</v>
      </c>
      <c r="AG85" s="99">
        <f t="shared" si="23"/>
        <v>0</v>
      </c>
      <c r="AH85" s="99">
        <f t="shared" si="24"/>
        <v>0</v>
      </c>
      <c r="AI85" s="99">
        <f t="shared" si="25"/>
        <v>0</v>
      </c>
      <c r="AJ85" s="99">
        <f t="shared" si="26"/>
        <v>0</v>
      </c>
      <c r="AK85" s="99">
        <f t="shared" si="27"/>
        <v>0</v>
      </c>
      <c r="AL85" s="99">
        <f t="shared" si="28"/>
        <v>0</v>
      </c>
      <c r="AM85" s="100">
        <f t="shared" si="29"/>
        <v>0</v>
      </c>
      <c r="AN85" s="103" t="e">
        <f>Table2[[#This Row],[2021]]/Table2[[#This Row],[d.2021]]</f>
        <v>#DIV/0!</v>
      </c>
      <c r="AO85" s="104" t="e">
        <f>Table2[[#This Row],[2022]]/Table2[[#This Row],[d.2022]]</f>
        <v>#DIV/0!</v>
      </c>
      <c r="AP85" s="104" t="e">
        <f>Table2[[#This Row],[2023]]/Table2[[#This Row],[d.2023]]</f>
        <v>#DIV/0!</v>
      </c>
      <c r="AQ85" s="104" t="e">
        <f>Table2[[#This Row],[2024]]/Table2[[#This Row],[d.2024]]</f>
        <v>#DIV/0!</v>
      </c>
      <c r="AR85" s="104" t="e">
        <f>Table2[[#This Row],[2025]]/Table2[[#This Row],[d.2025]]</f>
        <v>#DIV/0!</v>
      </c>
      <c r="AS85" s="104" t="e">
        <f>Table2[[#This Row],[2026]]/Table2[[#This Row],[d.2026]]</f>
        <v>#DIV/0!</v>
      </c>
      <c r="AT85" s="104" t="e">
        <f>Table2[[#This Row],[2027]]/Table2[[#This Row],[d.2027]]</f>
        <v>#DIV/0!</v>
      </c>
      <c r="AU85" s="104" t="e">
        <f>Table2[[#This Row],[2028]]/Table2[[#This Row],[d.2028]]</f>
        <v>#DIV/0!</v>
      </c>
      <c r="AV85" s="108" t="e">
        <f>Table2[[#This Row],[2029]]/Table2[[#This Row],[d.2029]]</f>
        <v>#DIV/0!</v>
      </c>
      <c r="AW85" s="97" t="e">
        <f>Table2[[#This Row],[e.2021]]/Table2[[#This Row],[Papildatvaļinājums par 20216]]</f>
        <v>#DIV/0!</v>
      </c>
      <c r="AX85" s="97" t="e">
        <f>Table2[[#This Row],[e.2022]]/Table2[[#This Row],[Papildatvaļinājums par 20226]]</f>
        <v>#DIV/0!</v>
      </c>
      <c r="AY85" s="97" t="e">
        <f>Table2[[#This Row],[e.2023]]/Table2[[#This Row],[Papildatvaļinājums par 20236]]</f>
        <v>#DIV/0!</v>
      </c>
      <c r="AZ85" s="97" t="e">
        <f>Table2[[#This Row],[e.2024]]/Table2[[#This Row],[Papildatvaļinājums par 20246]]</f>
        <v>#DIV/0!</v>
      </c>
      <c r="BA85" s="97" t="e">
        <f>Table2[[#This Row],[e.2025]]/Table2[[#This Row],[Papildatvaļinājums par 20256]]</f>
        <v>#DIV/0!</v>
      </c>
      <c r="BB85" s="97" t="e">
        <f>Table2[[#This Row],[e.2026]]/Table2[[#This Row],[Papildatvaļinājums par 20266]]</f>
        <v>#DIV/0!</v>
      </c>
      <c r="BC85" s="97" t="e">
        <f>Table2[[#This Row],[e.2027]]/Table2[[#This Row],[Papildatvaļinājums par 20276]]</f>
        <v>#DIV/0!</v>
      </c>
      <c r="BD85" s="97" t="e">
        <f>Table2[[#This Row],[e.2028]]/Table2[[#This Row],[Papildatvaļinājums par 20286]]</f>
        <v>#DIV/0!</v>
      </c>
      <c r="BE85" s="98" t="e">
        <f>Table2[[#This Row],[e.2029]]/Table2[[#This Row],[Papildatvaļinājums par 20296]]</f>
        <v>#DIV/0!</v>
      </c>
      <c r="BF85" s="85">
        <f>YEAR(Table2[[#This Row],[Ja papildatvaļinājums - darbinieka darba uzsākšana iestādē, ja darbs projektā nav uzsākts 1.janvārī4]])</f>
        <v>1900</v>
      </c>
      <c r="BG85" s="86">
        <f>MONTH(Table2[[#This Row],[Ja papildatvaļinājums - darbinieka darba uzsākšana iestādē, ja darbs projektā nav uzsākts 1.janvārī4]])</f>
        <v>1</v>
      </c>
      <c r="BH85" s="86">
        <f>DAY(Table2[[#This Row],[Ja papildatvaļinājums - darbinieka darba uzsākšana iestādē, ja darbs projektā nav uzsākts 1.janvārī4]])</f>
        <v>0</v>
      </c>
      <c r="BI85" s="147">
        <f t="shared" si="20"/>
        <v>1</v>
      </c>
      <c r="BJ85" s="144" cm="1">
        <f t="array" ref="BJ85">_xlfn.IFS($BF85=2021,$BI85,$BS85=2021,$BV85,$BF85&lt;2021,$BJ$8,$BS85&gt;2021,$BJ$8,$BF85&gt;2021,$BJ$8,$BS85&lt;2021,$BJ$8)</f>
        <v>365</v>
      </c>
      <c r="BK85" s="116" cm="1">
        <f t="array" ref="BK85">_xlfn.IFS($BF85=2022,$BI85,$BS85=2022,$BV85,$BF85&lt;2022,$BK$8,$BS85&gt;2022,$BK$8,$BF85&gt;2022,$BK$8,$BS85&lt;2022,$BK$8)</f>
        <v>365</v>
      </c>
      <c r="BL85" s="116" cm="1">
        <f t="array" ref="BL85">_xlfn.IFS($BF85=2023,$BI85,$BS85=2023,$BV85,$BF85&lt;2023,$BL$8,$BS85&gt;2023,$BL$8,$BF85&gt;2023,$BL$8,$BS85&lt;2023,$BL$8)</f>
        <v>365</v>
      </c>
      <c r="BM85" s="116" cm="1">
        <f t="array" ref="BM85">_xlfn.IFS($BF85=2024,$BI85,$BS85=2024,$BV85,$BF85&lt;2024,$BM$8,$BS85&gt;2024,$BM$8,$BF85&gt;2024,$BM$8,$BS85&lt;2024,$BM$8)</f>
        <v>366</v>
      </c>
      <c r="BN85" s="116" cm="1">
        <f t="array" ref="BN85">_xlfn.IFS($BF85=2025,$BI85,$BS85=2025,$BV85,$BF85&lt;2025,$BN$8,$BS85&gt;2025,$BN$8,$BF85&gt;2025,$BN$8,$BS85&lt;2025,$BN$8)</f>
        <v>365</v>
      </c>
      <c r="BO85" s="116" cm="1">
        <f t="array" ref="BO85">_xlfn.IFS($BF85=2026,$BI85,$BS85=2026,$BV85,$BF85&lt;2026,$BO$8,$BS85&gt;2026,$BO$8,$BF85&gt;2026,$BO$8,$BS85&lt;2026,$BO$8)</f>
        <v>365</v>
      </c>
      <c r="BP85" s="116" cm="1">
        <f t="array" ref="BP85">_xlfn.IFS($BF85=2027,$BI85,$BS85=2027,$BV85,$BF85&lt;2027,$BP$8,$BS85&gt;2027,$BP$8,$BF85&gt;2027,$BP$8,$BS85&lt;2027,$BP$8)</f>
        <v>365</v>
      </c>
      <c r="BQ85" s="116" cm="1">
        <f t="array" ref="BQ85">_xlfn.IFS($BF85=2028,$BI85,$BS85=2028,$BV85,$BF85&lt;2028,$BQ$8,$BS85&gt;2028,$BQ$8,$BF85&gt;2028,$BQ$8,$BS85&lt;2028,$BQ$8)</f>
        <v>366</v>
      </c>
      <c r="BR85" s="119" cm="1">
        <f t="array" ref="BR85">_xlfn.IFS($BF85=2029,$BI85,$BS85=2029,$BV85,$BF85&lt;2029,$BR$8,$BS85&gt;2029,$BR$8,$BF85&gt;2029,$BR$8,$BS85&lt;2029,$BR$8)</f>
        <v>365</v>
      </c>
      <c r="BS85" s="142">
        <f>YEAR(Table2[[#This Row],[Ja papildatvaļinājums - darbinieka darba beigšanas datums iestādē, ja darbs projektā nav beigts  31.decembrī5]])</f>
        <v>1900</v>
      </c>
      <c r="BT85" s="141">
        <f>MONTH(Table2[[#This Row],[Ja papildatvaļinājums - darbinieka darba beigšanas datums iestādē, ja darbs projektā nav beigts  31.decembrī5]])</f>
        <v>1</v>
      </c>
      <c r="BU85" s="141">
        <f>DAY(Table2[[#This Row],[Ja papildatvaļinājums - darbinieka darba beigšanas datums iestādē, ja darbs projektā nav beigts  31.decembrī5]])</f>
        <v>0</v>
      </c>
      <c r="BV85" s="141">
        <f>IF(YEAR($J85)=YEAR($K85),MIN(DATE($BS85,$BT85,$BU85),$K85)-MAX(DATE($BF85,$BG85,$BH85),$J85)+1,MIN(DATE($BS85,$BT85,$BU85),$K85)-MAX(DATE(Table2[[#This Row],[Darba beigu gads iestādē]],1,1))+1)</f>
        <v>1</v>
      </c>
    </row>
    <row r="86" spans="1:74" x14ac:dyDescent="0.3">
      <c r="A86" s="26">
        <v>77</v>
      </c>
      <c r="B86" s="48"/>
      <c r="C86" s="49"/>
      <c r="D86" s="57"/>
      <c r="E86" s="63">
        <f>SUMIF(Table2[[#This Row],[b.2021]:[c.2029]],"&gt;0",Table2[[#This Row],[b.2021]:[c.2029]])</f>
        <v>0</v>
      </c>
      <c r="F86" s="58"/>
      <c r="G86" s="59"/>
      <c r="H86" s="66">
        <f>Table2[[#This Row],[Atvaļinājuma dienu skaits, kas projektā attiecināts iepriekšējos MP ]]+Table2[[#This Row],[Atvaļinājuma dienu skaits, kas pieprasīts šajā MP3]]</f>
        <v>0</v>
      </c>
      <c r="I86" s="29">
        <f>Table2[[#This Row],[Atvaļinājums proporcionāli nostrādātajam laikam projektā (Visi atvaļinājumi kopā)]]-H86</f>
        <v>0</v>
      </c>
      <c r="J86" s="135"/>
      <c r="K86" s="139"/>
      <c r="L86" s="125"/>
      <c r="M86" s="126"/>
      <c r="N86" s="126"/>
      <c r="O86" s="126"/>
      <c r="P86" s="126"/>
      <c r="Q86" s="126"/>
      <c r="R86" s="126"/>
      <c r="S86" s="126"/>
      <c r="T86" s="127"/>
      <c r="U86" s="170"/>
      <c r="V86" s="106">
        <f>IF(COUNT(Table2[[#This Row],[Darba sākuma datums projektā1]:[Amata pienākumu izpildes termiņš, vai darba beigu datums par kuru iesniegts MP2]])=2,MIN(DATE($V$9,12,31),$D86)-MAX(DATE($V$9,1,1),$C86)+1,0)</f>
        <v>0</v>
      </c>
      <c r="W86" s="99">
        <f>IF(COUNT(Table2[[#This Row],[Darba sākuma datums projektā1]:[Amata pienākumu izpildes termiņš, vai darba beigu datums par kuru iesniegts MP2]])=2,MIN(DATE($W$9,12,31),$D86)-MAX(DATE($W$9,1,1),$C86)+1,0)</f>
        <v>0</v>
      </c>
      <c r="X86" s="99">
        <f>IF(COUNT(Table2[[#This Row],[Darba sākuma datums projektā1]:[Amata pienākumu izpildes termiņš, vai darba beigu datums par kuru iesniegts MP2]])=2,MIN(DATE($X$9,12,31),$D86)-MAX(DATE($X$9,1,1),$C86)+1,0)</f>
        <v>0</v>
      </c>
      <c r="Y86" s="99">
        <f>IF(COUNT(Table2[[#This Row],[Darba sākuma datums projektā1]:[Amata pienākumu izpildes termiņš, vai darba beigu datums par kuru iesniegts MP2]])=2,MIN(DATE($Y$9,12,31),$D86)-MAX(DATE($Y$9,1,1),$C86)+1,0)</f>
        <v>0</v>
      </c>
      <c r="Z86" s="99">
        <f>IF(COUNT(Table2[[#This Row],[Darba sākuma datums projektā1]:[Amata pienākumu izpildes termiņš, vai darba beigu datums par kuru iesniegts MP2]])=2,MIN(DATE($Z$9,12,31),$D86)-MAX(DATE(Z$9,1,1),$C86)+1,0)</f>
        <v>0</v>
      </c>
      <c r="AA86" s="99">
        <f>IF(COUNT(Table2[[#This Row],[Darba sākuma datums projektā1]:[Amata pienākumu izpildes termiņš, vai darba beigu datums par kuru iesniegts MP2]])=2,MIN(DATE($AA$9,12,31),$D86)-MAX(DATE($AA$9,1,1),$C86)+1,0)</f>
        <v>0</v>
      </c>
      <c r="AB86" s="99">
        <f>IF(COUNT(Table2[[#This Row],[Darba sākuma datums projektā1]:[Amata pienākumu izpildes termiņš, vai darba beigu datums par kuru iesniegts MP2]])=2,MIN(DATE($AB$9,12,31),$D86)-MAX(DATE($AB$9,1,1),$C86)+1,0)</f>
        <v>0</v>
      </c>
      <c r="AC86" s="99">
        <f>IF(COUNT(Table2[[#This Row],[Darba sākuma datums projektā1]:[Amata pienākumu izpildes termiņš, vai darba beigu datums par kuru iesniegts MP2]])=2,MIN(DATE($AC$9,12,31),$D86)-MAX(DATE($AC$9,1,1),$C86)+1,0)</f>
        <v>0</v>
      </c>
      <c r="AD86" s="109">
        <f>IF(COUNT(Table2[[#This Row],[Darba sākuma datums projektā1]:[Amata pienākumu izpildes termiņš, vai darba beigu datums par kuru iesniegts MP2]])=2,MIN(DATE($AD$9,12,31),$D86)-MAX(DATE($AD$9,1,1),$C86)+1,0)</f>
        <v>0</v>
      </c>
      <c r="AE86" s="106">
        <f t="shared" si="21"/>
        <v>0</v>
      </c>
      <c r="AF86" s="99">
        <f t="shared" si="22"/>
        <v>0</v>
      </c>
      <c r="AG86" s="99">
        <f t="shared" si="23"/>
        <v>0</v>
      </c>
      <c r="AH86" s="99">
        <f t="shared" si="24"/>
        <v>0</v>
      </c>
      <c r="AI86" s="99">
        <f t="shared" si="25"/>
        <v>0</v>
      </c>
      <c r="AJ86" s="99">
        <f t="shared" si="26"/>
        <v>0</v>
      </c>
      <c r="AK86" s="99">
        <f t="shared" si="27"/>
        <v>0</v>
      </c>
      <c r="AL86" s="99">
        <f t="shared" si="28"/>
        <v>0</v>
      </c>
      <c r="AM86" s="100">
        <f t="shared" si="29"/>
        <v>0</v>
      </c>
      <c r="AN86" s="103" t="e">
        <f>Table2[[#This Row],[2021]]/Table2[[#This Row],[d.2021]]</f>
        <v>#DIV/0!</v>
      </c>
      <c r="AO86" s="104" t="e">
        <f>Table2[[#This Row],[2022]]/Table2[[#This Row],[d.2022]]</f>
        <v>#DIV/0!</v>
      </c>
      <c r="AP86" s="104" t="e">
        <f>Table2[[#This Row],[2023]]/Table2[[#This Row],[d.2023]]</f>
        <v>#DIV/0!</v>
      </c>
      <c r="AQ86" s="104" t="e">
        <f>Table2[[#This Row],[2024]]/Table2[[#This Row],[d.2024]]</f>
        <v>#DIV/0!</v>
      </c>
      <c r="AR86" s="104" t="e">
        <f>Table2[[#This Row],[2025]]/Table2[[#This Row],[d.2025]]</f>
        <v>#DIV/0!</v>
      </c>
      <c r="AS86" s="104" t="e">
        <f>Table2[[#This Row],[2026]]/Table2[[#This Row],[d.2026]]</f>
        <v>#DIV/0!</v>
      </c>
      <c r="AT86" s="104" t="e">
        <f>Table2[[#This Row],[2027]]/Table2[[#This Row],[d.2027]]</f>
        <v>#DIV/0!</v>
      </c>
      <c r="AU86" s="104" t="e">
        <f>Table2[[#This Row],[2028]]/Table2[[#This Row],[d.2028]]</f>
        <v>#DIV/0!</v>
      </c>
      <c r="AV86" s="108" t="e">
        <f>Table2[[#This Row],[2029]]/Table2[[#This Row],[d.2029]]</f>
        <v>#DIV/0!</v>
      </c>
      <c r="AW86" s="97" t="e">
        <f>Table2[[#This Row],[e.2021]]/Table2[[#This Row],[Papildatvaļinājums par 20216]]</f>
        <v>#DIV/0!</v>
      </c>
      <c r="AX86" s="97" t="e">
        <f>Table2[[#This Row],[e.2022]]/Table2[[#This Row],[Papildatvaļinājums par 20226]]</f>
        <v>#DIV/0!</v>
      </c>
      <c r="AY86" s="97" t="e">
        <f>Table2[[#This Row],[e.2023]]/Table2[[#This Row],[Papildatvaļinājums par 20236]]</f>
        <v>#DIV/0!</v>
      </c>
      <c r="AZ86" s="97" t="e">
        <f>Table2[[#This Row],[e.2024]]/Table2[[#This Row],[Papildatvaļinājums par 20246]]</f>
        <v>#DIV/0!</v>
      </c>
      <c r="BA86" s="97" t="e">
        <f>Table2[[#This Row],[e.2025]]/Table2[[#This Row],[Papildatvaļinājums par 20256]]</f>
        <v>#DIV/0!</v>
      </c>
      <c r="BB86" s="97" t="e">
        <f>Table2[[#This Row],[e.2026]]/Table2[[#This Row],[Papildatvaļinājums par 20266]]</f>
        <v>#DIV/0!</v>
      </c>
      <c r="BC86" s="97" t="e">
        <f>Table2[[#This Row],[e.2027]]/Table2[[#This Row],[Papildatvaļinājums par 20276]]</f>
        <v>#DIV/0!</v>
      </c>
      <c r="BD86" s="97" t="e">
        <f>Table2[[#This Row],[e.2028]]/Table2[[#This Row],[Papildatvaļinājums par 20286]]</f>
        <v>#DIV/0!</v>
      </c>
      <c r="BE86" s="98" t="e">
        <f>Table2[[#This Row],[e.2029]]/Table2[[#This Row],[Papildatvaļinājums par 20296]]</f>
        <v>#DIV/0!</v>
      </c>
      <c r="BF86" s="85">
        <f>YEAR(Table2[[#This Row],[Ja papildatvaļinājums - darbinieka darba uzsākšana iestādē, ja darbs projektā nav uzsākts 1.janvārī4]])</f>
        <v>1900</v>
      </c>
      <c r="BG86" s="86">
        <f>MONTH(Table2[[#This Row],[Ja papildatvaļinājums - darbinieka darba uzsākšana iestādē, ja darbs projektā nav uzsākts 1.janvārī4]])</f>
        <v>1</v>
      </c>
      <c r="BH86" s="86">
        <f>DAY(Table2[[#This Row],[Ja papildatvaļinājums - darbinieka darba uzsākšana iestādē, ja darbs projektā nav uzsākts 1.janvārī4]])</f>
        <v>0</v>
      </c>
      <c r="BI86" s="147">
        <f t="shared" si="20"/>
        <v>1</v>
      </c>
      <c r="BJ86" s="144" cm="1">
        <f t="array" ref="BJ86">_xlfn.IFS($BF86=2021,$BI86,$BS86=2021,$BV86,$BF86&lt;2021,$BJ$8,$BS86&gt;2021,$BJ$8,$BF86&gt;2021,$BJ$8,$BS86&lt;2021,$BJ$8)</f>
        <v>365</v>
      </c>
      <c r="BK86" s="116" cm="1">
        <f t="array" ref="BK86">_xlfn.IFS($BF86=2022,$BI86,$BS86=2022,$BV86,$BF86&lt;2022,$BK$8,$BS86&gt;2022,$BK$8,$BF86&gt;2022,$BK$8,$BS86&lt;2022,$BK$8)</f>
        <v>365</v>
      </c>
      <c r="BL86" s="116" cm="1">
        <f t="array" ref="BL86">_xlfn.IFS($BF86=2023,$BI86,$BS86=2023,$BV86,$BF86&lt;2023,$BL$8,$BS86&gt;2023,$BL$8,$BF86&gt;2023,$BL$8,$BS86&lt;2023,$BL$8)</f>
        <v>365</v>
      </c>
      <c r="BM86" s="116" cm="1">
        <f t="array" ref="BM86">_xlfn.IFS($BF86=2024,$BI86,$BS86=2024,$BV86,$BF86&lt;2024,$BM$8,$BS86&gt;2024,$BM$8,$BF86&gt;2024,$BM$8,$BS86&lt;2024,$BM$8)</f>
        <v>366</v>
      </c>
      <c r="BN86" s="116" cm="1">
        <f t="array" ref="BN86">_xlfn.IFS($BF86=2025,$BI86,$BS86=2025,$BV86,$BF86&lt;2025,$BN$8,$BS86&gt;2025,$BN$8,$BF86&gt;2025,$BN$8,$BS86&lt;2025,$BN$8)</f>
        <v>365</v>
      </c>
      <c r="BO86" s="116" cm="1">
        <f t="array" ref="BO86">_xlfn.IFS($BF86=2026,$BI86,$BS86=2026,$BV86,$BF86&lt;2026,$BO$8,$BS86&gt;2026,$BO$8,$BF86&gt;2026,$BO$8,$BS86&lt;2026,$BO$8)</f>
        <v>365</v>
      </c>
      <c r="BP86" s="116" cm="1">
        <f t="array" ref="BP86">_xlfn.IFS($BF86=2027,$BI86,$BS86=2027,$BV86,$BF86&lt;2027,$BP$8,$BS86&gt;2027,$BP$8,$BF86&gt;2027,$BP$8,$BS86&lt;2027,$BP$8)</f>
        <v>365</v>
      </c>
      <c r="BQ86" s="116" cm="1">
        <f t="array" ref="BQ86">_xlfn.IFS($BF86=2028,$BI86,$BS86=2028,$BV86,$BF86&lt;2028,$BQ$8,$BS86&gt;2028,$BQ$8,$BF86&gt;2028,$BQ$8,$BS86&lt;2028,$BQ$8)</f>
        <v>366</v>
      </c>
      <c r="BR86" s="119" cm="1">
        <f t="array" ref="BR86">_xlfn.IFS($BF86=2029,$BI86,$BS86=2029,$BV86,$BF86&lt;2029,$BR$8,$BS86&gt;2029,$BR$8,$BF86&gt;2029,$BR$8,$BS86&lt;2029,$BR$8)</f>
        <v>365</v>
      </c>
      <c r="BS86" s="142">
        <f>YEAR(Table2[[#This Row],[Ja papildatvaļinājums - darbinieka darba beigšanas datums iestādē, ja darbs projektā nav beigts  31.decembrī5]])</f>
        <v>1900</v>
      </c>
      <c r="BT86" s="141">
        <f>MONTH(Table2[[#This Row],[Ja papildatvaļinājums - darbinieka darba beigšanas datums iestādē, ja darbs projektā nav beigts  31.decembrī5]])</f>
        <v>1</v>
      </c>
      <c r="BU86" s="141">
        <f>DAY(Table2[[#This Row],[Ja papildatvaļinājums - darbinieka darba beigšanas datums iestādē, ja darbs projektā nav beigts  31.decembrī5]])</f>
        <v>0</v>
      </c>
      <c r="BV86" s="141">
        <f>IF(YEAR($J86)=YEAR($K86),MIN(DATE($BS86,$BT86,$BU86),$K86)-MAX(DATE($BF86,$BG86,$BH86),$J86)+1,MIN(DATE($BS86,$BT86,$BU86),$K86)-MAX(DATE(Table2[[#This Row],[Darba beigu gads iestādē]],1,1))+1)</f>
        <v>1</v>
      </c>
    </row>
    <row r="87" spans="1:74" x14ac:dyDescent="0.3">
      <c r="A87" s="26">
        <v>78</v>
      </c>
      <c r="B87" s="48"/>
      <c r="C87" s="49"/>
      <c r="D87" s="57"/>
      <c r="E87" s="63">
        <f>SUMIF(Table2[[#This Row],[b.2021]:[c.2029]],"&gt;0",Table2[[#This Row],[b.2021]:[c.2029]])</f>
        <v>0</v>
      </c>
      <c r="F87" s="58"/>
      <c r="G87" s="59"/>
      <c r="H87" s="66">
        <f>Table2[[#This Row],[Atvaļinājuma dienu skaits, kas projektā attiecināts iepriekšējos MP ]]+Table2[[#This Row],[Atvaļinājuma dienu skaits, kas pieprasīts šajā MP3]]</f>
        <v>0</v>
      </c>
      <c r="I87" s="29">
        <f>Table2[[#This Row],[Atvaļinājums proporcionāli nostrādātajam laikam projektā (Visi atvaļinājumi kopā)]]-H87</f>
        <v>0</v>
      </c>
      <c r="J87" s="135"/>
      <c r="K87" s="139"/>
      <c r="L87" s="125"/>
      <c r="M87" s="126"/>
      <c r="N87" s="126"/>
      <c r="O87" s="126"/>
      <c r="P87" s="126"/>
      <c r="Q87" s="126"/>
      <c r="R87" s="126"/>
      <c r="S87" s="126"/>
      <c r="T87" s="127"/>
      <c r="U87" s="170"/>
      <c r="V87" s="106">
        <f>IF(COUNT(Table2[[#This Row],[Darba sākuma datums projektā1]:[Amata pienākumu izpildes termiņš, vai darba beigu datums par kuru iesniegts MP2]])=2,MIN(DATE($V$9,12,31),$D87)-MAX(DATE($V$9,1,1),$C87)+1,0)</f>
        <v>0</v>
      </c>
      <c r="W87" s="99">
        <f>IF(COUNT(Table2[[#This Row],[Darba sākuma datums projektā1]:[Amata pienākumu izpildes termiņš, vai darba beigu datums par kuru iesniegts MP2]])=2,MIN(DATE($W$9,12,31),$D87)-MAX(DATE($W$9,1,1),$C87)+1,0)</f>
        <v>0</v>
      </c>
      <c r="X87" s="99">
        <f>IF(COUNT(Table2[[#This Row],[Darba sākuma datums projektā1]:[Amata pienākumu izpildes termiņš, vai darba beigu datums par kuru iesniegts MP2]])=2,MIN(DATE($X$9,12,31),$D87)-MAX(DATE($X$9,1,1),$C87)+1,0)</f>
        <v>0</v>
      </c>
      <c r="Y87" s="99">
        <f>IF(COUNT(Table2[[#This Row],[Darba sākuma datums projektā1]:[Amata pienākumu izpildes termiņš, vai darba beigu datums par kuru iesniegts MP2]])=2,MIN(DATE($Y$9,12,31),$D87)-MAX(DATE($Y$9,1,1),$C87)+1,0)</f>
        <v>0</v>
      </c>
      <c r="Z87" s="99">
        <f>IF(COUNT(Table2[[#This Row],[Darba sākuma datums projektā1]:[Amata pienākumu izpildes termiņš, vai darba beigu datums par kuru iesniegts MP2]])=2,MIN(DATE($Z$9,12,31),$D87)-MAX(DATE(Z$9,1,1),$C87)+1,0)</f>
        <v>0</v>
      </c>
      <c r="AA87" s="99">
        <f>IF(COUNT(Table2[[#This Row],[Darba sākuma datums projektā1]:[Amata pienākumu izpildes termiņš, vai darba beigu datums par kuru iesniegts MP2]])=2,MIN(DATE($AA$9,12,31),$D87)-MAX(DATE($AA$9,1,1),$C87)+1,0)</f>
        <v>0</v>
      </c>
      <c r="AB87" s="99">
        <f>IF(COUNT(Table2[[#This Row],[Darba sākuma datums projektā1]:[Amata pienākumu izpildes termiņš, vai darba beigu datums par kuru iesniegts MP2]])=2,MIN(DATE($AB$9,12,31),$D87)-MAX(DATE($AB$9,1,1),$C87)+1,0)</f>
        <v>0</v>
      </c>
      <c r="AC87" s="99">
        <f>IF(COUNT(Table2[[#This Row],[Darba sākuma datums projektā1]:[Amata pienākumu izpildes termiņš, vai darba beigu datums par kuru iesniegts MP2]])=2,MIN(DATE($AC$9,12,31),$D87)-MAX(DATE($AC$9,1,1),$C87)+1,0)</f>
        <v>0</v>
      </c>
      <c r="AD87" s="109">
        <f>IF(COUNT(Table2[[#This Row],[Darba sākuma datums projektā1]:[Amata pienākumu izpildes termiņš, vai darba beigu datums par kuru iesniegts MP2]])=2,MIN(DATE($AD$9,12,31),$D87)-MAX(DATE($AD$9,1,1),$C87)+1,0)</f>
        <v>0</v>
      </c>
      <c r="AE87" s="106">
        <f t="shared" si="21"/>
        <v>0</v>
      </c>
      <c r="AF87" s="99">
        <f t="shared" si="22"/>
        <v>0</v>
      </c>
      <c r="AG87" s="99">
        <f t="shared" si="23"/>
        <v>0</v>
      </c>
      <c r="AH87" s="99">
        <f t="shared" si="24"/>
        <v>0</v>
      </c>
      <c r="AI87" s="99">
        <f t="shared" si="25"/>
        <v>0</v>
      </c>
      <c r="AJ87" s="99">
        <f t="shared" si="26"/>
        <v>0</v>
      </c>
      <c r="AK87" s="99">
        <f t="shared" si="27"/>
        <v>0</v>
      </c>
      <c r="AL87" s="99">
        <f t="shared" si="28"/>
        <v>0</v>
      </c>
      <c r="AM87" s="100">
        <f t="shared" si="29"/>
        <v>0</v>
      </c>
      <c r="AN87" s="103" t="e">
        <f>Table2[[#This Row],[2021]]/Table2[[#This Row],[d.2021]]</f>
        <v>#DIV/0!</v>
      </c>
      <c r="AO87" s="104" t="e">
        <f>Table2[[#This Row],[2022]]/Table2[[#This Row],[d.2022]]</f>
        <v>#DIV/0!</v>
      </c>
      <c r="AP87" s="104" t="e">
        <f>Table2[[#This Row],[2023]]/Table2[[#This Row],[d.2023]]</f>
        <v>#DIV/0!</v>
      </c>
      <c r="AQ87" s="104" t="e">
        <f>Table2[[#This Row],[2024]]/Table2[[#This Row],[d.2024]]</f>
        <v>#DIV/0!</v>
      </c>
      <c r="AR87" s="104" t="e">
        <f>Table2[[#This Row],[2025]]/Table2[[#This Row],[d.2025]]</f>
        <v>#DIV/0!</v>
      </c>
      <c r="AS87" s="104" t="e">
        <f>Table2[[#This Row],[2026]]/Table2[[#This Row],[d.2026]]</f>
        <v>#DIV/0!</v>
      </c>
      <c r="AT87" s="104" t="e">
        <f>Table2[[#This Row],[2027]]/Table2[[#This Row],[d.2027]]</f>
        <v>#DIV/0!</v>
      </c>
      <c r="AU87" s="104" t="e">
        <f>Table2[[#This Row],[2028]]/Table2[[#This Row],[d.2028]]</f>
        <v>#DIV/0!</v>
      </c>
      <c r="AV87" s="108" t="e">
        <f>Table2[[#This Row],[2029]]/Table2[[#This Row],[d.2029]]</f>
        <v>#DIV/0!</v>
      </c>
      <c r="AW87" s="97" t="e">
        <f>Table2[[#This Row],[e.2021]]/Table2[[#This Row],[Papildatvaļinājums par 20216]]</f>
        <v>#DIV/0!</v>
      </c>
      <c r="AX87" s="97" t="e">
        <f>Table2[[#This Row],[e.2022]]/Table2[[#This Row],[Papildatvaļinājums par 20226]]</f>
        <v>#DIV/0!</v>
      </c>
      <c r="AY87" s="97" t="e">
        <f>Table2[[#This Row],[e.2023]]/Table2[[#This Row],[Papildatvaļinājums par 20236]]</f>
        <v>#DIV/0!</v>
      </c>
      <c r="AZ87" s="97" t="e">
        <f>Table2[[#This Row],[e.2024]]/Table2[[#This Row],[Papildatvaļinājums par 20246]]</f>
        <v>#DIV/0!</v>
      </c>
      <c r="BA87" s="97" t="e">
        <f>Table2[[#This Row],[e.2025]]/Table2[[#This Row],[Papildatvaļinājums par 20256]]</f>
        <v>#DIV/0!</v>
      </c>
      <c r="BB87" s="97" t="e">
        <f>Table2[[#This Row],[e.2026]]/Table2[[#This Row],[Papildatvaļinājums par 20266]]</f>
        <v>#DIV/0!</v>
      </c>
      <c r="BC87" s="97" t="e">
        <f>Table2[[#This Row],[e.2027]]/Table2[[#This Row],[Papildatvaļinājums par 20276]]</f>
        <v>#DIV/0!</v>
      </c>
      <c r="BD87" s="97" t="e">
        <f>Table2[[#This Row],[e.2028]]/Table2[[#This Row],[Papildatvaļinājums par 20286]]</f>
        <v>#DIV/0!</v>
      </c>
      <c r="BE87" s="98" t="e">
        <f>Table2[[#This Row],[e.2029]]/Table2[[#This Row],[Papildatvaļinājums par 20296]]</f>
        <v>#DIV/0!</v>
      </c>
      <c r="BF87" s="85">
        <f>YEAR(Table2[[#This Row],[Ja papildatvaļinājums - darbinieka darba uzsākšana iestādē, ja darbs projektā nav uzsākts 1.janvārī4]])</f>
        <v>1900</v>
      </c>
      <c r="BG87" s="86">
        <f>MONTH(Table2[[#This Row],[Ja papildatvaļinājums - darbinieka darba uzsākšana iestādē, ja darbs projektā nav uzsākts 1.janvārī4]])</f>
        <v>1</v>
      </c>
      <c r="BH87" s="86">
        <f>DAY(Table2[[#This Row],[Ja papildatvaļinājums - darbinieka darba uzsākšana iestādē, ja darbs projektā nav uzsākts 1.janvārī4]])</f>
        <v>0</v>
      </c>
      <c r="BI87" s="147">
        <f t="shared" si="20"/>
        <v>1</v>
      </c>
      <c r="BJ87" s="144" cm="1">
        <f t="array" ref="BJ87">_xlfn.IFS($BF87=2021,$BI87,$BS87=2021,$BV87,$BF87&lt;2021,$BJ$8,$BS87&gt;2021,$BJ$8,$BF87&gt;2021,$BJ$8,$BS87&lt;2021,$BJ$8)</f>
        <v>365</v>
      </c>
      <c r="BK87" s="116" cm="1">
        <f t="array" ref="BK87">_xlfn.IFS($BF87=2022,$BI87,$BS87=2022,$BV87,$BF87&lt;2022,$BK$8,$BS87&gt;2022,$BK$8,$BF87&gt;2022,$BK$8,$BS87&lt;2022,$BK$8)</f>
        <v>365</v>
      </c>
      <c r="BL87" s="116" cm="1">
        <f t="array" ref="BL87">_xlfn.IFS($BF87=2023,$BI87,$BS87=2023,$BV87,$BF87&lt;2023,$BL$8,$BS87&gt;2023,$BL$8,$BF87&gt;2023,$BL$8,$BS87&lt;2023,$BL$8)</f>
        <v>365</v>
      </c>
      <c r="BM87" s="116" cm="1">
        <f t="array" ref="BM87">_xlfn.IFS($BF87=2024,$BI87,$BS87=2024,$BV87,$BF87&lt;2024,$BM$8,$BS87&gt;2024,$BM$8,$BF87&gt;2024,$BM$8,$BS87&lt;2024,$BM$8)</f>
        <v>366</v>
      </c>
      <c r="BN87" s="116" cm="1">
        <f t="array" ref="BN87">_xlfn.IFS($BF87=2025,$BI87,$BS87=2025,$BV87,$BF87&lt;2025,$BN$8,$BS87&gt;2025,$BN$8,$BF87&gt;2025,$BN$8,$BS87&lt;2025,$BN$8)</f>
        <v>365</v>
      </c>
      <c r="BO87" s="116" cm="1">
        <f t="array" ref="BO87">_xlfn.IFS($BF87=2026,$BI87,$BS87=2026,$BV87,$BF87&lt;2026,$BO$8,$BS87&gt;2026,$BO$8,$BF87&gt;2026,$BO$8,$BS87&lt;2026,$BO$8)</f>
        <v>365</v>
      </c>
      <c r="BP87" s="116" cm="1">
        <f t="array" ref="BP87">_xlfn.IFS($BF87=2027,$BI87,$BS87=2027,$BV87,$BF87&lt;2027,$BP$8,$BS87&gt;2027,$BP$8,$BF87&gt;2027,$BP$8,$BS87&lt;2027,$BP$8)</f>
        <v>365</v>
      </c>
      <c r="BQ87" s="116" cm="1">
        <f t="array" ref="BQ87">_xlfn.IFS($BF87=2028,$BI87,$BS87=2028,$BV87,$BF87&lt;2028,$BQ$8,$BS87&gt;2028,$BQ$8,$BF87&gt;2028,$BQ$8,$BS87&lt;2028,$BQ$8)</f>
        <v>366</v>
      </c>
      <c r="BR87" s="119" cm="1">
        <f t="array" ref="BR87">_xlfn.IFS($BF87=2029,$BI87,$BS87=2029,$BV87,$BF87&lt;2029,$BR$8,$BS87&gt;2029,$BR$8,$BF87&gt;2029,$BR$8,$BS87&lt;2029,$BR$8)</f>
        <v>365</v>
      </c>
      <c r="BS87" s="142">
        <f>YEAR(Table2[[#This Row],[Ja papildatvaļinājums - darbinieka darba beigšanas datums iestādē, ja darbs projektā nav beigts  31.decembrī5]])</f>
        <v>1900</v>
      </c>
      <c r="BT87" s="141">
        <f>MONTH(Table2[[#This Row],[Ja papildatvaļinājums - darbinieka darba beigšanas datums iestādē, ja darbs projektā nav beigts  31.decembrī5]])</f>
        <v>1</v>
      </c>
      <c r="BU87" s="141">
        <f>DAY(Table2[[#This Row],[Ja papildatvaļinājums - darbinieka darba beigšanas datums iestādē, ja darbs projektā nav beigts  31.decembrī5]])</f>
        <v>0</v>
      </c>
      <c r="BV87" s="141">
        <f>IF(YEAR($J87)=YEAR($K87),MIN(DATE($BS87,$BT87,$BU87),$K87)-MAX(DATE($BF87,$BG87,$BH87),$J87)+1,MIN(DATE($BS87,$BT87,$BU87),$K87)-MAX(DATE(Table2[[#This Row],[Darba beigu gads iestādē]],1,1))+1)</f>
        <v>1</v>
      </c>
    </row>
    <row r="88" spans="1:74" x14ac:dyDescent="0.3">
      <c r="A88" s="26">
        <v>79</v>
      </c>
      <c r="B88" s="48"/>
      <c r="C88" s="49"/>
      <c r="D88" s="57"/>
      <c r="E88" s="63">
        <f>SUMIF(Table2[[#This Row],[b.2021]:[c.2029]],"&gt;0",Table2[[#This Row],[b.2021]:[c.2029]])</f>
        <v>0</v>
      </c>
      <c r="F88" s="58"/>
      <c r="G88" s="59"/>
      <c r="H88" s="66">
        <f>Table2[[#This Row],[Atvaļinājuma dienu skaits, kas projektā attiecināts iepriekšējos MP ]]+Table2[[#This Row],[Atvaļinājuma dienu skaits, kas pieprasīts šajā MP3]]</f>
        <v>0</v>
      </c>
      <c r="I88" s="29">
        <f>Table2[[#This Row],[Atvaļinājums proporcionāli nostrādātajam laikam projektā (Visi atvaļinājumi kopā)]]-H88</f>
        <v>0</v>
      </c>
      <c r="J88" s="135"/>
      <c r="K88" s="139"/>
      <c r="L88" s="125"/>
      <c r="M88" s="126"/>
      <c r="N88" s="126"/>
      <c r="O88" s="126"/>
      <c r="P88" s="126"/>
      <c r="Q88" s="126"/>
      <c r="R88" s="126"/>
      <c r="S88" s="126"/>
      <c r="T88" s="127"/>
      <c r="U88" s="170"/>
      <c r="V88" s="106">
        <f>IF(COUNT(Table2[[#This Row],[Darba sākuma datums projektā1]:[Amata pienākumu izpildes termiņš, vai darba beigu datums par kuru iesniegts MP2]])=2,MIN(DATE($V$9,12,31),$D88)-MAX(DATE($V$9,1,1),$C88)+1,0)</f>
        <v>0</v>
      </c>
      <c r="W88" s="99">
        <f>IF(COUNT(Table2[[#This Row],[Darba sākuma datums projektā1]:[Amata pienākumu izpildes termiņš, vai darba beigu datums par kuru iesniegts MP2]])=2,MIN(DATE($W$9,12,31),$D88)-MAX(DATE($W$9,1,1),$C88)+1,0)</f>
        <v>0</v>
      </c>
      <c r="X88" s="99">
        <f>IF(COUNT(Table2[[#This Row],[Darba sākuma datums projektā1]:[Amata pienākumu izpildes termiņš, vai darba beigu datums par kuru iesniegts MP2]])=2,MIN(DATE($X$9,12,31),$D88)-MAX(DATE($X$9,1,1),$C88)+1,0)</f>
        <v>0</v>
      </c>
      <c r="Y88" s="99">
        <f>IF(COUNT(Table2[[#This Row],[Darba sākuma datums projektā1]:[Amata pienākumu izpildes termiņš, vai darba beigu datums par kuru iesniegts MP2]])=2,MIN(DATE($Y$9,12,31),$D88)-MAX(DATE($Y$9,1,1),$C88)+1,0)</f>
        <v>0</v>
      </c>
      <c r="Z88" s="99">
        <f>IF(COUNT(Table2[[#This Row],[Darba sākuma datums projektā1]:[Amata pienākumu izpildes termiņš, vai darba beigu datums par kuru iesniegts MP2]])=2,MIN(DATE($Z$9,12,31),$D88)-MAX(DATE(Z$9,1,1),$C88)+1,0)</f>
        <v>0</v>
      </c>
      <c r="AA88" s="99">
        <f>IF(COUNT(Table2[[#This Row],[Darba sākuma datums projektā1]:[Amata pienākumu izpildes termiņš, vai darba beigu datums par kuru iesniegts MP2]])=2,MIN(DATE($AA$9,12,31),$D88)-MAX(DATE($AA$9,1,1),$C88)+1,0)</f>
        <v>0</v>
      </c>
      <c r="AB88" s="99">
        <f>IF(COUNT(Table2[[#This Row],[Darba sākuma datums projektā1]:[Amata pienākumu izpildes termiņš, vai darba beigu datums par kuru iesniegts MP2]])=2,MIN(DATE($AB$9,12,31),$D88)-MAX(DATE($AB$9,1,1),$C88)+1,0)</f>
        <v>0</v>
      </c>
      <c r="AC88" s="99">
        <f>IF(COUNT(Table2[[#This Row],[Darba sākuma datums projektā1]:[Amata pienākumu izpildes termiņš, vai darba beigu datums par kuru iesniegts MP2]])=2,MIN(DATE($AC$9,12,31),$D88)-MAX(DATE($AC$9,1,1),$C88)+1,0)</f>
        <v>0</v>
      </c>
      <c r="AD88" s="109">
        <f>IF(COUNT(Table2[[#This Row],[Darba sākuma datums projektā1]:[Amata pienākumu izpildes termiņš, vai darba beigu datums par kuru iesniegts MP2]])=2,MIN(DATE($AD$9,12,31),$D88)-MAX(DATE($AD$9,1,1),$C88)+1,0)</f>
        <v>0</v>
      </c>
      <c r="AE88" s="106">
        <f t="shared" si="21"/>
        <v>0</v>
      </c>
      <c r="AF88" s="99">
        <f t="shared" si="22"/>
        <v>0</v>
      </c>
      <c r="AG88" s="99">
        <f t="shared" si="23"/>
        <v>0</v>
      </c>
      <c r="AH88" s="99">
        <f t="shared" si="24"/>
        <v>0</v>
      </c>
      <c r="AI88" s="99">
        <f t="shared" si="25"/>
        <v>0</v>
      </c>
      <c r="AJ88" s="99">
        <f t="shared" si="26"/>
        <v>0</v>
      </c>
      <c r="AK88" s="99">
        <f t="shared" si="27"/>
        <v>0</v>
      </c>
      <c r="AL88" s="99">
        <f t="shared" si="28"/>
        <v>0</v>
      </c>
      <c r="AM88" s="100">
        <f t="shared" si="29"/>
        <v>0</v>
      </c>
      <c r="AN88" s="103" t="e">
        <f>Table2[[#This Row],[2021]]/Table2[[#This Row],[d.2021]]</f>
        <v>#DIV/0!</v>
      </c>
      <c r="AO88" s="104" t="e">
        <f>Table2[[#This Row],[2022]]/Table2[[#This Row],[d.2022]]</f>
        <v>#DIV/0!</v>
      </c>
      <c r="AP88" s="104" t="e">
        <f>Table2[[#This Row],[2023]]/Table2[[#This Row],[d.2023]]</f>
        <v>#DIV/0!</v>
      </c>
      <c r="AQ88" s="104" t="e">
        <f>Table2[[#This Row],[2024]]/Table2[[#This Row],[d.2024]]</f>
        <v>#DIV/0!</v>
      </c>
      <c r="AR88" s="104" t="e">
        <f>Table2[[#This Row],[2025]]/Table2[[#This Row],[d.2025]]</f>
        <v>#DIV/0!</v>
      </c>
      <c r="AS88" s="104" t="e">
        <f>Table2[[#This Row],[2026]]/Table2[[#This Row],[d.2026]]</f>
        <v>#DIV/0!</v>
      </c>
      <c r="AT88" s="104" t="e">
        <f>Table2[[#This Row],[2027]]/Table2[[#This Row],[d.2027]]</f>
        <v>#DIV/0!</v>
      </c>
      <c r="AU88" s="104" t="e">
        <f>Table2[[#This Row],[2028]]/Table2[[#This Row],[d.2028]]</f>
        <v>#DIV/0!</v>
      </c>
      <c r="AV88" s="108" t="e">
        <f>Table2[[#This Row],[2029]]/Table2[[#This Row],[d.2029]]</f>
        <v>#DIV/0!</v>
      </c>
      <c r="AW88" s="97" t="e">
        <f>Table2[[#This Row],[e.2021]]/Table2[[#This Row],[Papildatvaļinājums par 20216]]</f>
        <v>#DIV/0!</v>
      </c>
      <c r="AX88" s="97" t="e">
        <f>Table2[[#This Row],[e.2022]]/Table2[[#This Row],[Papildatvaļinājums par 20226]]</f>
        <v>#DIV/0!</v>
      </c>
      <c r="AY88" s="97" t="e">
        <f>Table2[[#This Row],[e.2023]]/Table2[[#This Row],[Papildatvaļinājums par 20236]]</f>
        <v>#DIV/0!</v>
      </c>
      <c r="AZ88" s="97" t="e">
        <f>Table2[[#This Row],[e.2024]]/Table2[[#This Row],[Papildatvaļinājums par 20246]]</f>
        <v>#DIV/0!</v>
      </c>
      <c r="BA88" s="97" t="e">
        <f>Table2[[#This Row],[e.2025]]/Table2[[#This Row],[Papildatvaļinājums par 20256]]</f>
        <v>#DIV/0!</v>
      </c>
      <c r="BB88" s="97" t="e">
        <f>Table2[[#This Row],[e.2026]]/Table2[[#This Row],[Papildatvaļinājums par 20266]]</f>
        <v>#DIV/0!</v>
      </c>
      <c r="BC88" s="97" t="e">
        <f>Table2[[#This Row],[e.2027]]/Table2[[#This Row],[Papildatvaļinājums par 20276]]</f>
        <v>#DIV/0!</v>
      </c>
      <c r="BD88" s="97" t="e">
        <f>Table2[[#This Row],[e.2028]]/Table2[[#This Row],[Papildatvaļinājums par 20286]]</f>
        <v>#DIV/0!</v>
      </c>
      <c r="BE88" s="98" t="e">
        <f>Table2[[#This Row],[e.2029]]/Table2[[#This Row],[Papildatvaļinājums par 20296]]</f>
        <v>#DIV/0!</v>
      </c>
      <c r="BF88" s="85">
        <f>YEAR(Table2[[#This Row],[Ja papildatvaļinājums - darbinieka darba uzsākšana iestādē, ja darbs projektā nav uzsākts 1.janvārī4]])</f>
        <v>1900</v>
      </c>
      <c r="BG88" s="86">
        <f>MONTH(Table2[[#This Row],[Ja papildatvaļinājums - darbinieka darba uzsākšana iestādē, ja darbs projektā nav uzsākts 1.janvārī4]])</f>
        <v>1</v>
      </c>
      <c r="BH88" s="86">
        <f>DAY(Table2[[#This Row],[Ja papildatvaļinājums - darbinieka darba uzsākšana iestādē, ja darbs projektā nav uzsākts 1.janvārī4]])</f>
        <v>0</v>
      </c>
      <c r="BI88" s="147">
        <f t="shared" si="20"/>
        <v>1</v>
      </c>
      <c r="BJ88" s="144" cm="1">
        <f t="array" ref="BJ88">_xlfn.IFS($BF88=2021,$BI88,$BS88=2021,$BV88,$BF88&lt;2021,$BJ$8,$BS88&gt;2021,$BJ$8,$BF88&gt;2021,$BJ$8,$BS88&lt;2021,$BJ$8)</f>
        <v>365</v>
      </c>
      <c r="BK88" s="116" cm="1">
        <f t="array" ref="BK88">_xlfn.IFS($BF88=2022,$BI88,$BS88=2022,$BV88,$BF88&lt;2022,$BK$8,$BS88&gt;2022,$BK$8,$BF88&gt;2022,$BK$8,$BS88&lt;2022,$BK$8)</f>
        <v>365</v>
      </c>
      <c r="BL88" s="116" cm="1">
        <f t="array" ref="BL88">_xlfn.IFS($BF88=2023,$BI88,$BS88=2023,$BV88,$BF88&lt;2023,$BL$8,$BS88&gt;2023,$BL$8,$BF88&gt;2023,$BL$8,$BS88&lt;2023,$BL$8)</f>
        <v>365</v>
      </c>
      <c r="BM88" s="116" cm="1">
        <f t="array" ref="BM88">_xlfn.IFS($BF88=2024,$BI88,$BS88=2024,$BV88,$BF88&lt;2024,$BM$8,$BS88&gt;2024,$BM$8,$BF88&gt;2024,$BM$8,$BS88&lt;2024,$BM$8)</f>
        <v>366</v>
      </c>
      <c r="BN88" s="116" cm="1">
        <f t="array" ref="BN88">_xlfn.IFS($BF88=2025,$BI88,$BS88=2025,$BV88,$BF88&lt;2025,$BN$8,$BS88&gt;2025,$BN$8,$BF88&gt;2025,$BN$8,$BS88&lt;2025,$BN$8)</f>
        <v>365</v>
      </c>
      <c r="BO88" s="116" cm="1">
        <f t="array" ref="BO88">_xlfn.IFS($BF88=2026,$BI88,$BS88=2026,$BV88,$BF88&lt;2026,$BO$8,$BS88&gt;2026,$BO$8,$BF88&gt;2026,$BO$8,$BS88&lt;2026,$BO$8)</f>
        <v>365</v>
      </c>
      <c r="BP88" s="116" cm="1">
        <f t="array" ref="BP88">_xlfn.IFS($BF88=2027,$BI88,$BS88=2027,$BV88,$BF88&lt;2027,$BP$8,$BS88&gt;2027,$BP$8,$BF88&gt;2027,$BP$8,$BS88&lt;2027,$BP$8)</f>
        <v>365</v>
      </c>
      <c r="BQ88" s="116" cm="1">
        <f t="array" ref="BQ88">_xlfn.IFS($BF88=2028,$BI88,$BS88=2028,$BV88,$BF88&lt;2028,$BQ$8,$BS88&gt;2028,$BQ$8,$BF88&gt;2028,$BQ$8,$BS88&lt;2028,$BQ$8)</f>
        <v>366</v>
      </c>
      <c r="BR88" s="119" cm="1">
        <f t="array" ref="BR88">_xlfn.IFS($BF88=2029,$BI88,$BS88=2029,$BV88,$BF88&lt;2029,$BR$8,$BS88&gt;2029,$BR$8,$BF88&gt;2029,$BR$8,$BS88&lt;2029,$BR$8)</f>
        <v>365</v>
      </c>
      <c r="BS88" s="142">
        <f>YEAR(Table2[[#This Row],[Ja papildatvaļinājums - darbinieka darba beigšanas datums iestādē, ja darbs projektā nav beigts  31.decembrī5]])</f>
        <v>1900</v>
      </c>
      <c r="BT88" s="141">
        <f>MONTH(Table2[[#This Row],[Ja papildatvaļinājums - darbinieka darba beigšanas datums iestādē, ja darbs projektā nav beigts  31.decembrī5]])</f>
        <v>1</v>
      </c>
      <c r="BU88" s="141">
        <f>DAY(Table2[[#This Row],[Ja papildatvaļinājums - darbinieka darba beigšanas datums iestādē, ja darbs projektā nav beigts  31.decembrī5]])</f>
        <v>0</v>
      </c>
      <c r="BV88" s="141">
        <f>IF(YEAR($J88)=YEAR($K88),MIN(DATE($BS88,$BT88,$BU88),$K88)-MAX(DATE($BF88,$BG88,$BH88),$J88)+1,MIN(DATE($BS88,$BT88,$BU88),$K88)-MAX(DATE(Table2[[#This Row],[Darba beigu gads iestādē]],1,1))+1)</f>
        <v>1</v>
      </c>
    </row>
    <row r="89" spans="1:74" x14ac:dyDescent="0.3">
      <c r="A89" s="26">
        <v>80</v>
      </c>
      <c r="B89" s="48"/>
      <c r="C89" s="49"/>
      <c r="D89" s="57"/>
      <c r="E89" s="63">
        <f>SUMIF(Table2[[#This Row],[b.2021]:[c.2029]],"&gt;0",Table2[[#This Row],[b.2021]:[c.2029]])</f>
        <v>0</v>
      </c>
      <c r="F89" s="58"/>
      <c r="G89" s="59"/>
      <c r="H89" s="66">
        <f>Table2[[#This Row],[Atvaļinājuma dienu skaits, kas projektā attiecināts iepriekšējos MP ]]+Table2[[#This Row],[Atvaļinājuma dienu skaits, kas pieprasīts šajā MP3]]</f>
        <v>0</v>
      </c>
      <c r="I89" s="29">
        <f>Table2[[#This Row],[Atvaļinājums proporcionāli nostrādātajam laikam projektā (Visi atvaļinājumi kopā)]]-H89</f>
        <v>0</v>
      </c>
      <c r="J89" s="135"/>
      <c r="K89" s="139"/>
      <c r="L89" s="125"/>
      <c r="M89" s="126"/>
      <c r="N89" s="126"/>
      <c r="O89" s="126"/>
      <c r="P89" s="126"/>
      <c r="Q89" s="126"/>
      <c r="R89" s="126"/>
      <c r="S89" s="126"/>
      <c r="T89" s="127"/>
      <c r="U89" s="170"/>
      <c r="V89" s="106">
        <f>IF(COUNT(Table2[[#This Row],[Darba sākuma datums projektā1]:[Amata pienākumu izpildes termiņš, vai darba beigu datums par kuru iesniegts MP2]])=2,MIN(DATE($V$9,12,31),$D89)-MAX(DATE($V$9,1,1),$C89)+1,0)</f>
        <v>0</v>
      </c>
      <c r="W89" s="99">
        <f>IF(COUNT(Table2[[#This Row],[Darba sākuma datums projektā1]:[Amata pienākumu izpildes termiņš, vai darba beigu datums par kuru iesniegts MP2]])=2,MIN(DATE($W$9,12,31),$D89)-MAX(DATE($W$9,1,1),$C89)+1,0)</f>
        <v>0</v>
      </c>
      <c r="X89" s="99">
        <f>IF(COUNT(Table2[[#This Row],[Darba sākuma datums projektā1]:[Amata pienākumu izpildes termiņš, vai darba beigu datums par kuru iesniegts MP2]])=2,MIN(DATE($X$9,12,31),$D89)-MAX(DATE($X$9,1,1),$C89)+1,0)</f>
        <v>0</v>
      </c>
      <c r="Y89" s="99">
        <f>IF(COUNT(Table2[[#This Row],[Darba sākuma datums projektā1]:[Amata pienākumu izpildes termiņš, vai darba beigu datums par kuru iesniegts MP2]])=2,MIN(DATE($Y$9,12,31),$D89)-MAX(DATE($Y$9,1,1),$C89)+1,0)</f>
        <v>0</v>
      </c>
      <c r="Z89" s="99">
        <f>IF(COUNT(Table2[[#This Row],[Darba sākuma datums projektā1]:[Amata pienākumu izpildes termiņš, vai darba beigu datums par kuru iesniegts MP2]])=2,MIN(DATE($Z$9,12,31),$D89)-MAX(DATE(Z$9,1,1),$C89)+1,0)</f>
        <v>0</v>
      </c>
      <c r="AA89" s="99">
        <f>IF(COUNT(Table2[[#This Row],[Darba sākuma datums projektā1]:[Amata pienākumu izpildes termiņš, vai darba beigu datums par kuru iesniegts MP2]])=2,MIN(DATE($AA$9,12,31),$D89)-MAX(DATE($AA$9,1,1),$C89)+1,0)</f>
        <v>0</v>
      </c>
      <c r="AB89" s="99">
        <f>IF(COUNT(Table2[[#This Row],[Darba sākuma datums projektā1]:[Amata pienākumu izpildes termiņš, vai darba beigu datums par kuru iesniegts MP2]])=2,MIN(DATE($AB$9,12,31),$D89)-MAX(DATE($AB$9,1,1),$C89)+1,0)</f>
        <v>0</v>
      </c>
      <c r="AC89" s="99">
        <f>IF(COUNT(Table2[[#This Row],[Darba sākuma datums projektā1]:[Amata pienākumu izpildes termiņš, vai darba beigu datums par kuru iesniegts MP2]])=2,MIN(DATE($AC$9,12,31),$D89)-MAX(DATE($AC$9,1,1),$C89)+1,0)</f>
        <v>0</v>
      </c>
      <c r="AD89" s="109">
        <f>IF(COUNT(Table2[[#This Row],[Darba sākuma datums projektā1]:[Amata pienākumu izpildes termiņš, vai darba beigu datums par kuru iesniegts MP2]])=2,MIN(DATE($AD$9,12,31),$D89)-MAX(DATE($AD$9,1,1),$C89)+1,0)</f>
        <v>0</v>
      </c>
      <c r="AE89" s="106">
        <f t="shared" si="21"/>
        <v>0</v>
      </c>
      <c r="AF89" s="99">
        <f t="shared" si="22"/>
        <v>0</v>
      </c>
      <c r="AG89" s="99">
        <f t="shared" si="23"/>
        <v>0</v>
      </c>
      <c r="AH89" s="99">
        <f t="shared" si="24"/>
        <v>0</v>
      </c>
      <c r="AI89" s="99">
        <f t="shared" si="25"/>
        <v>0</v>
      </c>
      <c r="AJ89" s="99">
        <f t="shared" si="26"/>
        <v>0</v>
      </c>
      <c r="AK89" s="99">
        <f t="shared" si="27"/>
        <v>0</v>
      </c>
      <c r="AL89" s="99">
        <f t="shared" si="28"/>
        <v>0</v>
      </c>
      <c r="AM89" s="100">
        <f t="shared" si="29"/>
        <v>0</v>
      </c>
      <c r="AN89" s="103" t="e">
        <f>Table2[[#This Row],[2021]]/Table2[[#This Row],[d.2021]]</f>
        <v>#DIV/0!</v>
      </c>
      <c r="AO89" s="104" t="e">
        <f>Table2[[#This Row],[2022]]/Table2[[#This Row],[d.2022]]</f>
        <v>#DIV/0!</v>
      </c>
      <c r="AP89" s="104" t="e">
        <f>Table2[[#This Row],[2023]]/Table2[[#This Row],[d.2023]]</f>
        <v>#DIV/0!</v>
      </c>
      <c r="AQ89" s="104" t="e">
        <f>Table2[[#This Row],[2024]]/Table2[[#This Row],[d.2024]]</f>
        <v>#DIV/0!</v>
      </c>
      <c r="AR89" s="104" t="e">
        <f>Table2[[#This Row],[2025]]/Table2[[#This Row],[d.2025]]</f>
        <v>#DIV/0!</v>
      </c>
      <c r="AS89" s="104" t="e">
        <f>Table2[[#This Row],[2026]]/Table2[[#This Row],[d.2026]]</f>
        <v>#DIV/0!</v>
      </c>
      <c r="AT89" s="104" t="e">
        <f>Table2[[#This Row],[2027]]/Table2[[#This Row],[d.2027]]</f>
        <v>#DIV/0!</v>
      </c>
      <c r="AU89" s="104" t="e">
        <f>Table2[[#This Row],[2028]]/Table2[[#This Row],[d.2028]]</f>
        <v>#DIV/0!</v>
      </c>
      <c r="AV89" s="108" t="e">
        <f>Table2[[#This Row],[2029]]/Table2[[#This Row],[d.2029]]</f>
        <v>#DIV/0!</v>
      </c>
      <c r="AW89" s="97" t="e">
        <f>Table2[[#This Row],[e.2021]]/Table2[[#This Row],[Papildatvaļinājums par 20216]]</f>
        <v>#DIV/0!</v>
      </c>
      <c r="AX89" s="97" t="e">
        <f>Table2[[#This Row],[e.2022]]/Table2[[#This Row],[Papildatvaļinājums par 20226]]</f>
        <v>#DIV/0!</v>
      </c>
      <c r="AY89" s="97" t="e">
        <f>Table2[[#This Row],[e.2023]]/Table2[[#This Row],[Papildatvaļinājums par 20236]]</f>
        <v>#DIV/0!</v>
      </c>
      <c r="AZ89" s="97" t="e">
        <f>Table2[[#This Row],[e.2024]]/Table2[[#This Row],[Papildatvaļinājums par 20246]]</f>
        <v>#DIV/0!</v>
      </c>
      <c r="BA89" s="97" t="e">
        <f>Table2[[#This Row],[e.2025]]/Table2[[#This Row],[Papildatvaļinājums par 20256]]</f>
        <v>#DIV/0!</v>
      </c>
      <c r="BB89" s="97" t="e">
        <f>Table2[[#This Row],[e.2026]]/Table2[[#This Row],[Papildatvaļinājums par 20266]]</f>
        <v>#DIV/0!</v>
      </c>
      <c r="BC89" s="97" t="e">
        <f>Table2[[#This Row],[e.2027]]/Table2[[#This Row],[Papildatvaļinājums par 20276]]</f>
        <v>#DIV/0!</v>
      </c>
      <c r="BD89" s="97" t="e">
        <f>Table2[[#This Row],[e.2028]]/Table2[[#This Row],[Papildatvaļinājums par 20286]]</f>
        <v>#DIV/0!</v>
      </c>
      <c r="BE89" s="98" t="e">
        <f>Table2[[#This Row],[e.2029]]/Table2[[#This Row],[Papildatvaļinājums par 20296]]</f>
        <v>#DIV/0!</v>
      </c>
      <c r="BF89" s="85">
        <f>YEAR(Table2[[#This Row],[Ja papildatvaļinājums - darbinieka darba uzsākšana iestādē, ja darbs projektā nav uzsākts 1.janvārī4]])</f>
        <v>1900</v>
      </c>
      <c r="BG89" s="86">
        <f>MONTH(Table2[[#This Row],[Ja papildatvaļinājums - darbinieka darba uzsākšana iestādē, ja darbs projektā nav uzsākts 1.janvārī4]])</f>
        <v>1</v>
      </c>
      <c r="BH89" s="86">
        <f>DAY(Table2[[#This Row],[Ja papildatvaļinājums - darbinieka darba uzsākšana iestādē, ja darbs projektā nav uzsākts 1.janvārī4]])</f>
        <v>0</v>
      </c>
      <c r="BI89" s="147">
        <f t="shared" si="20"/>
        <v>1</v>
      </c>
      <c r="BJ89" s="144" cm="1">
        <f t="array" ref="BJ89">_xlfn.IFS($BF89=2021,$BI89,$BS89=2021,$BV89,$BF89&lt;2021,$BJ$8,$BS89&gt;2021,$BJ$8,$BF89&gt;2021,$BJ$8,$BS89&lt;2021,$BJ$8)</f>
        <v>365</v>
      </c>
      <c r="BK89" s="116" cm="1">
        <f t="array" ref="BK89">_xlfn.IFS($BF89=2022,$BI89,$BS89=2022,$BV89,$BF89&lt;2022,$BK$8,$BS89&gt;2022,$BK$8,$BF89&gt;2022,$BK$8,$BS89&lt;2022,$BK$8)</f>
        <v>365</v>
      </c>
      <c r="BL89" s="116" cm="1">
        <f t="array" ref="BL89">_xlfn.IFS($BF89=2023,$BI89,$BS89=2023,$BV89,$BF89&lt;2023,$BL$8,$BS89&gt;2023,$BL$8,$BF89&gt;2023,$BL$8,$BS89&lt;2023,$BL$8)</f>
        <v>365</v>
      </c>
      <c r="BM89" s="116" cm="1">
        <f t="array" ref="BM89">_xlfn.IFS($BF89=2024,$BI89,$BS89=2024,$BV89,$BF89&lt;2024,$BM$8,$BS89&gt;2024,$BM$8,$BF89&gt;2024,$BM$8,$BS89&lt;2024,$BM$8)</f>
        <v>366</v>
      </c>
      <c r="BN89" s="116" cm="1">
        <f t="array" ref="BN89">_xlfn.IFS($BF89=2025,$BI89,$BS89=2025,$BV89,$BF89&lt;2025,$BN$8,$BS89&gt;2025,$BN$8,$BF89&gt;2025,$BN$8,$BS89&lt;2025,$BN$8)</f>
        <v>365</v>
      </c>
      <c r="BO89" s="116" cm="1">
        <f t="array" ref="BO89">_xlfn.IFS($BF89=2026,$BI89,$BS89=2026,$BV89,$BF89&lt;2026,$BO$8,$BS89&gt;2026,$BO$8,$BF89&gt;2026,$BO$8,$BS89&lt;2026,$BO$8)</f>
        <v>365</v>
      </c>
      <c r="BP89" s="116" cm="1">
        <f t="array" ref="BP89">_xlfn.IFS($BF89=2027,$BI89,$BS89=2027,$BV89,$BF89&lt;2027,$BP$8,$BS89&gt;2027,$BP$8,$BF89&gt;2027,$BP$8,$BS89&lt;2027,$BP$8)</f>
        <v>365</v>
      </c>
      <c r="BQ89" s="116" cm="1">
        <f t="array" ref="BQ89">_xlfn.IFS($BF89=2028,$BI89,$BS89=2028,$BV89,$BF89&lt;2028,$BQ$8,$BS89&gt;2028,$BQ$8,$BF89&gt;2028,$BQ$8,$BS89&lt;2028,$BQ$8)</f>
        <v>366</v>
      </c>
      <c r="BR89" s="119" cm="1">
        <f t="array" ref="BR89">_xlfn.IFS($BF89=2029,$BI89,$BS89=2029,$BV89,$BF89&lt;2029,$BR$8,$BS89&gt;2029,$BR$8,$BF89&gt;2029,$BR$8,$BS89&lt;2029,$BR$8)</f>
        <v>365</v>
      </c>
      <c r="BS89" s="142">
        <f>YEAR(Table2[[#This Row],[Ja papildatvaļinājums - darbinieka darba beigšanas datums iestādē, ja darbs projektā nav beigts  31.decembrī5]])</f>
        <v>1900</v>
      </c>
      <c r="BT89" s="141">
        <f>MONTH(Table2[[#This Row],[Ja papildatvaļinājums - darbinieka darba beigšanas datums iestādē, ja darbs projektā nav beigts  31.decembrī5]])</f>
        <v>1</v>
      </c>
      <c r="BU89" s="141">
        <f>DAY(Table2[[#This Row],[Ja papildatvaļinājums - darbinieka darba beigšanas datums iestādē, ja darbs projektā nav beigts  31.decembrī5]])</f>
        <v>0</v>
      </c>
      <c r="BV89" s="141">
        <f>IF(YEAR($J89)=YEAR($K89),MIN(DATE($BS89,$BT89,$BU89),$K89)-MAX(DATE($BF89,$BG89,$BH89),$J89)+1,MIN(DATE($BS89,$BT89,$BU89),$K89)-MAX(DATE(Table2[[#This Row],[Darba beigu gads iestādē]],1,1))+1)</f>
        <v>1</v>
      </c>
    </row>
    <row r="90" spans="1:74" x14ac:dyDescent="0.3">
      <c r="A90" s="26">
        <v>81</v>
      </c>
      <c r="B90" s="48"/>
      <c r="C90" s="49"/>
      <c r="D90" s="57"/>
      <c r="E90" s="63">
        <f>SUMIF(Table2[[#This Row],[b.2021]:[c.2029]],"&gt;0",Table2[[#This Row],[b.2021]:[c.2029]])</f>
        <v>0</v>
      </c>
      <c r="F90" s="58"/>
      <c r="G90" s="59"/>
      <c r="H90" s="66">
        <f>Table2[[#This Row],[Atvaļinājuma dienu skaits, kas projektā attiecināts iepriekšējos MP ]]+Table2[[#This Row],[Atvaļinājuma dienu skaits, kas pieprasīts šajā MP3]]</f>
        <v>0</v>
      </c>
      <c r="I90" s="29">
        <f>Table2[[#This Row],[Atvaļinājums proporcionāli nostrādātajam laikam projektā (Visi atvaļinājumi kopā)]]-H90</f>
        <v>0</v>
      </c>
      <c r="J90" s="135"/>
      <c r="K90" s="139"/>
      <c r="L90" s="125"/>
      <c r="M90" s="126"/>
      <c r="N90" s="126"/>
      <c r="O90" s="126"/>
      <c r="P90" s="126"/>
      <c r="Q90" s="126"/>
      <c r="R90" s="126"/>
      <c r="S90" s="126"/>
      <c r="T90" s="127"/>
      <c r="U90" s="170"/>
      <c r="V90" s="106">
        <f>IF(COUNT(Table2[[#This Row],[Darba sākuma datums projektā1]:[Amata pienākumu izpildes termiņš, vai darba beigu datums par kuru iesniegts MP2]])=2,MIN(DATE($V$9,12,31),$D90)-MAX(DATE($V$9,1,1),$C90)+1,0)</f>
        <v>0</v>
      </c>
      <c r="W90" s="99">
        <f>IF(COUNT(Table2[[#This Row],[Darba sākuma datums projektā1]:[Amata pienākumu izpildes termiņš, vai darba beigu datums par kuru iesniegts MP2]])=2,MIN(DATE($W$9,12,31),$D90)-MAX(DATE($W$9,1,1),$C90)+1,0)</f>
        <v>0</v>
      </c>
      <c r="X90" s="99">
        <f>IF(COUNT(Table2[[#This Row],[Darba sākuma datums projektā1]:[Amata pienākumu izpildes termiņš, vai darba beigu datums par kuru iesniegts MP2]])=2,MIN(DATE($X$9,12,31),$D90)-MAX(DATE($X$9,1,1),$C90)+1,0)</f>
        <v>0</v>
      </c>
      <c r="Y90" s="99">
        <f>IF(COUNT(Table2[[#This Row],[Darba sākuma datums projektā1]:[Amata pienākumu izpildes termiņš, vai darba beigu datums par kuru iesniegts MP2]])=2,MIN(DATE($Y$9,12,31),$D90)-MAX(DATE($Y$9,1,1),$C90)+1,0)</f>
        <v>0</v>
      </c>
      <c r="Z90" s="99">
        <f>IF(COUNT(Table2[[#This Row],[Darba sākuma datums projektā1]:[Amata pienākumu izpildes termiņš, vai darba beigu datums par kuru iesniegts MP2]])=2,MIN(DATE($Z$9,12,31),$D90)-MAX(DATE(Z$9,1,1),$C90)+1,0)</f>
        <v>0</v>
      </c>
      <c r="AA90" s="99">
        <f>IF(COUNT(Table2[[#This Row],[Darba sākuma datums projektā1]:[Amata pienākumu izpildes termiņš, vai darba beigu datums par kuru iesniegts MP2]])=2,MIN(DATE($AA$9,12,31),$D90)-MAX(DATE($AA$9,1,1),$C90)+1,0)</f>
        <v>0</v>
      </c>
      <c r="AB90" s="99">
        <f>IF(COUNT(Table2[[#This Row],[Darba sākuma datums projektā1]:[Amata pienākumu izpildes termiņš, vai darba beigu datums par kuru iesniegts MP2]])=2,MIN(DATE($AB$9,12,31),$D90)-MAX(DATE($AB$9,1,1),$C90)+1,0)</f>
        <v>0</v>
      </c>
      <c r="AC90" s="99">
        <f>IF(COUNT(Table2[[#This Row],[Darba sākuma datums projektā1]:[Amata pienākumu izpildes termiņš, vai darba beigu datums par kuru iesniegts MP2]])=2,MIN(DATE($AC$9,12,31),$D90)-MAX(DATE($AC$9,1,1),$C90)+1,0)</f>
        <v>0</v>
      </c>
      <c r="AD90" s="109">
        <f>IF(COUNT(Table2[[#This Row],[Darba sākuma datums projektā1]:[Amata pienākumu izpildes termiņš, vai darba beigu datums par kuru iesniegts MP2]])=2,MIN(DATE($AD$9,12,31),$D90)-MAX(DATE($AD$9,1,1),$C90)+1,0)</f>
        <v>0</v>
      </c>
      <c r="AE90" s="106">
        <f t="shared" si="21"/>
        <v>0</v>
      </c>
      <c r="AF90" s="99">
        <f t="shared" si="22"/>
        <v>0</v>
      </c>
      <c r="AG90" s="99">
        <f t="shared" si="23"/>
        <v>0</v>
      </c>
      <c r="AH90" s="99">
        <f t="shared" si="24"/>
        <v>0</v>
      </c>
      <c r="AI90" s="99">
        <f t="shared" si="25"/>
        <v>0</v>
      </c>
      <c r="AJ90" s="99">
        <f t="shared" si="26"/>
        <v>0</v>
      </c>
      <c r="AK90" s="99">
        <f t="shared" si="27"/>
        <v>0</v>
      </c>
      <c r="AL90" s="99">
        <f t="shared" si="28"/>
        <v>0</v>
      </c>
      <c r="AM90" s="100">
        <f t="shared" si="29"/>
        <v>0</v>
      </c>
      <c r="AN90" s="103" t="e">
        <f>Table2[[#This Row],[2021]]/Table2[[#This Row],[d.2021]]</f>
        <v>#DIV/0!</v>
      </c>
      <c r="AO90" s="104" t="e">
        <f>Table2[[#This Row],[2022]]/Table2[[#This Row],[d.2022]]</f>
        <v>#DIV/0!</v>
      </c>
      <c r="AP90" s="104" t="e">
        <f>Table2[[#This Row],[2023]]/Table2[[#This Row],[d.2023]]</f>
        <v>#DIV/0!</v>
      </c>
      <c r="AQ90" s="104" t="e">
        <f>Table2[[#This Row],[2024]]/Table2[[#This Row],[d.2024]]</f>
        <v>#DIV/0!</v>
      </c>
      <c r="AR90" s="104" t="e">
        <f>Table2[[#This Row],[2025]]/Table2[[#This Row],[d.2025]]</f>
        <v>#DIV/0!</v>
      </c>
      <c r="AS90" s="104" t="e">
        <f>Table2[[#This Row],[2026]]/Table2[[#This Row],[d.2026]]</f>
        <v>#DIV/0!</v>
      </c>
      <c r="AT90" s="104" t="e">
        <f>Table2[[#This Row],[2027]]/Table2[[#This Row],[d.2027]]</f>
        <v>#DIV/0!</v>
      </c>
      <c r="AU90" s="104" t="e">
        <f>Table2[[#This Row],[2028]]/Table2[[#This Row],[d.2028]]</f>
        <v>#DIV/0!</v>
      </c>
      <c r="AV90" s="108" t="e">
        <f>Table2[[#This Row],[2029]]/Table2[[#This Row],[d.2029]]</f>
        <v>#DIV/0!</v>
      </c>
      <c r="AW90" s="97" t="e">
        <f>Table2[[#This Row],[e.2021]]/Table2[[#This Row],[Papildatvaļinājums par 20216]]</f>
        <v>#DIV/0!</v>
      </c>
      <c r="AX90" s="97" t="e">
        <f>Table2[[#This Row],[e.2022]]/Table2[[#This Row],[Papildatvaļinājums par 20226]]</f>
        <v>#DIV/0!</v>
      </c>
      <c r="AY90" s="97" t="e">
        <f>Table2[[#This Row],[e.2023]]/Table2[[#This Row],[Papildatvaļinājums par 20236]]</f>
        <v>#DIV/0!</v>
      </c>
      <c r="AZ90" s="97" t="e">
        <f>Table2[[#This Row],[e.2024]]/Table2[[#This Row],[Papildatvaļinājums par 20246]]</f>
        <v>#DIV/0!</v>
      </c>
      <c r="BA90" s="97" t="e">
        <f>Table2[[#This Row],[e.2025]]/Table2[[#This Row],[Papildatvaļinājums par 20256]]</f>
        <v>#DIV/0!</v>
      </c>
      <c r="BB90" s="97" t="e">
        <f>Table2[[#This Row],[e.2026]]/Table2[[#This Row],[Papildatvaļinājums par 20266]]</f>
        <v>#DIV/0!</v>
      </c>
      <c r="BC90" s="97" t="e">
        <f>Table2[[#This Row],[e.2027]]/Table2[[#This Row],[Papildatvaļinājums par 20276]]</f>
        <v>#DIV/0!</v>
      </c>
      <c r="BD90" s="97" t="e">
        <f>Table2[[#This Row],[e.2028]]/Table2[[#This Row],[Papildatvaļinājums par 20286]]</f>
        <v>#DIV/0!</v>
      </c>
      <c r="BE90" s="98" t="e">
        <f>Table2[[#This Row],[e.2029]]/Table2[[#This Row],[Papildatvaļinājums par 20296]]</f>
        <v>#DIV/0!</v>
      </c>
      <c r="BF90" s="85">
        <f>YEAR(Table2[[#This Row],[Ja papildatvaļinājums - darbinieka darba uzsākšana iestādē, ja darbs projektā nav uzsākts 1.janvārī4]])</f>
        <v>1900</v>
      </c>
      <c r="BG90" s="86">
        <f>MONTH(Table2[[#This Row],[Ja papildatvaļinājums - darbinieka darba uzsākšana iestādē, ja darbs projektā nav uzsākts 1.janvārī4]])</f>
        <v>1</v>
      </c>
      <c r="BH90" s="86">
        <f>DAY(Table2[[#This Row],[Ja papildatvaļinājums - darbinieka darba uzsākšana iestādē, ja darbs projektā nav uzsākts 1.janvārī4]])</f>
        <v>0</v>
      </c>
      <c r="BI90" s="147">
        <f t="shared" si="20"/>
        <v>1</v>
      </c>
      <c r="BJ90" s="144" cm="1">
        <f t="array" ref="BJ90">_xlfn.IFS($BF90=2021,$BI90,$BS90=2021,$BV90,$BF90&lt;2021,$BJ$8,$BS90&gt;2021,$BJ$8,$BF90&gt;2021,$BJ$8,$BS90&lt;2021,$BJ$8)</f>
        <v>365</v>
      </c>
      <c r="BK90" s="116" cm="1">
        <f t="array" ref="BK90">_xlfn.IFS($BF90=2022,$BI90,$BS90=2022,$BV90,$BF90&lt;2022,$BK$8,$BS90&gt;2022,$BK$8,$BF90&gt;2022,$BK$8,$BS90&lt;2022,$BK$8)</f>
        <v>365</v>
      </c>
      <c r="BL90" s="116" cm="1">
        <f t="array" ref="BL90">_xlfn.IFS($BF90=2023,$BI90,$BS90=2023,$BV90,$BF90&lt;2023,$BL$8,$BS90&gt;2023,$BL$8,$BF90&gt;2023,$BL$8,$BS90&lt;2023,$BL$8)</f>
        <v>365</v>
      </c>
      <c r="BM90" s="116" cm="1">
        <f t="array" ref="BM90">_xlfn.IFS($BF90=2024,$BI90,$BS90=2024,$BV90,$BF90&lt;2024,$BM$8,$BS90&gt;2024,$BM$8,$BF90&gt;2024,$BM$8,$BS90&lt;2024,$BM$8)</f>
        <v>366</v>
      </c>
      <c r="BN90" s="116" cm="1">
        <f t="array" ref="BN90">_xlfn.IFS($BF90=2025,$BI90,$BS90=2025,$BV90,$BF90&lt;2025,$BN$8,$BS90&gt;2025,$BN$8,$BF90&gt;2025,$BN$8,$BS90&lt;2025,$BN$8)</f>
        <v>365</v>
      </c>
      <c r="BO90" s="116" cm="1">
        <f t="array" ref="BO90">_xlfn.IFS($BF90=2026,$BI90,$BS90=2026,$BV90,$BF90&lt;2026,$BO$8,$BS90&gt;2026,$BO$8,$BF90&gt;2026,$BO$8,$BS90&lt;2026,$BO$8)</f>
        <v>365</v>
      </c>
      <c r="BP90" s="116" cm="1">
        <f t="array" ref="BP90">_xlfn.IFS($BF90=2027,$BI90,$BS90=2027,$BV90,$BF90&lt;2027,$BP$8,$BS90&gt;2027,$BP$8,$BF90&gt;2027,$BP$8,$BS90&lt;2027,$BP$8)</f>
        <v>365</v>
      </c>
      <c r="BQ90" s="116" cm="1">
        <f t="array" ref="BQ90">_xlfn.IFS($BF90=2028,$BI90,$BS90=2028,$BV90,$BF90&lt;2028,$BQ$8,$BS90&gt;2028,$BQ$8,$BF90&gt;2028,$BQ$8,$BS90&lt;2028,$BQ$8)</f>
        <v>366</v>
      </c>
      <c r="BR90" s="119" cm="1">
        <f t="array" ref="BR90">_xlfn.IFS($BF90=2029,$BI90,$BS90=2029,$BV90,$BF90&lt;2029,$BR$8,$BS90&gt;2029,$BR$8,$BF90&gt;2029,$BR$8,$BS90&lt;2029,$BR$8)</f>
        <v>365</v>
      </c>
      <c r="BS90" s="142">
        <f>YEAR(Table2[[#This Row],[Ja papildatvaļinājums - darbinieka darba beigšanas datums iestādē, ja darbs projektā nav beigts  31.decembrī5]])</f>
        <v>1900</v>
      </c>
      <c r="BT90" s="141">
        <f>MONTH(Table2[[#This Row],[Ja papildatvaļinājums - darbinieka darba beigšanas datums iestādē, ja darbs projektā nav beigts  31.decembrī5]])</f>
        <v>1</v>
      </c>
      <c r="BU90" s="141">
        <f>DAY(Table2[[#This Row],[Ja papildatvaļinājums - darbinieka darba beigšanas datums iestādē, ja darbs projektā nav beigts  31.decembrī5]])</f>
        <v>0</v>
      </c>
      <c r="BV90" s="141">
        <f>IF(YEAR($J90)=YEAR($K90),MIN(DATE($BS90,$BT90,$BU90),$K90)-MAX(DATE($BF90,$BG90,$BH90),$J90)+1,MIN(DATE($BS90,$BT90,$BU90),$K90)-MAX(DATE(Table2[[#This Row],[Darba beigu gads iestādē]],1,1))+1)</f>
        <v>1</v>
      </c>
    </row>
    <row r="91" spans="1:74" x14ac:dyDescent="0.3">
      <c r="A91" s="26">
        <v>82</v>
      </c>
      <c r="B91" s="48"/>
      <c r="C91" s="49"/>
      <c r="D91" s="57"/>
      <c r="E91" s="63">
        <f>SUMIF(Table2[[#This Row],[b.2021]:[c.2029]],"&gt;0",Table2[[#This Row],[b.2021]:[c.2029]])</f>
        <v>0</v>
      </c>
      <c r="F91" s="58"/>
      <c r="G91" s="59"/>
      <c r="H91" s="66">
        <f>Table2[[#This Row],[Atvaļinājuma dienu skaits, kas projektā attiecināts iepriekšējos MP ]]+Table2[[#This Row],[Atvaļinājuma dienu skaits, kas pieprasīts šajā MP3]]</f>
        <v>0</v>
      </c>
      <c r="I91" s="29">
        <f>Table2[[#This Row],[Atvaļinājums proporcionāli nostrādātajam laikam projektā (Visi atvaļinājumi kopā)]]-H91</f>
        <v>0</v>
      </c>
      <c r="J91" s="135"/>
      <c r="K91" s="139"/>
      <c r="L91" s="125"/>
      <c r="M91" s="126"/>
      <c r="N91" s="126"/>
      <c r="O91" s="126"/>
      <c r="P91" s="126"/>
      <c r="Q91" s="126"/>
      <c r="R91" s="126"/>
      <c r="S91" s="126"/>
      <c r="T91" s="127"/>
      <c r="U91" s="170"/>
      <c r="V91" s="106">
        <f>IF(COUNT(Table2[[#This Row],[Darba sākuma datums projektā1]:[Amata pienākumu izpildes termiņš, vai darba beigu datums par kuru iesniegts MP2]])=2,MIN(DATE($V$9,12,31),$D91)-MAX(DATE($V$9,1,1),$C91)+1,0)</f>
        <v>0</v>
      </c>
      <c r="W91" s="99">
        <f>IF(COUNT(Table2[[#This Row],[Darba sākuma datums projektā1]:[Amata pienākumu izpildes termiņš, vai darba beigu datums par kuru iesniegts MP2]])=2,MIN(DATE($W$9,12,31),$D91)-MAX(DATE($W$9,1,1),$C91)+1,0)</f>
        <v>0</v>
      </c>
      <c r="X91" s="99">
        <f>IF(COUNT(Table2[[#This Row],[Darba sākuma datums projektā1]:[Amata pienākumu izpildes termiņš, vai darba beigu datums par kuru iesniegts MP2]])=2,MIN(DATE($X$9,12,31),$D91)-MAX(DATE($X$9,1,1),$C91)+1,0)</f>
        <v>0</v>
      </c>
      <c r="Y91" s="99">
        <f>IF(COUNT(Table2[[#This Row],[Darba sākuma datums projektā1]:[Amata pienākumu izpildes termiņš, vai darba beigu datums par kuru iesniegts MP2]])=2,MIN(DATE($Y$9,12,31),$D91)-MAX(DATE($Y$9,1,1),$C91)+1,0)</f>
        <v>0</v>
      </c>
      <c r="Z91" s="99">
        <f>IF(COUNT(Table2[[#This Row],[Darba sākuma datums projektā1]:[Amata pienākumu izpildes termiņš, vai darba beigu datums par kuru iesniegts MP2]])=2,MIN(DATE($Z$9,12,31),$D91)-MAX(DATE(Z$9,1,1),$C91)+1,0)</f>
        <v>0</v>
      </c>
      <c r="AA91" s="99">
        <f>IF(COUNT(Table2[[#This Row],[Darba sākuma datums projektā1]:[Amata pienākumu izpildes termiņš, vai darba beigu datums par kuru iesniegts MP2]])=2,MIN(DATE($AA$9,12,31),$D91)-MAX(DATE($AA$9,1,1),$C91)+1,0)</f>
        <v>0</v>
      </c>
      <c r="AB91" s="99">
        <f>IF(COUNT(Table2[[#This Row],[Darba sākuma datums projektā1]:[Amata pienākumu izpildes termiņš, vai darba beigu datums par kuru iesniegts MP2]])=2,MIN(DATE($AB$9,12,31),$D91)-MAX(DATE($AB$9,1,1),$C91)+1,0)</f>
        <v>0</v>
      </c>
      <c r="AC91" s="99">
        <f>IF(COUNT(Table2[[#This Row],[Darba sākuma datums projektā1]:[Amata pienākumu izpildes termiņš, vai darba beigu datums par kuru iesniegts MP2]])=2,MIN(DATE($AC$9,12,31),$D91)-MAX(DATE($AC$9,1,1),$C91)+1,0)</f>
        <v>0</v>
      </c>
      <c r="AD91" s="109">
        <f>IF(COUNT(Table2[[#This Row],[Darba sākuma datums projektā1]:[Amata pienākumu izpildes termiņš, vai darba beigu datums par kuru iesniegts MP2]])=2,MIN(DATE($AD$9,12,31),$D91)-MAX(DATE($AD$9,1,1),$C91)+1,0)</f>
        <v>0</v>
      </c>
      <c r="AE91" s="106">
        <f t="shared" si="21"/>
        <v>0</v>
      </c>
      <c r="AF91" s="99">
        <f t="shared" si="22"/>
        <v>0</v>
      </c>
      <c r="AG91" s="99">
        <f t="shared" si="23"/>
        <v>0</v>
      </c>
      <c r="AH91" s="99">
        <f t="shared" si="24"/>
        <v>0</v>
      </c>
      <c r="AI91" s="99">
        <f t="shared" si="25"/>
        <v>0</v>
      </c>
      <c r="AJ91" s="99">
        <f t="shared" si="26"/>
        <v>0</v>
      </c>
      <c r="AK91" s="99">
        <f t="shared" si="27"/>
        <v>0</v>
      </c>
      <c r="AL91" s="99">
        <f t="shared" si="28"/>
        <v>0</v>
      </c>
      <c r="AM91" s="100">
        <f t="shared" si="29"/>
        <v>0</v>
      </c>
      <c r="AN91" s="103" t="e">
        <f>Table2[[#This Row],[2021]]/Table2[[#This Row],[d.2021]]</f>
        <v>#DIV/0!</v>
      </c>
      <c r="AO91" s="104" t="e">
        <f>Table2[[#This Row],[2022]]/Table2[[#This Row],[d.2022]]</f>
        <v>#DIV/0!</v>
      </c>
      <c r="AP91" s="104" t="e">
        <f>Table2[[#This Row],[2023]]/Table2[[#This Row],[d.2023]]</f>
        <v>#DIV/0!</v>
      </c>
      <c r="AQ91" s="104" t="e">
        <f>Table2[[#This Row],[2024]]/Table2[[#This Row],[d.2024]]</f>
        <v>#DIV/0!</v>
      </c>
      <c r="AR91" s="104" t="e">
        <f>Table2[[#This Row],[2025]]/Table2[[#This Row],[d.2025]]</f>
        <v>#DIV/0!</v>
      </c>
      <c r="AS91" s="104" t="e">
        <f>Table2[[#This Row],[2026]]/Table2[[#This Row],[d.2026]]</f>
        <v>#DIV/0!</v>
      </c>
      <c r="AT91" s="104" t="e">
        <f>Table2[[#This Row],[2027]]/Table2[[#This Row],[d.2027]]</f>
        <v>#DIV/0!</v>
      </c>
      <c r="AU91" s="104" t="e">
        <f>Table2[[#This Row],[2028]]/Table2[[#This Row],[d.2028]]</f>
        <v>#DIV/0!</v>
      </c>
      <c r="AV91" s="108" t="e">
        <f>Table2[[#This Row],[2029]]/Table2[[#This Row],[d.2029]]</f>
        <v>#DIV/0!</v>
      </c>
      <c r="AW91" s="97" t="e">
        <f>Table2[[#This Row],[e.2021]]/Table2[[#This Row],[Papildatvaļinājums par 20216]]</f>
        <v>#DIV/0!</v>
      </c>
      <c r="AX91" s="97" t="e">
        <f>Table2[[#This Row],[e.2022]]/Table2[[#This Row],[Papildatvaļinājums par 20226]]</f>
        <v>#DIV/0!</v>
      </c>
      <c r="AY91" s="97" t="e">
        <f>Table2[[#This Row],[e.2023]]/Table2[[#This Row],[Papildatvaļinājums par 20236]]</f>
        <v>#DIV/0!</v>
      </c>
      <c r="AZ91" s="97" t="e">
        <f>Table2[[#This Row],[e.2024]]/Table2[[#This Row],[Papildatvaļinājums par 20246]]</f>
        <v>#DIV/0!</v>
      </c>
      <c r="BA91" s="97" t="e">
        <f>Table2[[#This Row],[e.2025]]/Table2[[#This Row],[Papildatvaļinājums par 20256]]</f>
        <v>#DIV/0!</v>
      </c>
      <c r="BB91" s="97" t="e">
        <f>Table2[[#This Row],[e.2026]]/Table2[[#This Row],[Papildatvaļinājums par 20266]]</f>
        <v>#DIV/0!</v>
      </c>
      <c r="BC91" s="97" t="e">
        <f>Table2[[#This Row],[e.2027]]/Table2[[#This Row],[Papildatvaļinājums par 20276]]</f>
        <v>#DIV/0!</v>
      </c>
      <c r="BD91" s="97" t="e">
        <f>Table2[[#This Row],[e.2028]]/Table2[[#This Row],[Papildatvaļinājums par 20286]]</f>
        <v>#DIV/0!</v>
      </c>
      <c r="BE91" s="98" t="e">
        <f>Table2[[#This Row],[e.2029]]/Table2[[#This Row],[Papildatvaļinājums par 20296]]</f>
        <v>#DIV/0!</v>
      </c>
      <c r="BF91" s="85">
        <f>YEAR(Table2[[#This Row],[Ja papildatvaļinājums - darbinieka darba uzsākšana iestādē, ja darbs projektā nav uzsākts 1.janvārī4]])</f>
        <v>1900</v>
      </c>
      <c r="BG91" s="86">
        <f>MONTH(Table2[[#This Row],[Ja papildatvaļinājums - darbinieka darba uzsākšana iestādē, ja darbs projektā nav uzsākts 1.janvārī4]])</f>
        <v>1</v>
      </c>
      <c r="BH91" s="86">
        <f>DAY(Table2[[#This Row],[Ja papildatvaļinājums - darbinieka darba uzsākšana iestādē, ja darbs projektā nav uzsākts 1.janvārī4]])</f>
        <v>0</v>
      </c>
      <c r="BI91" s="147">
        <f t="shared" si="20"/>
        <v>1</v>
      </c>
      <c r="BJ91" s="144" cm="1">
        <f t="array" ref="BJ91">_xlfn.IFS($BF91=2021,$BI91,$BS91=2021,$BV91,$BF91&lt;2021,$BJ$8,$BS91&gt;2021,$BJ$8,$BF91&gt;2021,$BJ$8,$BS91&lt;2021,$BJ$8)</f>
        <v>365</v>
      </c>
      <c r="BK91" s="116" cm="1">
        <f t="array" ref="BK91">_xlfn.IFS($BF91=2022,$BI91,$BS91=2022,$BV91,$BF91&lt;2022,$BK$8,$BS91&gt;2022,$BK$8,$BF91&gt;2022,$BK$8,$BS91&lt;2022,$BK$8)</f>
        <v>365</v>
      </c>
      <c r="BL91" s="116" cm="1">
        <f t="array" ref="BL91">_xlfn.IFS($BF91=2023,$BI91,$BS91=2023,$BV91,$BF91&lt;2023,$BL$8,$BS91&gt;2023,$BL$8,$BF91&gt;2023,$BL$8,$BS91&lt;2023,$BL$8)</f>
        <v>365</v>
      </c>
      <c r="BM91" s="116" cm="1">
        <f t="array" ref="BM91">_xlfn.IFS($BF91=2024,$BI91,$BS91=2024,$BV91,$BF91&lt;2024,$BM$8,$BS91&gt;2024,$BM$8,$BF91&gt;2024,$BM$8,$BS91&lt;2024,$BM$8)</f>
        <v>366</v>
      </c>
      <c r="BN91" s="116" cm="1">
        <f t="array" ref="BN91">_xlfn.IFS($BF91=2025,$BI91,$BS91=2025,$BV91,$BF91&lt;2025,$BN$8,$BS91&gt;2025,$BN$8,$BF91&gt;2025,$BN$8,$BS91&lt;2025,$BN$8)</f>
        <v>365</v>
      </c>
      <c r="BO91" s="116" cm="1">
        <f t="array" ref="BO91">_xlfn.IFS($BF91=2026,$BI91,$BS91=2026,$BV91,$BF91&lt;2026,$BO$8,$BS91&gt;2026,$BO$8,$BF91&gt;2026,$BO$8,$BS91&lt;2026,$BO$8)</f>
        <v>365</v>
      </c>
      <c r="BP91" s="116" cm="1">
        <f t="array" ref="BP91">_xlfn.IFS($BF91=2027,$BI91,$BS91=2027,$BV91,$BF91&lt;2027,$BP$8,$BS91&gt;2027,$BP$8,$BF91&gt;2027,$BP$8,$BS91&lt;2027,$BP$8)</f>
        <v>365</v>
      </c>
      <c r="BQ91" s="116" cm="1">
        <f t="array" ref="BQ91">_xlfn.IFS($BF91=2028,$BI91,$BS91=2028,$BV91,$BF91&lt;2028,$BQ$8,$BS91&gt;2028,$BQ$8,$BF91&gt;2028,$BQ$8,$BS91&lt;2028,$BQ$8)</f>
        <v>366</v>
      </c>
      <c r="BR91" s="119" cm="1">
        <f t="array" ref="BR91">_xlfn.IFS($BF91=2029,$BI91,$BS91=2029,$BV91,$BF91&lt;2029,$BR$8,$BS91&gt;2029,$BR$8,$BF91&gt;2029,$BR$8,$BS91&lt;2029,$BR$8)</f>
        <v>365</v>
      </c>
      <c r="BS91" s="142">
        <f>YEAR(Table2[[#This Row],[Ja papildatvaļinājums - darbinieka darba beigšanas datums iestādē, ja darbs projektā nav beigts  31.decembrī5]])</f>
        <v>1900</v>
      </c>
      <c r="BT91" s="141">
        <f>MONTH(Table2[[#This Row],[Ja papildatvaļinājums - darbinieka darba beigšanas datums iestādē, ja darbs projektā nav beigts  31.decembrī5]])</f>
        <v>1</v>
      </c>
      <c r="BU91" s="141">
        <f>DAY(Table2[[#This Row],[Ja papildatvaļinājums - darbinieka darba beigšanas datums iestādē, ja darbs projektā nav beigts  31.decembrī5]])</f>
        <v>0</v>
      </c>
      <c r="BV91" s="141">
        <f>IF(YEAR($J91)=YEAR($K91),MIN(DATE($BS91,$BT91,$BU91),$K91)-MAX(DATE($BF91,$BG91,$BH91),$J91)+1,MIN(DATE($BS91,$BT91,$BU91),$K91)-MAX(DATE(Table2[[#This Row],[Darba beigu gads iestādē]],1,1))+1)</f>
        <v>1</v>
      </c>
    </row>
    <row r="92" spans="1:74" x14ac:dyDescent="0.3">
      <c r="A92" s="26">
        <v>83</v>
      </c>
      <c r="B92" s="48"/>
      <c r="C92" s="49"/>
      <c r="D92" s="57"/>
      <c r="E92" s="63">
        <f>SUMIF(Table2[[#This Row],[b.2021]:[c.2029]],"&gt;0",Table2[[#This Row],[b.2021]:[c.2029]])</f>
        <v>0</v>
      </c>
      <c r="F92" s="58"/>
      <c r="G92" s="59"/>
      <c r="H92" s="66">
        <f>Table2[[#This Row],[Atvaļinājuma dienu skaits, kas projektā attiecināts iepriekšējos MP ]]+Table2[[#This Row],[Atvaļinājuma dienu skaits, kas pieprasīts šajā MP3]]</f>
        <v>0</v>
      </c>
      <c r="I92" s="29">
        <f>Table2[[#This Row],[Atvaļinājums proporcionāli nostrādātajam laikam projektā (Visi atvaļinājumi kopā)]]-H92</f>
        <v>0</v>
      </c>
      <c r="J92" s="135"/>
      <c r="K92" s="139"/>
      <c r="L92" s="125"/>
      <c r="M92" s="126"/>
      <c r="N92" s="126"/>
      <c r="O92" s="126"/>
      <c r="P92" s="126"/>
      <c r="Q92" s="126"/>
      <c r="R92" s="126"/>
      <c r="S92" s="126"/>
      <c r="T92" s="127"/>
      <c r="U92" s="170"/>
      <c r="V92" s="106">
        <f>IF(COUNT(Table2[[#This Row],[Darba sākuma datums projektā1]:[Amata pienākumu izpildes termiņš, vai darba beigu datums par kuru iesniegts MP2]])=2,MIN(DATE($V$9,12,31),$D92)-MAX(DATE($V$9,1,1),$C92)+1,0)</f>
        <v>0</v>
      </c>
      <c r="W92" s="99">
        <f>IF(COUNT(Table2[[#This Row],[Darba sākuma datums projektā1]:[Amata pienākumu izpildes termiņš, vai darba beigu datums par kuru iesniegts MP2]])=2,MIN(DATE($W$9,12,31),$D92)-MAX(DATE($W$9,1,1),$C92)+1,0)</f>
        <v>0</v>
      </c>
      <c r="X92" s="99">
        <f>IF(COUNT(Table2[[#This Row],[Darba sākuma datums projektā1]:[Amata pienākumu izpildes termiņš, vai darba beigu datums par kuru iesniegts MP2]])=2,MIN(DATE($X$9,12,31),$D92)-MAX(DATE($X$9,1,1),$C92)+1,0)</f>
        <v>0</v>
      </c>
      <c r="Y92" s="99">
        <f>IF(COUNT(Table2[[#This Row],[Darba sākuma datums projektā1]:[Amata pienākumu izpildes termiņš, vai darba beigu datums par kuru iesniegts MP2]])=2,MIN(DATE($Y$9,12,31),$D92)-MAX(DATE($Y$9,1,1),$C92)+1,0)</f>
        <v>0</v>
      </c>
      <c r="Z92" s="99">
        <f>IF(COUNT(Table2[[#This Row],[Darba sākuma datums projektā1]:[Amata pienākumu izpildes termiņš, vai darba beigu datums par kuru iesniegts MP2]])=2,MIN(DATE($Z$9,12,31),$D92)-MAX(DATE(Z$9,1,1),$C92)+1,0)</f>
        <v>0</v>
      </c>
      <c r="AA92" s="99">
        <f>IF(COUNT(Table2[[#This Row],[Darba sākuma datums projektā1]:[Amata pienākumu izpildes termiņš, vai darba beigu datums par kuru iesniegts MP2]])=2,MIN(DATE($AA$9,12,31),$D92)-MAX(DATE($AA$9,1,1),$C92)+1,0)</f>
        <v>0</v>
      </c>
      <c r="AB92" s="99">
        <f>IF(COUNT(Table2[[#This Row],[Darba sākuma datums projektā1]:[Amata pienākumu izpildes termiņš, vai darba beigu datums par kuru iesniegts MP2]])=2,MIN(DATE($AB$9,12,31),$D92)-MAX(DATE($AB$9,1,1),$C92)+1,0)</f>
        <v>0</v>
      </c>
      <c r="AC92" s="99">
        <f>IF(COUNT(Table2[[#This Row],[Darba sākuma datums projektā1]:[Amata pienākumu izpildes termiņš, vai darba beigu datums par kuru iesniegts MP2]])=2,MIN(DATE($AC$9,12,31),$D92)-MAX(DATE($AC$9,1,1),$C92)+1,0)</f>
        <v>0</v>
      </c>
      <c r="AD92" s="109">
        <f>IF(COUNT(Table2[[#This Row],[Darba sākuma datums projektā1]:[Amata pienākumu izpildes termiņš, vai darba beigu datums par kuru iesniegts MP2]])=2,MIN(DATE($AD$9,12,31),$D92)-MAX(DATE($AD$9,1,1),$C92)+1,0)</f>
        <v>0</v>
      </c>
      <c r="AE92" s="106">
        <f t="shared" si="21"/>
        <v>0</v>
      </c>
      <c r="AF92" s="99">
        <f t="shared" si="22"/>
        <v>0</v>
      </c>
      <c r="AG92" s="99">
        <f t="shared" si="23"/>
        <v>0</v>
      </c>
      <c r="AH92" s="99">
        <f t="shared" si="24"/>
        <v>0</v>
      </c>
      <c r="AI92" s="99">
        <f t="shared" si="25"/>
        <v>0</v>
      </c>
      <c r="AJ92" s="99">
        <f t="shared" si="26"/>
        <v>0</v>
      </c>
      <c r="AK92" s="99">
        <f t="shared" si="27"/>
        <v>0</v>
      </c>
      <c r="AL92" s="99">
        <f t="shared" si="28"/>
        <v>0</v>
      </c>
      <c r="AM92" s="100">
        <f t="shared" si="29"/>
        <v>0</v>
      </c>
      <c r="AN92" s="103" t="e">
        <f>Table2[[#This Row],[2021]]/Table2[[#This Row],[d.2021]]</f>
        <v>#DIV/0!</v>
      </c>
      <c r="AO92" s="104" t="e">
        <f>Table2[[#This Row],[2022]]/Table2[[#This Row],[d.2022]]</f>
        <v>#DIV/0!</v>
      </c>
      <c r="AP92" s="104" t="e">
        <f>Table2[[#This Row],[2023]]/Table2[[#This Row],[d.2023]]</f>
        <v>#DIV/0!</v>
      </c>
      <c r="AQ92" s="104" t="e">
        <f>Table2[[#This Row],[2024]]/Table2[[#This Row],[d.2024]]</f>
        <v>#DIV/0!</v>
      </c>
      <c r="AR92" s="104" t="e">
        <f>Table2[[#This Row],[2025]]/Table2[[#This Row],[d.2025]]</f>
        <v>#DIV/0!</v>
      </c>
      <c r="AS92" s="104" t="e">
        <f>Table2[[#This Row],[2026]]/Table2[[#This Row],[d.2026]]</f>
        <v>#DIV/0!</v>
      </c>
      <c r="AT92" s="104" t="e">
        <f>Table2[[#This Row],[2027]]/Table2[[#This Row],[d.2027]]</f>
        <v>#DIV/0!</v>
      </c>
      <c r="AU92" s="104" t="e">
        <f>Table2[[#This Row],[2028]]/Table2[[#This Row],[d.2028]]</f>
        <v>#DIV/0!</v>
      </c>
      <c r="AV92" s="108" t="e">
        <f>Table2[[#This Row],[2029]]/Table2[[#This Row],[d.2029]]</f>
        <v>#DIV/0!</v>
      </c>
      <c r="AW92" s="97" t="e">
        <f>Table2[[#This Row],[e.2021]]/Table2[[#This Row],[Papildatvaļinājums par 20216]]</f>
        <v>#DIV/0!</v>
      </c>
      <c r="AX92" s="97" t="e">
        <f>Table2[[#This Row],[e.2022]]/Table2[[#This Row],[Papildatvaļinājums par 20226]]</f>
        <v>#DIV/0!</v>
      </c>
      <c r="AY92" s="97" t="e">
        <f>Table2[[#This Row],[e.2023]]/Table2[[#This Row],[Papildatvaļinājums par 20236]]</f>
        <v>#DIV/0!</v>
      </c>
      <c r="AZ92" s="97" t="e">
        <f>Table2[[#This Row],[e.2024]]/Table2[[#This Row],[Papildatvaļinājums par 20246]]</f>
        <v>#DIV/0!</v>
      </c>
      <c r="BA92" s="97" t="e">
        <f>Table2[[#This Row],[e.2025]]/Table2[[#This Row],[Papildatvaļinājums par 20256]]</f>
        <v>#DIV/0!</v>
      </c>
      <c r="BB92" s="97" t="e">
        <f>Table2[[#This Row],[e.2026]]/Table2[[#This Row],[Papildatvaļinājums par 20266]]</f>
        <v>#DIV/0!</v>
      </c>
      <c r="BC92" s="97" t="e">
        <f>Table2[[#This Row],[e.2027]]/Table2[[#This Row],[Papildatvaļinājums par 20276]]</f>
        <v>#DIV/0!</v>
      </c>
      <c r="BD92" s="97" t="e">
        <f>Table2[[#This Row],[e.2028]]/Table2[[#This Row],[Papildatvaļinājums par 20286]]</f>
        <v>#DIV/0!</v>
      </c>
      <c r="BE92" s="98" t="e">
        <f>Table2[[#This Row],[e.2029]]/Table2[[#This Row],[Papildatvaļinājums par 20296]]</f>
        <v>#DIV/0!</v>
      </c>
      <c r="BF92" s="85">
        <f>YEAR(Table2[[#This Row],[Ja papildatvaļinājums - darbinieka darba uzsākšana iestādē, ja darbs projektā nav uzsākts 1.janvārī4]])</f>
        <v>1900</v>
      </c>
      <c r="BG92" s="86">
        <f>MONTH(Table2[[#This Row],[Ja papildatvaļinājums - darbinieka darba uzsākšana iestādē, ja darbs projektā nav uzsākts 1.janvārī4]])</f>
        <v>1</v>
      </c>
      <c r="BH92" s="86">
        <f>DAY(Table2[[#This Row],[Ja papildatvaļinājums - darbinieka darba uzsākšana iestādē, ja darbs projektā nav uzsākts 1.janvārī4]])</f>
        <v>0</v>
      </c>
      <c r="BI92" s="147">
        <f t="shared" si="20"/>
        <v>1</v>
      </c>
      <c r="BJ92" s="144" cm="1">
        <f t="array" ref="BJ92">_xlfn.IFS($BF92=2021,$BI92,$BS92=2021,$BV92,$BF92&lt;2021,$BJ$8,$BS92&gt;2021,$BJ$8,$BF92&gt;2021,$BJ$8,$BS92&lt;2021,$BJ$8)</f>
        <v>365</v>
      </c>
      <c r="BK92" s="116" cm="1">
        <f t="array" ref="BK92">_xlfn.IFS($BF92=2022,$BI92,$BS92=2022,$BV92,$BF92&lt;2022,$BK$8,$BS92&gt;2022,$BK$8,$BF92&gt;2022,$BK$8,$BS92&lt;2022,$BK$8)</f>
        <v>365</v>
      </c>
      <c r="BL92" s="116" cm="1">
        <f t="array" ref="BL92">_xlfn.IFS($BF92=2023,$BI92,$BS92=2023,$BV92,$BF92&lt;2023,$BL$8,$BS92&gt;2023,$BL$8,$BF92&gt;2023,$BL$8,$BS92&lt;2023,$BL$8)</f>
        <v>365</v>
      </c>
      <c r="BM92" s="116" cm="1">
        <f t="array" ref="BM92">_xlfn.IFS($BF92=2024,$BI92,$BS92=2024,$BV92,$BF92&lt;2024,$BM$8,$BS92&gt;2024,$BM$8,$BF92&gt;2024,$BM$8,$BS92&lt;2024,$BM$8)</f>
        <v>366</v>
      </c>
      <c r="BN92" s="116" cm="1">
        <f t="array" ref="BN92">_xlfn.IFS($BF92=2025,$BI92,$BS92=2025,$BV92,$BF92&lt;2025,$BN$8,$BS92&gt;2025,$BN$8,$BF92&gt;2025,$BN$8,$BS92&lt;2025,$BN$8)</f>
        <v>365</v>
      </c>
      <c r="BO92" s="116" cm="1">
        <f t="array" ref="BO92">_xlfn.IFS($BF92=2026,$BI92,$BS92=2026,$BV92,$BF92&lt;2026,$BO$8,$BS92&gt;2026,$BO$8,$BF92&gt;2026,$BO$8,$BS92&lt;2026,$BO$8)</f>
        <v>365</v>
      </c>
      <c r="BP92" s="116" cm="1">
        <f t="array" ref="BP92">_xlfn.IFS($BF92=2027,$BI92,$BS92=2027,$BV92,$BF92&lt;2027,$BP$8,$BS92&gt;2027,$BP$8,$BF92&gt;2027,$BP$8,$BS92&lt;2027,$BP$8)</f>
        <v>365</v>
      </c>
      <c r="BQ92" s="116" cm="1">
        <f t="array" ref="BQ92">_xlfn.IFS($BF92=2028,$BI92,$BS92=2028,$BV92,$BF92&lt;2028,$BQ$8,$BS92&gt;2028,$BQ$8,$BF92&gt;2028,$BQ$8,$BS92&lt;2028,$BQ$8)</f>
        <v>366</v>
      </c>
      <c r="BR92" s="119" cm="1">
        <f t="array" ref="BR92">_xlfn.IFS($BF92=2029,$BI92,$BS92=2029,$BV92,$BF92&lt;2029,$BR$8,$BS92&gt;2029,$BR$8,$BF92&gt;2029,$BR$8,$BS92&lt;2029,$BR$8)</f>
        <v>365</v>
      </c>
      <c r="BS92" s="142">
        <f>YEAR(Table2[[#This Row],[Ja papildatvaļinājums - darbinieka darba beigšanas datums iestādē, ja darbs projektā nav beigts  31.decembrī5]])</f>
        <v>1900</v>
      </c>
      <c r="BT92" s="141">
        <f>MONTH(Table2[[#This Row],[Ja papildatvaļinājums - darbinieka darba beigšanas datums iestādē, ja darbs projektā nav beigts  31.decembrī5]])</f>
        <v>1</v>
      </c>
      <c r="BU92" s="141">
        <f>DAY(Table2[[#This Row],[Ja papildatvaļinājums - darbinieka darba beigšanas datums iestādē, ja darbs projektā nav beigts  31.decembrī5]])</f>
        <v>0</v>
      </c>
      <c r="BV92" s="141">
        <f>IF(YEAR($J92)=YEAR($K92),MIN(DATE($BS92,$BT92,$BU92),$K92)-MAX(DATE($BF92,$BG92,$BH92),$J92)+1,MIN(DATE($BS92,$BT92,$BU92),$K92)-MAX(DATE(Table2[[#This Row],[Darba beigu gads iestādē]],1,1))+1)</f>
        <v>1</v>
      </c>
    </row>
    <row r="93" spans="1:74" x14ac:dyDescent="0.3">
      <c r="A93" s="26">
        <v>84</v>
      </c>
      <c r="B93" s="48"/>
      <c r="C93" s="49"/>
      <c r="D93" s="57"/>
      <c r="E93" s="63">
        <f>SUMIF(Table2[[#This Row],[b.2021]:[c.2029]],"&gt;0",Table2[[#This Row],[b.2021]:[c.2029]])</f>
        <v>0</v>
      </c>
      <c r="F93" s="58"/>
      <c r="G93" s="59"/>
      <c r="H93" s="66">
        <f>Table2[[#This Row],[Atvaļinājuma dienu skaits, kas projektā attiecināts iepriekšējos MP ]]+Table2[[#This Row],[Atvaļinājuma dienu skaits, kas pieprasīts šajā MP3]]</f>
        <v>0</v>
      </c>
      <c r="I93" s="29">
        <f>Table2[[#This Row],[Atvaļinājums proporcionāli nostrādātajam laikam projektā (Visi atvaļinājumi kopā)]]-H93</f>
        <v>0</v>
      </c>
      <c r="J93" s="135"/>
      <c r="K93" s="139"/>
      <c r="L93" s="125"/>
      <c r="M93" s="126"/>
      <c r="N93" s="126"/>
      <c r="O93" s="126"/>
      <c r="P93" s="126"/>
      <c r="Q93" s="126"/>
      <c r="R93" s="126"/>
      <c r="S93" s="126"/>
      <c r="T93" s="127"/>
      <c r="U93" s="170"/>
      <c r="V93" s="106">
        <f>IF(COUNT(Table2[[#This Row],[Darba sākuma datums projektā1]:[Amata pienākumu izpildes termiņš, vai darba beigu datums par kuru iesniegts MP2]])=2,MIN(DATE($V$9,12,31),$D93)-MAX(DATE($V$9,1,1),$C93)+1,0)</f>
        <v>0</v>
      </c>
      <c r="W93" s="99">
        <f>IF(COUNT(Table2[[#This Row],[Darba sākuma datums projektā1]:[Amata pienākumu izpildes termiņš, vai darba beigu datums par kuru iesniegts MP2]])=2,MIN(DATE($W$9,12,31),$D93)-MAX(DATE($W$9,1,1),$C93)+1,0)</f>
        <v>0</v>
      </c>
      <c r="X93" s="99">
        <f>IF(COUNT(Table2[[#This Row],[Darba sākuma datums projektā1]:[Amata pienākumu izpildes termiņš, vai darba beigu datums par kuru iesniegts MP2]])=2,MIN(DATE($X$9,12,31),$D93)-MAX(DATE($X$9,1,1),$C93)+1,0)</f>
        <v>0</v>
      </c>
      <c r="Y93" s="99">
        <f>IF(COUNT(Table2[[#This Row],[Darba sākuma datums projektā1]:[Amata pienākumu izpildes termiņš, vai darba beigu datums par kuru iesniegts MP2]])=2,MIN(DATE($Y$9,12,31),$D93)-MAX(DATE($Y$9,1,1),$C93)+1,0)</f>
        <v>0</v>
      </c>
      <c r="Z93" s="99">
        <f>IF(COUNT(Table2[[#This Row],[Darba sākuma datums projektā1]:[Amata pienākumu izpildes termiņš, vai darba beigu datums par kuru iesniegts MP2]])=2,MIN(DATE($Z$9,12,31),$D93)-MAX(DATE(Z$9,1,1),$C93)+1,0)</f>
        <v>0</v>
      </c>
      <c r="AA93" s="99">
        <f>IF(COUNT(Table2[[#This Row],[Darba sākuma datums projektā1]:[Amata pienākumu izpildes termiņš, vai darba beigu datums par kuru iesniegts MP2]])=2,MIN(DATE($AA$9,12,31),$D93)-MAX(DATE($AA$9,1,1),$C93)+1,0)</f>
        <v>0</v>
      </c>
      <c r="AB93" s="99">
        <f>IF(COUNT(Table2[[#This Row],[Darba sākuma datums projektā1]:[Amata pienākumu izpildes termiņš, vai darba beigu datums par kuru iesniegts MP2]])=2,MIN(DATE($AB$9,12,31),$D93)-MAX(DATE($AB$9,1,1),$C93)+1,0)</f>
        <v>0</v>
      </c>
      <c r="AC93" s="99">
        <f>IF(COUNT(Table2[[#This Row],[Darba sākuma datums projektā1]:[Amata pienākumu izpildes termiņš, vai darba beigu datums par kuru iesniegts MP2]])=2,MIN(DATE($AC$9,12,31),$D93)-MAX(DATE($AC$9,1,1),$C93)+1,0)</f>
        <v>0</v>
      </c>
      <c r="AD93" s="109">
        <f>IF(COUNT(Table2[[#This Row],[Darba sākuma datums projektā1]:[Amata pienākumu izpildes termiņš, vai darba beigu datums par kuru iesniegts MP2]])=2,MIN(DATE($AD$9,12,31),$D93)-MAX(DATE($AD$9,1,1),$C93)+1,0)</f>
        <v>0</v>
      </c>
      <c r="AE93" s="106">
        <f t="shared" si="21"/>
        <v>0</v>
      </c>
      <c r="AF93" s="99">
        <f t="shared" si="22"/>
        <v>0</v>
      </c>
      <c r="AG93" s="99">
        <f t="shared" si="23"/>
        <v>0</v>
      </c>
      <c r="AH93" s="99">
        <f t="shared" si="24"/>
        <v>0</v>
      </c>
      <c r="AI93" s="99">
        <f t="shared" si="25"/>
        <v>0</v>
      </c>
      <c r="AJ93" s="99">
        <f t="shared" si="26"/>
        <v>0</v>
      </c>
      <c r="AK93" s="99">
        <f t="shared" si="27"/>
        <v>0</v>
      </c>
      <c r="AL93" s="99">
        <f t="shared" si="28"/>
        <v>0</v>
      </c>
      <c r="AM93" s="100">
        <f t="shared" si="29"/>
        <v>0</v>
      </c>
      <c r="AN93" s="103" t="e">
        <f>Table2[[#This Row],[2021]]/Table2[[#This Row],[d.2021]]</f>
        <v>#DIV/0!</v>
      </c>
      <c r="AO93" s="104" t="e">
        <f>Table2[[#This Row],[2022]]/Table2[[#This Row],[d.2022]]</f>
        <v>#DIV/0!</v>
      </c>
      <c r="AP93" s="104" t="e">
        <f>Table2[[#This Row],[2023]]/Table2[[#This Row],[d.2023]]</f>
        <v>#DIV/0!</v>
      </c>
      <c r="AQ93" s="104" t="e">
        <f>Table2[[#This Row],[2024]]/Table2[[#This Row],[d.2024]]</f>
        <v>#DIV/0!</v>
      </c>
      <c r="AR93" s="104" t="e">
        <f>Table2[[#This Row],[2025]]/Table2[[#This Row],[d.2025]]</f>
        <v>#DIV/0!</v>
      </c>
      <c r="AS93" s="104" t="e">
        <f>Table2[[#This Row],[2026]]/Table2[[#This Row],[d.2026]]</f>
        <v>#DIV/0!</v>
      </c>
      <c r="AT93" s="104" t="e">
        <f>Table2[[#This Row],[2027]]/Table2[[#This Row],[d.2027]]</f>
        <v>#DIV/0!</v>
      </c>
      <c r="AU93" s="104" t="e">
        <f>Table2[[#This Row],[2028]]/Table2[[#This Row],[d.2028]]</f>
        <v>#DIV/0!</v>
      </c>
      <c r="AV93" s="108" t="e">
        <f>Table2[[#This Row],[2029]]/Table2[[#This Row],[d.2029]]</f>
        <v>#DIV/0!</v>
      </c>
      <c r="AW93" s="97" t="e">
        <f>Table2[[#This Row],[e.2021]]/Table2[[#This Row],[Papildatvaļinājums par 20216]]</f>
        <v>#DIV/0!</v>
      </c>
      <c r="AX93" s="97" t="e">
        <f>Table2[[#This Row],[e.2022]]/Table2[[#This Row],[Papildatvaļinājums par 20226]]</f>
        <v>#DIV/0!</v>
      </c>
      <c r="AY93" s="97" t="e">
        <f>Table2[[#This Row],[e.2023]]/Table2[[#This Row],[Papildatvaļinājums par 20236]]</f>
        <v>#DIV/0!</v>
      </c>
      <c r="AZ93" s="97" t="e">
        <f>Table2[[#This Row],[e.2024]]/Table2[[#This Row],[Papildatvaļinājums par 20246]]</f>
        <v>#DIV/0!</v>
      </c>
      <c r="BA93" s="97" t="e">
        <f>Table2[[#This Row],[e.2025]]/Table2[[#This Row],[Papildatvaļinājums par 20256]]</f>
        <v>#DIV/0!</v>
      </c>
      <c r="BB93" s="97" t="e">
        <f>Table2[[#This Row],[e.2026]]/Table2[[#This Row],[Papildatvaļinājums par 20266]]</f>
        <v>#DIV/0!</v>
      </c>
      <c r="BC93" s="97" t="e">
        <f>Table2[[#This Row],[e.2027]]/Table2[[#This Row],[Papildatvaļinājums par 20276]]</f>
        <v>#DIV/0!</v>
      </c>
      <c r="BD93" s="97" t="e">
        <f>Table2[[#This Row],[e.2028]]/Table2[[#This Row],[Papildatvaļinājums par 20286]]</f>
        <v>#DIV/0!</v>
      </c>
      <c r="BE93" s="98" t="e">
        <f>Table2[[#This Row],[e.2029]]/Table2[[#This Row],[Papildatvaļinājums par 20296]]</f>
        <v>#DIV/0!</v>
      </c>
      <c r="BF93" s="85">
        <f>YEAR(Table2[[#This Row],[Ja papildatvaļinājums - darbinieka darba uzsākšana iestādē, ja darbs projektā nav uzsākts 1.janvārī4]])</f>
        <v>1900</v>
      </c>
      <c r="BG93" s="86">
        <f>MONTH(Table2[[#This Row],[Ja papildatvaļinājums - darbinieka darba uzsākšana iestādē, ja darbs projektā nav uzsākts 1.janvārī4]])</f>
        <v>1</v>
      </c>
      <c r="BH93" s="86">
        <f>DAY(Table2[[#This Row],[Ja papildatvaļinājums - darbinieka darba uzsākšana iestādē, ja darbs projektā nav uzsākts 1.janvārī4]])</f>
        <v>0</v>
      </c>
      <c r="BI93" s="147">
        <f t="shared" si="20"/>
        <v>1</v>
      </c>
      <c r="BJ93" s="144" cm="1">
        <f t="array" ref="BJ93">_xlfn.IFS($BF93=2021,$BI93,$BS93=2021,$BV93,$BF93&lt;2021,$BJ$8,$BS93&gt;2021,$BJ$8,$BF93&gt;2021,$BJ$8,$BS93&lt;2021,$BJ$8)</f>
        <v>365</v>
      </c>
      <c r="BK93" s="116" cm="1">
        <f t="array" ref="BK93">_xlfn.IFS($BF93=2022,$BI93,$BS93=2022,$BV93,$BF93&lt;2022,$BK$8,$BS93&gt;2022,$BK$8,$BF93&gt;2022,$BK$8,$BS93&lt;2022,$BK$8)</f>
        <v>365</v>
      </c>
      <c r="BL93" s="116" cm="1">
        <f t="array" ref="BL93">_xlfn.IFS($BF93=2023,$BI93,$BS93=2023,$BV93,$BF93&lt;2023,$BL$8,$BS93&gt;2023,$BL$8,$BF93&gt;2023,$BL$8,$BS93&lt;2023,$BL$8)</f>
        <v>365</v>
      </c>
      <c r="BM93" s="116" cm="1">
        <f t="array" ref="BM93">_xlfn.IFS($BF93=2024,$BI93,$BS93=2024,$BV93,$BF93&lt;2024,$BM$8,$BS93&gt;2024,$BM$8,$BF93&gt;2024,$BM$8,$BS93&lt;2024,$BM$8)</f>
        <v>366</v>
      </c>
      <c r="BN93" s="116" cm="1">
        <f t="array" ref="BN93">_xlfn.IFS($BF93=2025,$BI93,$BS93=2025,$BV93,$BF93&lt;2025,$BN$8,$BS93&gt;2025,$BN$8,$BF93&gt;2025,$BN$8,$BS93&lt;2025,$BN$8)</f>
        <v>365</v>
      </c>
      <c r="BO93" s="116" cm="1">
        <f t="array" ref="BO93">_xlfn.IFS($BF93=2026,$BI93,$BS93=2026,$BV93,$BF93&lt;2026,$BO$8,$BS93&gt;2026,$BO$8,$BF93&gt;2026,$BO$8,$BS93&lt;2026,$BO$8)</f>
        <v>365</v>
      </c>
      <c r="BP93" s="116" cm="1">
        <f t="array" ref="BP93">_xlfn.IFS($BF93=2027,$BI93,$BS93=2027,$BV93,$BF93&lt;2027,$BP$8,$BS93&gt;2027,$BP$8,$BF93&gt;2027,$BP$8,$BS93&lt;2027,$BP$8)</f>
        <v>365</v>
      </c>
      <c r="BQ93" s="116" cm="1">
        <f t="array" ref="BQ93">_xlfn.IFS($BF93=2028,$BI93,$BS93=2028,$BV93,$BF93&lt;2028,$BQ$8,$BS93&gt;2028,$BQ$8,$BF93&gt;2028,$BQ$8,$BS93&lt;2028,$BQ$8)</f>
        <v>366</v>
      </c>
      <c r="BR93" s="119" cm="1">
        <f t="array" ref="BR93">_xlfn.IFS($BF93=2029,$BI93,$BS93=2029,$BV93,$BF93&lt;2029,$BR$8,$BS93&gt;2029,$BR$8,$BF93&gt;2029,$BR$8,$BS93&lt;2029,$BR$8)</f>
        <v>365</v>
      </c>
      <c r="BS93" s="142">
        <f>YEAR(Table2[[#This Row],[Ja papildatvaļinājums - darbinieka darba beigšanas datums iestādē, ja darbs projektā nav beigts  31.decembrī5]])</f>
        <v>1900</v>
      </c>
      <c r="BT93" s="141">
        <f>MONTH(Table2[[#This Row],[Ja papildatvaļinājums - darbinieka darba beigšanas datums iestādē, ja darbs projektā nav beigts  31.decembrī5]])</f>
        <v>1</v>
      </c>
      <c r="BU93" s="141">
        <f>DAY(Table2[[#This Row],[Ja papildatvaļinājums - darbinieka darba beigšanas datums iestādē, ja darbs projektā nav beigts  31.decembrī5]])</f>
        <v>0</v>
      </c>
      <c r="BV93" s="141">
        <f>IF(YEAR($J93)=YEAR($K93),MIN(DATE($BS93,$BT93,$BU93),$K93)-MAX(DATE($BF93,$BG93,$BH93),$J93)+1,MIN(DATE($BS93,$BT93,$BU93),$K93)-MAX(DATE(Table2[[#This Row],[Darba beigu gads iestādē]],1,1))+1)</f>
        <v>1</v>
      </c>
    </row>
    <row r="94" spans="1:74" x14ac:dyDescent="0.3">
      <c r="A94" s="26">
        <v>85</v>
      </c>
      <c r="B94" s="48"/>
      <c r="C94" s="49"/>
      <c r="D94" s="57"/>
      <c r="E94" s="63">
        <f>SUMIF(Table2[[#This Row],[b.2021]:[c.2029]],"&gt;0",Table2[[#This Row],[b.2021]:[c.2029]])</f>
        <v>0</v>
      </c>
      <c r="F94" s="58"/>
      <c r="G94" s="59"/>
      <c r="H94" s="66">
        <f>Table2[[#This Row],[Atvaļinājuma dienu skaits, kas projektā attiecināts iepriekšējos MP ]]+Table2[[#This Row],[Atvaļinājuma dienu skaits, kas pieprasīts šajā MP3]]</f>
        <v>0</v>
      </c>
      <c r="I94" s="29">
        <f>Table2[[#This Row],[Atvaļinājums proporcionāli nostrādātajam laikam projektā (Visi atvaļinājumi kopā)]]-H94</f>
        <v>0</v>
      </c>
      <c r="J94" s="135"/>
      <c r="K94" s="139"/>
      <c r="L94" s="125"/>
      <c r="M94" s="126"/>
      <c r="N94" s="126"/>
      <c r="O94" s="126"/>
      <c r="P94" s="126"/>
      <c r="Q94" s="126"/>
      <c r="R94" s="126"/>
      <c r="S94" s="126"/>
      <c r="T94" s="127"/>
      <c r="U94" s="170"/>
      <c r="V94" s="106">
        <f>IF(COUNT(Table2[[#This Row],[Darba sākuma datums projektā1]:[Amata pienākumu izpildes termiņš, vai darba beigu datums par kuru iesniegts MP2]])=2,MIN(DATE($V$9,12,31),$D94)-MAX(DATE($V$9,1,1),$C94)+1,0)</f>
        <v>0</v>
      </c>
      <c r="W94" s="99">
        <f>IF(COUNT(Table2[[#This Row],[Darba sākuma datums projektā1]:[Amata pienākumu izpildes termiņš, vai darba beigu datums par kuru iesniegts MP2]])=2,MIN(DATE($W$9,12,31),$D94)-MAX(DATE($W$9,1,1),$C94)+1,0)</f>
        <v>0</v>
      </c>
      <c r="X94" s="99">
        <f>IF(COUNT(Table2[[#This Row],[Darba sākuma datums projektā1]:[Amata pienākumu izpildes termiņš, vai darba beigu datums par kuru iesniegts MP2]])=2,MIN(DATE($X$9,12,31),$D94)-MAX(DATE($X$9,1,1),$C94)+1,0)</f>
        <v>0</v>
      </c>
      <c r="Y94" s="99">
        <f>IF(COUNT(Table2[[#This Row],[Darba sākuma datums projektā1]:[Amata pienākumu izpildes termiņš, vai darba beigu datums par kuru iesniegts MP2]])=2,MIN(DATE($Y$9,12,31),$D94)-MAX(DATE($Y$9,1,1),$C94)+1,0)</f>
        <v>0</v>
      </c>
      <c r="Z94" s="99">
        <f>IF(COUNT(Table2[[#This Row],[Darba sākuma datums projektā1]:[Amata pienākumu izpildes termiņš, vai darba beigu datums par kuru iesniegts MP2]])=2,MIN(DATE($Z$9,12,31),$D94)-MAX(DATE(Z$9,1,1),$C94)+1,0)</f>
        <v>0</v>
      </c>
      <c r="AA94" s="99">
        <f>IF(COUNT(Table2[[#This Row],[Darba sākuma datums projektā1]:[Amata pienākumu izpildes termiņš, vai darba beigu datums par kuru iesniegts MP2]])=2,MIN(DATE($AA$9,12,31),$D94)-MAX(DATE($AA$9,1,1),$C94)+1,0)</f>
        <v>0</v>
      </c>
      <c r="AB94" s="99">
        <f>IF(COUNT(Table2[[#This Row],[Darba sākuma datums projektā1]:[Amata pienākumu izpildes termiņš, vai darba beigu datums par kuru iesniegts MP2]])=2,MIN(DATE($AB$9,12,31),$D94)-MAX(DATE($AB$9,1,1),$C94)+1,0)</f>
        <v>0</v>
      </c>
      <c r="AC94" s="99">
        <f>IF(COUNT(Table2[[#This Row],[Darba sākuma datums projektā1]:[Amata pienākumu izpildes termiņš, vai darba beigu datums par kuru iesniegts MP2]])=2,MIN(DATE($AC$9,12,31),$D94)-MAX(DATE($AC$9,1,1),$C94)+1,0)</f>
        <v>0</v>
      </c>
      <c r="AD94" s="109">
        <f>IF(COUNT(Table2[[#This Row],[Darba sākuma datums projektā1]:[Amata pienākumu izpildes termiņš, vai darba beigu datums par kuru iesniegts MP2]])=2,MIN(DATE($AD$9,12,31),$D94)-MAX(DATE($AD$9,1,1),$C94)+1,0)</f>
        <v>0</v>
      </c>
      <c r="AE94" s="106">
        <f t="shared" si="21"/>
        <v>0</v>
      </c>
      <c r="AF94" s="99">
        <f t="shared" si="22"/>
        <v>0</v>
      </c>
      <c r="AG94" s="99">
        <f t="shared" si="23"/>
        <v>0</v>
      </c>
      <c r="AH94" s="99">
        <f t="shared" si="24"/>
        <v>0</v>
      </c>
      <c r="AI94" s="99">
        <f t="shared" si="25"/>
        <v>0</v>
      </c>
      <c r="AJ94" s="99">
        <f t="shared" si="26"/>
        <v>0</v>
      </c>
      <c r="AK94" s="99">
        <f t="shared" si="27"/>
        <v>0</v>
      </c>
      <c r="AL94" s="99">
        <f t="shared" si="28"/>
        <v>0</v>
      </c>
      <c r="AM94" s="100">
        <f t="shared" si="29"/>
        <v>0</v>
      </c>
      <c r="AN94" s="103" t="e">
        <f>Table2[[#This Row],[2021]]/Table2[[#This Row],[d.2021]]</f>
        <v>#DIV/0!</v>
      </c>
      <c r="AO94" s="104" t="e">
        <f>Table2[[#This Row],[2022]]/Table2[[#This Row],[d.2022]]</f>
        <v>#DIV/0!</v>
      </c>
      <c r="AP94" s="104" t="e">
        <f>Table2[[#This Row],[2023]]/Table2[[#This Row],[d.2023]]</f>
        <v>#DIV/0!</v>
      </c>
      <c r="AQ94" s="104" t="e">
        <f>Table2[[#This Row],[2024]]/Table2[[#This Row],[d.2024]]</f>
        <v>#DIV/0!</v>
      </c>
      <c r="AR94" s="104" t="e">
        <f>Table2[[#This Row],[2025]]/Table2[[#This Row],[d.2025]]</f>
        <v>#DIV/0!</v>
      </c>
      <c r="AS94" s="104" t="e">
        <f>Table2[[#This Row],[2026]]/Table2[[#This Row],[d.2026]]</f>
        <v>#DIV/0!</v>
      </c>
      <c r="AT94" s="104" t="e">
        <f>Table2[[#This Row],[2027]]/Table2[[#This Row],[d.2027]]</f>
        <v>#DIV/0!</v>
      </c>
      <c r="AU94" s="104" t="e">
        <f>Table2[[#This Row],[2028]]/Table2[[#This Row],[d.2028]]</f>
        <v>#DIV/0!</v>
      </c>
      <c r="AV94" s="108" t="e">
        <f>Table2[[#This Row],[2029]]/Table2[[#This Row],[d.2029]]</f>
        <v>#DIV/0!</v>
      </c>
      <c r="AW94" s="97" t="e">
        <f>Table2[[#This Row],[e.2021]]/Table2[[#This Row],[Papildatvaļinājums par 20216]]</f>
        <v>#DIV/0!</v>
      </c>
      <c r="AX94" s="97" t="e">
        <f>Table2[[#This Row],[e.2022]]/Table2[[#This Row],[Papildatvaļinājums par 20226]]</f>
        <v>#DIV/0!</v>
      </c>
      <c r="AY94" s="97" t="e">
        <f>Table2[[#This Row],[e.2023]]/Table2[[#This Row],[Papildatvaļinājums par 20236]]</f>
        <v>#DIV/0!</v>
      </c>
      <c r="AZ94" s="97" t="e">
        <f>Table2[[#This Row],[e.2024]]/Table2[[#This Row],[Papildatvaļinājums par 20246]]</f>
        <v>#DIV/0!</v>
      </c>
      <c r="BA94" s="97" t="e">
        <f>Table2[[#This Row],[e.2025]]/Table2[[#This Row],[Papildatvaļinājums par 20256]]</f>
        <v>#DIV/0!</v>
      </c>
      <c r="BB94" s="97" t="e">
        <f>Table2[[#This Row],[e.2026]]/Table2[[#This Row],[Papildatvaļinājums par 20266]]</f>
        <v>#DIV/0!</v>
      </c>
      <c r="BC94" s="97" t="e">
        <f>Table2[[#This Row],[e.2027]]/Table2[[#This Row],[Papildatvaļinājums par 20276]]</f>
        <v>#DIV/0!</v>
      </c>
      <c r="BD94" s="97" t="e">
        <f>Table2[[#This Row],[e.2028]]/Table2[[#This Row],[Papildatvaļinājums par 20286]]</f>
        <v>#DIV/0!</v>
      </c>
      <c r="BE94" s="98" t="e">
        <f>Table2[[#This Row],[e.2029]]/Table2[[#This Row],[Papildatvaļinājums par 20296]]</f>
        <v>#DIV/0!</v>
      </c>
      <c r="BF94" s="85">
        <f>YEAR(Table2[[#This Row],[Ja papildatvaļinājums - darbinieka darba uzsākšana iestādē, ja darbs projektā nav uzsākts 1.janvārī4]])</f>
        <v>1900</v>
      </c>
      <c r="BG94" s="86">
        <f>MONTH(Table2[[#This Row],[Ja papildatvaļinājums - darbinieka darba uzsākšana iestādē, ja darbs projektā nav uzsākts 1.janvārī4]])</f>
        <v>1</v>
      </c>
      <c r="BH94" s="86">
        <f>DAY(Table2[[#This Row],[Ja papildatvaļinājums - darbinieka darba uzsākšana iestādē, ja darbs projektā nav uzsākts 1.janvārī4]])</f>
        <v>0</v>
      </c>
      <c r="BI94" s="147">
        <f t="shared" si="20"/>
        <v>1</v>
      </c>
      <c r="BJ94" s="144" cm="1">
        <f t="array" ref="BJ94">_xlfn.IFS($BF94=2021,$BI94,$BS94=2021,$BV94,$BF94&lt;2021,$BJ$8,$BS94&gt;2021,$BJ$8,$BF94&gt;2021,$BJ$8,$BS94&lt;2021,$BJ$8)</f>
        <v>365</v>
      </c>
      <c r="BK94" s="116" cm="1">
        <f t="array" ref="BK94">_xlfn.IFS($BF94=2022,$BI94,$BS94=2022,$BV94,$BF94&lt;2022,$BK$8,$BS94&gt;2022,$BK$8,$BF94&gt;2022,$BK$8,$BS94&lt;2022,$BK$8)</f>
        <v>365</v>
      </c>
      <c r="BL94" s="116" cm="1">
        <f t="array" ref="BL94">_xlfn.IFS($BF94=2023,$BI94,$BS94=2023,$BV94,$BF94&lt;2023,$BL$8,$BS94&gt;2023,$BL$8,$BF94&gt;2023,$BL$8,$BS94&lt;2023,$BL$8)</f>
        <v>365</v>
      </c>
      <c r="BM94" s="116" cm="1">
        <f t="array" ref="BM94">_xlfn.IFS($BF94=2024,$BI94,$BS94=2024,$BV94,$BF94&lt;2024,$BM$8,$BS94&gt;2024,$BM$8,$BF94&gt;2024,$BM$8,$BS94&lt;2024,$BM$8)</f>
        <v>366</v>
      </c>
      <c r="BN94" s="116" cm="1">
        <f t="array" ref="BN94">_xlfn.IFS($BF94=2025,$BI94,$BS94=2025,$BV94,$BF94&lt;2025,$BN$8,$BS94&gt;2025,$BN$8,$BF94&gt;2025,$BN$8,$BS94&lt;2025,$BN$8)</f>
        <v>365</v>
      </c>
      <c r="BO94" s="116" cm="1">
        <f t="array" ref="BO94">_xlfn.IFS($BF94=2026,$BI94,$BS94=2026,$BV94,$BF94&lt;2026,$BO$8,$BS94&gt;2026,$BO$8,$BF94&gt;2026,$BO$8,$BS94&lt;2026,$BO$8)</f>
        <v>365</v>
      </c>
      <c r="BP94" s="116" cm="1">
        <f t="array" ref="BP94">_xlfn.IFS($BF94=2027,$BI94,$BS94=2027,$BV94,$BF94&lt;2027,$BP$8,$BS94&gt;2027,$BP$8,$BF94&gt;2027,$BP$8,$BS94&lt;2027,$BP$8)</f>
        <v>365</v>
      </c>
      <c r="BQ94" s="116" cm="1">
        <f t="array" ref="BQ94">_xlfn.IFS($BF94=2028,$BI94,$BS94=2028,$BV94,$BF94&lt;2028,$BQ$8,$BS94&gt;2028,$BQ$8,$BF94&gt;2028,$BQ$8,$BS94&lt;2028,$BQ$8)</f>
        <v>366</v>
      </c>
      <c r="BR94" s="119" cm="1">
        <f t="array" ref="BR94">_xlfn.IFS($BF94=2029,$BI94,$BS94=2029,$BV94,$BF94&lt;2029,$BR$8,$BS94&gt;2029,$BR$8,$BF94&gt;2029,$BR$8,$BS94&lt;2029,$BR$8)</f>
        <v>365</v>
      </c>
      <c r="BS94" s="142">
        <f>YEAR(Table2[[#This Row],[Ja papildatvaļinājums - darbinieka darba beigšanas datums iestādē, ja darbs projektā nav beigts  31.decembrī5]])</f>
        <v>1900</v>
      </c>
      <c r="BT94" s="141">
        <f>MONTH(Table2[[#This Row],[Ja papildatvaļinājums - darbinieka darba beigšanas datums iestādē, ja darbs projektā nav beigts  31.decembrī5]])</f>
        <v>1</v>
      </c>
      <c r="BU94" s="141">
        <f>DAY(Table2[[#This Row],[Ja papildatvaļinājums - darbinieka darba beigšanas datums iestādē, ja darbs projektā nav beigts  31.decembrī5]])</f>
        <v>0</v>
      </c>
      <c r="BV94" s="141">
        <f>IF(YEAR($J94)=YEAR($K94),MIN(DATE($BS94,$BT94,$BU94),$K94)-MAX(DATE($BF94,$BG94,$BH94),$J94)+1,MIN(DATE($BS94,$BT94,$BU94),$K94)-MAX(DATE(Table2[[#This Row],[Darba beigu gads iestādē]],1,1))+1)</f>
        <v>1</v>
      </c>
    </row>
    <row r="95" spans="1:74" x14ac:dyDescent="0.3">
      <c r="A95" s="26">
        <v>86</v>
      </c>
      <c r="B95" s="48"/>
      <c r="C95" s="49"/>
      <c r="D95" s="57"/>
      <c r="E95" s="63">
        <f>SUMIF(Table2[[#This Row],[b.2021]:[c.2029]],"&gt;0",Table2[[#This Row],[b.2021]:[c.2029]])</f>
        <v>0</v>
      </c>
      <c r="F95" s="58"/>
      <c r="G95" s="59"/>
      <c r="H95" s="66">
        <f>Table2[[#This Row],[Atvaļinājuma dienu skaits, kas projektā attiecināts iepriekšējos MP ]]+Table2[[#This Row],[Atvaļinājuma dienu skaits, kas pieprasīts šajā MP3]]</f>
        <v>0</v>
      </c>
      <c r="I95" s="29">
        <f>Table2[[#This Row],[Atvaļinājums proporcionāli nostrādātajam laikam projektā (Visi atvaļinājumi kopā)]]-H95</f>
        <v>0</v>
      </c>
      <c r="J95" s="135"/>
      <c r="K95" s="139"/>
      <c r="L95" s="125"/>
      <c r="M95" s="126"/>
      <c r="N95" s="126"/>
      <c r="O95" s="126"/>
      <c r="P95" s="126"/>
      <c r="Q95" s="126"/>
      <c r="R95" s="126"/>
      <c r="S95" s="126"/>
      <c r="T95" s="127"/>
      <c r="U95" s="170"/>
      <c r="V95" s="106">
        <f>IF(COUNT(Table2[[#This Row],[Darba sākuma datums projektā1]:[Amata pienākumu izpildes termiņš, vai darba beigu datums par kuru iesniegts MP2]])=2,MIN(DATE($V$9,12,31),$D95)-MAX(DATE($V$9,1,1),$C95)+1,0)</f>
        <v>0</v>
      </c>
      <c r="W95" s="99">
        <f>IF(COUNT(Table2[[#This Row],[Darba sākuma datums projektā1]:[Amata pienākumu izpildes termiņš, vai darba beigu datums par kuru iesniegts MP2]])=2,MIN(DATE($W$9,12,31),$D95)-MAX(DATE($W$9,1,1),$C95)+1,0)</f>
        <v>0</v>
      </c>
      <c r="X95" s="99">
        <f>IF(COUNT(Table2[[#This Row],[Darba sākuma datums projektā1]:[Amata pienākumu izpildes termiņš, vai darba beigu datums par kuru iesniegts MP2]])=2,MIN(DATE($X$9,12,31),$D95)-MAX(DATE($X$9,1,1),$C95)+1,0)</f>
        <v>0</v>
      </c>
      <c r="Y95" s="99">
        <f>IF(COUNT(Table2[[#This Row],[Darba sākuma datums projektā1]:[Amata pienākumu izpildes termiņš, vai darba beigu datums par kuru iesniegts MP2]])=2,MIN(DATE($Y$9,12,31),$D95)-MAX(DATE($Y$9,1,1),$C95)+1,0)</f>
        <v>0</v>
      </c>
      <c r="Z95" s="99">
        <f>IF(COUNT(Table2[[#This Row],[Darba sākuma datums projektā1]:[Amata pienākumu izpildes termiņš, vai darba beigu datums par kuru iesniegts MP2]])=2,MIN(DATE($Z$9,12,31),$D95)-MAX(DATE(Z$9,1,1),$C95)+1,0)</f>
        <v>0</v>
      </c>
      <c r="AA95" s="99">
        <f>IF(COUNT(Table2[[#This Row],[Darba sākuma datums projektā1]:[Amata pienākumu izpildes termiņš, vai darba beigu datums par kuru iesniegts MP2]])=2,MIN(DATE($AA$9,12,31),$D95)-MAX(DATE($AA$9,1,1),$C95)+1,0)</f>
        <v>0</v>
      </c>
      <c r="AB95" s="99">
        <f>IF(COUNT(Table2[[#This Row],[Darba sākuma datums projektā1]:[Amata pienākumu izpildes termiņš, vai darba beigu datums par kuru iesniegts MP2]])=2,MIN(DATE($AB$9,12,31),$D95)-MAX(DATE($AB$9,1,1),$C95)+1,0)</f>
        <v>0</v>
      </c>
      <c r="AC95" s="99">
        <f>IF(COUNT(Table2[[#This Row],[Darba sākuma datums projektā1]:[Amata pienākumu izpildes termiņš, vai darba beigu datums par kuru iesniegts MP2]])=2,MIN(DATE($AC$9,12,31),$D95)-MAX(DATE($AC$9,1,1),$C95)+1,0)</f>
        <v>0</v>
      </c>
      <c r="AD95" s="109">
        <f>IF(COUNT(Table2[[#This Row],[Darba sākuma datums projektā1]:[Amata pienākumu izpildes termiņš, vai darba beigu datums par kuru iesniegts MP2]])=2,MIN(DATE($AD$9,12,31),$D95)-MAX(DATE($AD$9,1,1),$C95)+1,0)</f>
        <v>0</v>
      </c>
      <c r="AE95" s="106">
        <f t="shared" si="21"/>
        <v>0</v>
      </c>
      <c r="AF95" s="99">
        <f t="shared" si="22"/>
        <v>0</v>
      </c>
      <c r="AG95" s="99">
        <f t="shared" si="23"/>
        <v>0</v>
      </c>
      <c r="AH95" s="99">
        <f t="shared" si="24"/>
        <v>0</v>
      </c>
      <c r="AI95" s="99">
        <f t="shared" si="25"/>
        <v>0</v>
      </c>
      <c r="AJ95" s="99">
        <f t="shared" si="26"/>
        <v>0</v>
      </c>
      <c r="AK95" s="99">
        <f t="shared" si="27"/>
        <v>0</v>
      </c>
      <c r="AL95" s="99">
        <f t="shared" si="28"/>
        <v>0</v>
      </c>
      <c r="AM95" s="100">
        <f t="shared" si="29"/>
        <v>0</v>
      </c>
      <c r="AN95" s="103" t="e">
        <f>Table2[[#This Row],[2021]]/Table2[[#This Row],[d.2021]]</f>
        <v>#DIV/0!</v>
      </c>
      <c r="AO95" s="104" t="e">
        <f>Table2[[#This Row],[2022]]/Table2[[#This Row],[d.2022]]</f>
        <v>#DIV/0!</v>
      </c>
      <c r="AP95" s="104" t="e">
        <f>Table2[[#This Row],[2023]]/Table2[[#This Row],[d.2023]]</f>
        <v>#DIV/0!</v>
      </c>
      <c r="AQ95" s="104" t="e">
        <f>Table2[[#This Row],[2024]]/Table2[[#This Row],[d.2024]]</f>
        <v>#DIV/0!</v>
      </c>
      <c r="AR95" s="104" t="e">
        <f>Table2[[#This Row],[2025]]/Table2[[#This Row],[d.2025]]</f>
        <v>#DIV/0!</v>
      </c>
      <c r="AS95" s="104" t="e">
        <f>Table2[[#This Row],[2026]]/Table2[[#This Row],[d.2026]]</f>
        <v>#DIV/0!</v>
      </c>
      <c r="AT95" s="104" t="e">
        <f>Table2[[#This Row],[2027]]/Table2[[#This Row],[d.2027]]</f>
        <v>#DIV/0!</v>
      </c>
      <c r="AU95" s="104" t="e">
        <f>Table2[[#This Row],[2028]]/Table2[[#This Row],[d.2028]]</f>
        <v>#DIV/0!</v>
      </c>
      <c r="AV95" s="108" t="e">
        <f>Table2[[#This Row],[2029]]/Table2[[#This Row],[d.2029]]</f>
        <v>#DIV/0!</v>
      </c>
      <c r="AW95" s="97" t="e">
        <f>Table2[[#This Row],[e.2021]]/Table2[[#This Row],[Papildatvaļinājums par 20216]]</f>
        <v>#DIV/0!</v>
      </c>
      <c r="AX95" s="97" t="e">
        <f>Table2[[#This Row],[e.2022]]/Table2[[#This Row],[Papildatvaļinājums par 20226]]</f>
        <v>#DIV/0!</v>
      </c>
      <c r="AY95" s="97" t="e">
        <f>Table2[[#This Row],[e.2023]]/Table2[[#This Row],[Papildatvaļinājums par 20236]]</f>
        <v>#DIV/0!</v>
      </c>
      <c r="AZ95" s="97" t="e">
        <f>Table2[[#This Row],[e.2024]]/Table2[[#This Row],[Papildatvaļinājums par 20246]]</f>
        <v>#DIV/0!</v>
      </c>
      <c r="BA95" s="97" t="e">
        <f>Table2[[#This Row],[e.2025]]/Table2[[#This Row],[Papildatvaļinājums par 20256]]</f>
        <v>#DIV/0!</v>
      </c>
      <c r="BB95" s="97" t="e">
        <f>Table2[[#This Row],[e.2026]]/Table2[[#This Row],[Papildatvaļinājums par 20266]]</f>
        <v>#DIV/0!</v>
      </c>
      <c r="BC95" s="97" t="e">
        <f>Table2[[#This Row],[e.2027]]/Table2[[#This Row],[Papildatvaļinājums par 20276]]</f>
        <v>#DIV/0!</v>
      </c>
      <c r="BD95" s="97" t="e">
        <f>Table2[[#This Row],[e.2028]]/Table2[[#This Row],[Papildatvaļinājums par 20286]]</f>
        <v>#DIV/0!</v>
      </c>
      <c r="BE95" s="98" t="e">
        <f>Table2[[#This Row],[e.2029]]/Table2[[#This Row],[Papildatvaļinājums par 20296]]</f>
        <v>#DIV/0!</v>
      </c>
      <c r="BF95" s="85">
        <f>YEAR(Table2[[#This Row],[Ja papildatvaļinājums - darbinieka darba uzsākšana iestādē, ja darbs projektā nav uzsākts 1.janvārī4]])</f>
        <v>1900</v>
      </c>
      <c r="BG95" s="86">
        <f>MONTH(Table2[[#This Row],[Ja papildatvaļinājums - darbinieka darba uzsākšana iestādē, ja darbs projektā nav uzsākts 1.janvārī4]])</f>
        <v>1</v>
      </c>
      <c r="BH95" s="86">
        <f>DAY(Table2[[#This Row],[Ja papildatvaļinājums - darbinieka darba uzsākšana iestādē, ja darbs projektā nav uzsākts 1.janvārī4]])</f>
        <v>0</v>
      </c>
      <c r="BI95" s="147">
        <f t="shared" si="20"/>
        <v>1</v>
      </c>
      <c r="BJ95" s="144" cm="1">
        <f t="array" ref="BJ95">_xlfn.IFS($BF95=2021,$BI95,$BS95=2021,$BV95,$BF95&lt;2021,$BJ$8,$BS95&gt;2021,$BJ$8,$BF95&gt;2021,$BJ$8,$BS95&lt;2021,$BJ$8)</f>
        <v>365</v>
      </c>
      <c r="BK95" s="116" cm="1">
        <f t="array" ref="BK95">_xlfn.IFS($BF95=2022,$BI95,$BS95=2022,$BV95,$BF95&lt;2022,$BK$8,$BS95&gt;2022,$BK$8,$BF95&gt;2022,$BK$8,$BS95&lt;2022,$BK$8)</f>
        <v>365</v>
      </c>
      <c r="BL95" s="116" cm="1">
        <f t="array" ref="BL95">_xlfn.IFS($BF95=2023,$BI95,$BS95=2023,$BV95,$BF95&lt;2023,$BL$8,$BS95&gt;2023,$BL$8,$BF95&gt;2023,$BL$8,$BS95&lt;2023,$BL$8)</f>
        <v>365</v>
      </c>
      <c r="BM95" s="116" cm="1">
        <f t="array" ref="BM95">_xlfn.IFS($BF95=2024,$BI95,$BS95=2024,$BV95,$BF95&lt;2024,$BM$8,$BS95&gt;2024,$BM$8,$BF95&gt;2024,$BM$8,$BS95&lt;2024,$BM$8)</f>
        <v>366</v>
      </c>
      <c r="BN95" s="116" cm="1">
        <f t="array" ref="BN95">_xlfn.IFS($BF95=2025,$BI95,$BS95=2025,$BV95,$BF95&lt;2025,$BN$8,$BS95&gt;2025,$BN$8,$BF95&gt;2025,$BN$8,$BS95&lt;2025,$BN$8)</f>
        <v>365</v>
      </c>
      <c r="BO95" s="116" cm="1">
        <f t="array" ref="BO95">_xlfn.IFS($BF95=2026,$BI95,$BS95=2026,$BV95,$BF95&lt;2026,$BO$8,$BS95&gt;2026,$BO$8,$BF95&gt;2026,$BO$8,$BS95&lt;2026,$BO$8)</f>
        <v>365</v>
      </c>
      <c r="BP95" s="116" cm="1">
        <f t="array" ref="BP95">_xlfn.IFS($BF95=2027,$BI95,$BS95=2027,$BV95,$BF95&lt;2027,$BP$8,$BS95&gt;2027,$BP$8,$BF95&gt;2027,$BP$8,$BS95&lt;2027,$BP$8)</f>
        <v>365</v>
      </c>
      <c r="BQ95" s="116" cm="1">
        <f t="array" ref="BQ95">_xlfn.IFS($BF95=2028,$BI95,$BS95=2028,$BV95,$BF95&lt;2028,$BQ$8,$BS95&gt;2028,$BQ$8,$BF95&gt;2028,$BQ$8,$BS95&lt;2028,$BQ$8)</f>
        <v>366</v>
      </c>
      <c r="BR95" s="119" cm="1">
        <f t="array" ref="BR95">_xlfn.IFS($BF95=2029,$BI95,$BS95=2029,$BV95,$BF95&lt;2029,$BR$8,$BS95&gt;2029,$BR$8,$BF95&gt;2029,$BR$8,$BS95&lt;2029,$BR$8)</f>
        <v>365</v>
      </c>
      <c r="BS95" s="142">
        <f>YEAR(Table2[[#This Row],[Ja papildatvaļinājums - darbinieka darba beigšanas datums iestādē, ja darbs projektā nav beigts  31.decembrī5]])</f>
        <v>1900</v>
      </c>
      <c r="BT95" s="141">
        <f>MONTH(Table2[[#This Row],[Ja papildatvaļinājums - darbinieka darba beigšanas datums iestādē, ja darbs projektā nav beigts  31.decembrī5]])</f>
        <v>1</v>
      </c>
      <c r="BU95" s="141">
        <f>DAY(Table2[[#This Row],[Ja papildatvaļinājums - darbinieka darba beigšanas datums iestādē, ja darbs projektā nav beigts  31.decembrī5]])</f>
        <v>0</v>
      </c>
      <c r="BV95" s="141">
        <f>IF(YEAR($J95)=YEAR($K95),MIN(DATE($BS95,$BT95,$BU95),$K95)-MAX(DATE($BF95,$BG95,$BH95),$J95)+1,MIN(DATE($BS95,$BT95,$BU95),$K95)-MAX(DATE(Table2[[#This Row],[Darba beigu gads iestādē]],1,1))+1)</f>
        <v>1</v>
      </c>
    </row>
    <row r="96" spans="1:74" x14ac:dyDescent="0.3">
      <c r="A96" s="26">
        <v>87</v>
      </c>
      <c r="B96" s="48"/>
      <c r="C96" s="49"/>
      <c r="D96" s="57"/>
      <c r="E96" s="63">
        <f>SUMIF(Table2[[#This Row],[b.2021]:[c.2029]],"&gt;0",Table2[[#This Row],[b.2021]:[c.2029]])</f>
        <v>0</v>
      </c>
      <c r="F96" s="58"/>
      <c r="G96" s="59"/>
      <c r="H96" s="66">
        <f>Table2[[#This Row],[Atvaļinājuma dienu skaits, kas projektā attiecināts iepriekšējos MP ]]+Table2[[#This Row],[Atvaļinājuma dienu skaits, kas pieprasīts šajā MP3]]</f>
        <v>0</v>
      </c>
      <c r="I96" s="29">
        <f>Table2[[#This Row],[Atvaļinājums proporcionāli nostrādātajam laikam projektā (Visi atvaļinājumi kopā)]]-H96</f>
        <v>0</v>
      </c>
      <c r="J96" s="135"/>
      <c r="K96" s="139"/>
      <c r="L96" s="125"/>
      <c r="M96" s="126"/>
      <c r="N96" s="126"/>
      <c r="O96" s="126"/>
      <c r="P96" s="126"/>
      <c r="Q96" s="126"/>
      <c r="R96" s="126"/>
      <c r="S96" s="126"/>
      <c r="T96" s="127"/>
      <c r="U96" s="170"/>
      <c r="V96" s="106">
        <f>IF(COUNT(Table2[[#This Row],[Darba sākuma datums projektā1]:[Amata pienākumu izpildes termiņš, vai darba beigu datums par kuru iesniegts MP2]])=2,MIN(DATE($V$9,12,31),$D96)-MAX(DATE($V$9,1,1),$C96)+1,0)</f>
        <v>0</v>
      </c>
      <c r="W96" s="99">
        <f>IF(COUNT(Table2[[#This Row],[Darba sākuma datums projektā1]:[Amata pienākumu izpildes termiņš, vai darba beigu datums par kuru iesniegts MP2]])=2,MIN(DATE($W$9,12,31),$D96)-MAX(DATE($W$9,1,1),$C96)+1,0)</f>
        <v>0</v>
      </c>
      <c r="X96" s="99">
        <f>IF(COUNT(Table2[[#This Row],[Darba sākuma datums projektā1]:[Amata pienākumu izpildes termiņš, vai darba beigu datums par kuru iesniegts MP2]])=2,MIN(DATE($X$9,12,31),$D96)-MAX(DATE($X$9,1,1),$C96)+1,0)</f>
        <v>0</v>
      </c>
      <c r="Y96" s="99">
        <f>IF(COUNT(Table2[[#This Row],[Darba sākuma datums projektā1]:[Amata pienākumu izpildes termiņš, vai darba beigu datums par kuru iesniegts MP2]])=2,MIN(DATE($Y$9,12,31),$D96)-MAX(DATE($Y$9,1,1),$C96)+1,0)</f>
        <v>0</v>
      </c>
      <c r="Z96" s="99">
        <f>IF(COUNT(Table2[[#This Row],[Darba sākuma datums projektā1]:[Amata pienākumu izpildes termiņš, vai darba beigu datums par kuru iesniegts MP2]])=2,MIN(DATE($Z$9,12,31),$D96)-MAX(DATE(Z$9,1,1),$C96)+1,0)</f>
        <v>0</v>
      </c>
      <c r="AA96" s="99">
        <f>IF(COUNT(Table2[[#This Row],[Darba sākuma datums projektā1]:[Amata pienākumu izpildes termiņš, vai darba beigu datums par kuru iesniegts MP2]])=2,MIN(DATE($AA$9,12,31),$D96)-MAX(DATE($AA$9,1,1),$C96)+1,0)</f>
        <v>0</v>
      </c>
      <c r="AB96" s="99">
        <f>IF(COUNT(Table2[[#This Row],[Darba sākuma datums projektā1]:[Amata pienākumu izpildes termiņš, vai darba beigu datums par kuru iesniegts MP2]])=2,MIN(DATE($AB$9,12,31),$D96)-MAX(DATE($AB$9,1,1),$C96)+1,0)</f>
        <v>0</v>
      </c>
      <c r="AC96" s="99">
        <f>IF(COUNT(Table2[[#This Row],[Darba sākuma datums projektā1]:[Amata pienākumu izpildes termiņš, vai darba beigu datums par kuru iesniegts MP2]])=2,MIN(DATE($AC$9,12,31),$D96)-MAX(DATE($AC$9,1,1),$C96)+1,0)</f>
        <v>0</v>
      </c>
      <c r="AD96" s="109">
        <f>IF(COUNT(Table2[[#This Row],[Darba sākuma datums projektā1]:[Amata pienākumu izpildes termiņš, vai darba beigu datums par kuru iesniegts MP2]])=2,MIN(DATE($AD$9,12,31),$D96)-MAX(DATE($AD$9,1,1),$C96)+1,0)</f>
        <v>0</v>
      </c>
      <c r="AE96" s="106">
        <f t="shared" si="21"/>
        <v>0</v>
      </c>
      <c r="AF96" s="99">
        <f t="shared" si="22"/>
        <v>0</v>
      </c>
      <c r="AG96" s="99">
        <f t="shared" si="23"/>
        <v>0</v>
      </c>
      <c r="AH96" s="99">
        <f t="shared" si="24"/>
        <v>0</v>
      </c>
      <c r="AI96" s="99">
        <f t="shared" si="25"/>
        <v>0</v>
      </c>
      <c r="AJ96" s="99">
        <f t="shared" si="26"/>
        <v>0</v>
      </c>
      <c r="AK96" s="99">
        <f t="shared" si="27"/>
        <v>0</v>
      </c>
      <c r="AL96" s="99">
        <f t="shared" si="28"/>
        <v>0</v>
      </c>
      <c r="AM96" s="100">
        <f t="shared" si="29"/>
        <v>0</v>
      </c>
      <c r="AN96" s="103" t="e">
        <f>Table2[[#This Row],[2021]]/Table2[[#This Row],[d.2021]]</f>
        <v>#DIV/0!</v>
      </c>
      <c r="AO96" s="104" t="e">
        <f>Table2[[#This Row],[2022]]/Table2[[#This Row],[d.2022]]</f>
        <v>#DIV/0!</v>
      </c>
      <c r="AP96" s="104" t="e">
        <f>Table2[[#This Row],[2023]]/Table2[[#This Row],[d.2023]]</f>
        <v>#DIV/0!</v>
      </c>
      <c r="AQ96" s="104" t="e">
        <f>Table2[[#This Row],[2024]]/Table2[[#This Row],[d.2024]]</f>
        <v>#DIV/0!</v>
      </c>
      <c r="AR96" s="104" t="e">
        <f>Table2[[#This Row],[2025]]/Table2[[#This Row],[d.2025]]</f>
        <v>#DIV/0!</v>
      </c>
      <c r="AS96" s="104" t="e">
        <f>Table2[[#This Row],[2026]]/Table2[[#This Row],[d.2026]]</f>
        <v>#DIV/0!</v>
      </c>
      <c r="AT96" s="104" t="e">
        <f>Table2[[#This Row],[2027]]/Table2[[#This Row],[d.2027]]</f>
        <v>#DIV/0!</v>
      </c>
      <c r="AU96" s="104" t="e">
        <f>Table2[[#This Row],[2028]]/Table2[[#This Row],[d.2028]]</f>
        <v>#DIV/0!</v>
      </c>
      <c r="AV96" s="108" t="e">
        <f>Table2[[#This Row],[2029]]/Table2[[#This Row],[d.2029]]</f>
        <v>#DIV/0!</v>
      </c>
      <c r="AW96" s="97" t="e">
        <f>Table2[[#This Row],[e.2021]]/Table2[[#This Row],[Papildatvaļinājums par 20216]]</f>
        <v>#DIV/0!</v>
      </c>
      <c r="AX96" s="97" t="e">
        <f>Table2[[#This Row],[e.2022]]/Table2[[#This Row],[Papildatvaļinājums par 20226]]</f>
        <v>#DIV/0!</v>
      </c>
      <c r="AY96" s="97" t="e">
        <f>Table2[[#This Row],[e.2023]]/Table2[[#This Row],[Papildatvaļinājums par 20236]]</f>
        <v>#DIV/0!</v>
      </c>
      <c r="AZ96" s="97" t="e">
        <f>Table2[[#This Row],[e.2024]]/Table2[[#This Row],[Papildatvaļinājums par 20246]]</f>
        <v>#DIV/0!</v>
      </c>
      <c r="BA96" s="97" t="e">
        <f>Table2[[#This Row],[e.2025]]/Table2[[#This Row],[Papildatvaļinājums par 20256]]</f>
        <v>#DIV/0!</v>
      </c>
      <c r="BB96" s="97" t="e">
        <f>Table2[[#This Row],[e.2026]]/Table2[[#This Row],[Papildatvaļinājums par 20266]]</f>
        <v>#DIV/0!</v>
      </c>
      <c r="BC96" s="97" t="e">
        <f>Table2[[#This Row],[e.2027]]/Table2[[#This Row],[Papildatvaļinājums par 20276]]</f>
        <v>#DIV/0!</v>
      </c>
      <c r="BD96" s="97" t="e">
        <f>Table2[[#This Row],[e.2028]]/Table2[[#This Row],[Papildatvaļinājums par 20286]]</f>
        <v>#DIV/0!</v>
      </c>
      <c r="BE96" s="98" t="e">
        <f>Table2[[#This Row],[e.2029]]/Table2[[#This Row],[Papildatvaļinājums par 20296]]</f>
        <v>#DIV/0!</v>
      </c>
      <c r="BF96" s="85">
        <f>YEAR(Table2[[#This Row],[Ja papildatvaļinājums - darbinieka darba uzsākšana iestādē, ja darbs projektā nav uzsākts 1.janvārī4]])</f>
        <v>1900</v>
      </c>
      <c r="BG96" s="86">
        <f>MONTH(Table2[[#This Row],[Ja papildatvaļinājums - darbinieka darba uzsākšana iestādē, ja darbs projektā nav uzsākts 1.janvārī4]])</f>
        <v>1</v>
      </c>
      <c r="BH96" s="86">
        <f>DAY(Table2[[#This Row],[Ja papildatvaļinājums - darbinieka darba uzsākšana iestādē, ja darbs projektā nav uzsākts 1.janvārī4]])</f>
        <v>0</v>
      </c>
      <c r="BI96" s="147">
        <f t="shared" si="20"/>
        <v>1</v>
      </c>
      <c r="BJ96" s="144" cm="1">
        <f t="array" ref="BJ96">_xlfn.IFS($BF96=2021,$BI96,$BS96=2021,$BV96,$BF96&lt;2021,$BJ$8,$BS96&gt;2021,$BJ$8,$BF96&gt;2021,$BJ$8,$BS96&lt;2021,$BJ$8)</f>
        <v>365</v>
      </c>
      <c r="BK96" s="116" cm="1">
        <f t="array" ref="BK96">_xlfn.IFS($BF96=2022,$BI96,$BS96=2022,$BV96,$BF96&lt;2022,$BK$8,$BS96&gt;2022,$BK$8,$BF96&gt;2022,$BK$8,$BS96&lt;2022,$BK$8)</f>
        <v>365</v>
      </c>
      <c r="BL96" s="116" cm="1">
        <f t="array" ref="BL96">_xlfn.IFS($BF96=2023,$BI96,$BS96=2023,$BV96,$BF96&lt;2023,$BL$8,$BS96&gt;2023,$BL$8,$BF96&gt;2023,$BL$8,$BS96&lt;2023,$BL$8)</f>
        <v>365</v>
      </c>
      <c r="BM96" s="116" cm="1">
        <f t="array" ref="BM96">_xlfn.IFS($BF96=2024,$BI96,$BS96=2024,$BV96,$BF96&lt;2024,$BM$8,$BS96&gt;2024,$BM$8,$BF96&gt;2024,$BM$8,$BS96&lt;2024,$BM$8)</f>
        <v>366</v>
      </c>
      <c r="BN96" s="116" cm="1">
        <f t="array" ref="BN96">_xlfn.IFS($BF96=2025,$BI96,$BS96=2025,$BV96,$BF96&lt;2025,$BN$8,$BS96&gt;2025,$BN$8,$BF96&gt;2025,$BN$8,$BS96&lt;2025,$BN$8)</f>
        <v>365</v>
      </c>
      <c r="BO96" s="116" cm="1">
        <f t="array" ref="BO96">_xlfn.IFS($BF96=2026,$BI96,$BS96=2026,$BV96,$BF96&lt;2026,$BO$8,$BS96&gt;2026,$BO$8,$BF96&gt;2026,$BO$8,$BS96&lt;2026,$BO$8)</f>
        <v>365</v>
      </c>
      <c r="BP96" s="116" cm="1">
        <f t="array" ref="BP96">_xlfn.IFS($BF96=2027,$BI96,$BS96=2027,$BV96,$BF96&lt;2027,$BP$8,$BS96&gt;2027,$BP$8,$BF96&gt;2027,$BP$8,$BS96&lt;2027,$BP$8)</f>
        <v>365</v>
      </c>
      <c r="BQ96" s="116" cm="1">
        <f t="array" ref="BQ96">_xlfn.IFS($BF96=2028,$BI96,$BS96=2028,$BV96,$BF96&lt;2028,$BQ$8,$BS96&gt;2028,$BQ$8,$BF96&gt;2028,$BQ$8,$BS96&lt;2028,$BQ$8)</f>
        <v>366</v>
      </c>
      <c r="BR96" s="119" cm="1">
        <f t="array" ref="BR96">_xlfn.IFS($BF96=2029,$BI96,$BS96=2029,$BV96,$BF96&lt;2029,$BR$8,$BS96&gt;2029,$BR$8,$BF96&gt;2029,$BR$8,$BS96&lt;2029,$BR$8)</f>
        <v>365</v>
      </c>
      <c r="BS96" s="142">
        <f>YEAR(Table2[[#This Row],[Ja papildatvaļinājums - darbinieka darba beigšanas datums iestādē, ja darbs projektā nav beigts  31.decembrī5]])</f>
        <v>1900</v>
      </c>
      <c r="BT96" s="141">
        <f>MONTH(Table2[[#This Row],[Ja papildatvaļinājums - darbinieka darba beigšanas datums iestādē, ja darbs projektā nav beigts  31.decembrī5]])</f>
        <v>1</v>
      </c>
      <c r="BU96" s="141">
        <f>DAY(Table2[[#This Row],[Ja papildatvaļinājums - darbinieka darba beigšanas datums iestādē, ja darbs projektā nav beigts  31.decembrī5]])</f>
        <v>0</v>
      </c>
      <c r="BV96" s="141">
        <f>IF(YEAR($J96)=YEAR($K96),MIN(DATE($BS96,$BT96,$BU96),$K96)-MAX(DATE($BF96,$BG96,$BH96),$J96)+1,MIN(DATE($BS96,$BT96,$BU96),$K96)-MAX(DATE(Table2[[#This Row],[Darba beigu gads iestādē]],1,1))+1)</f>
        <v>1</v>
      </c>
    </row>
    <row r="97" spans="1:74" x14ac:dyDescent="0.3">
      <c r="A97" s="26">
        <v>88</v>
      </c>
      <c r="B97" s="48"/>
      <c r="C97" s="49"/>
      <c r="D97" s="57"/>
      <c r="E97" s="63">
        <f>SUMIF(Table2[[#This Row],[b.2021]:[c.2029]],"&gt;0",Table2[[#This Row],[b.2021]:[c.2029]])</f>
        <v>0</v>
      </c>
      <c r="F97" s="58"/>
      <c r="G97" s="59"/>
      <c r="H97" s="66">
        <f>Table2[[#This Row],[Atvaļinājuma dienu skaits, kas projektā attiecināts iepriekšējos MP ]]+Table2[[#This Row],[Atvaļinājuma dienu skaits, kas pieprasīts šajā MP3]]</f>
        <v>0</v>
      </c>
      <c r="I97" s="29">
        <f>Table2[[#This Row],[Atvaļinājums proporcionāli nostrādātajam laikam projektā (Visi atvaļinājumi kopā)]]-H97</f>
        <v>0</v>
      </c>
      <c r="J97" s="135"/>
      <c r="K97" s="139"/>
      <c r="L97" s="125"/>
      <c r="M97" s="126"/>
      <c r="N97" s="126"/>
      <c r="O97" s="126"/>
      <c r="P97" s="126"/>
      <c r="Q97" s="126"/>
      <c r="R97" s="126"/>
      <c r="S97" s="126"/>
      <c r="T97" s="127"/>
      <c r="U97" s="170"/>
      <c r="V97" s="106">
        <f>IF(COUNT(Table2[[#This Row],[Darba sākuma datums projektā1]:[Amata pienākumu izpildes termiņš, vai darba beigu datums par kuru iesniegts MP2]])=2,MIN(DATE($V$9,12,31),$D97)-MAX(DATE($V$9,1,1),$C97)+1,0)</f>
        <v>0</v>
      </c>
      <c r="W97" s="99">
        <f>IF(COUNT(Table2[[#This Row],[Darba sākuma datums projektā1]:[Amata pienākumu izpildes termiņš, vai darba beigu datums par kuru iesniegts MP2]])=2,MIN(DATE($W$9,12,31),$D97)-MAX(DATE($W$9,1,1),$C97)+1,0)</f>
        <v>0</v>
      </c>
      <c r="X97" s="99">
        <f>IF(COUNT(Table2[[#This Row],[Darba sākuma datums projektā1]:[Amata pienākumu izpildes termiņš, vai darba beigu datums par kuru iesniegts MP2]])=2,MIN(DATE($X$9,12,31),$D97)-MAX(DATE($X$9,1,1),$C97)+1,0)</f>
        <v>0</v>
      </c>
      <c r="Y97" s="99">
        <f>IF(COUNT(Table2[[#This Row],[Darba sākuma datums projektā1]:[Amata pienākumu izpildes termiņš, vai darba beigu datums par kuru iesniegts MP2]])=2,MIN(DATE($Y$9,12,31),$D97)-MAX(DATE($Y$9,1,1),$C97)+1,0)</f>
        <v>0</v>
      </c>
      <c r="Z97" s="99">
        <f>IF(COUNT(Table2[[#This Row],[Darba sākuma datums projektā1]:[Amata pienākumu izpildes termiņš, vai darba beigu datums par kuru iesniegts MP2]])=2,MIN(DATE($Z$9,12,31),$D97)-MAX(DATE(Z$9,1,1),$C97)+1,0)</f>
        <v>0</v>
      </c>
      <c r="AA97" s="99">
        <f>IF(COUNT(Table2[[#This Row],[Darba sākuma datums projektā1]:[Amata pienākumu izpildes termiņš, vai darba beigu datums par kuru iesniegts MP2]])=2,MIN(DATE($AA$9,12,31),$D97)-MAX(DATE($AA$9,1,1),$C97)+1,0)</f>
        <v>0</v>
      </c>
      <c r="AB97" s="99">
        <f>IF(COUNT(Table2[[#This Row],[Darba sākuma datums projektā1]:[Amata pienākumu izpildes termiņš, vai darba beigu datums par kuru iesniegts MP2]])=2,MIN(DATE($AB$9,12,31),$D97)-MAX(DATE($AB$9,1,1),$C97)+1,0)</f>
        <v>0</v>
      </c>
      <c r="AC97" s="99">
        <f>IF(COUNT(Table2[[#This Row],[Darba sākuma datums projektā1]:[Amata pienākumu izpildes termiņš, vai darba beigu datums par kuru iesniegts MP2]])=2,MIN(DATE($AC$9,12,31),$D97)-MAX(DATE($AC$9,1,1),$C97)+1,0)</f>
        <v>0</v>
      </c>
      <c r="AD97" s="109">
        <f>IF(COUNT(Table2[[#This Row],[Darba sākuma datums projektā1]:[Amata pienākumu izpildes termiņš, vai darba beigu datums par kuru iesniegts MP2]])=2,MIN(DATE($AD$9,12,31),$D97)-MAX(DATE($AD$9,1,1),$C97)+1,0)</f>
        <v>0</v>
      </c>
      <c r="AE97" s="106">
        <f t="shared" si="21"/>
        <v>0</v>
      </c>
      <c r="AF97" s="99">
        <f t="shared" si="22"/>
        <v>0</v>
      </c>
      <c r="AG97" s="99">
        <f t="shared" si="23"/>
        <v>0</v>
      </c>
      <c r="AH97" s="99">
        <f t="shared" si="24"/>
        <v>0</v>
      </c>
      <c r="AI97" s="99">
        <f t="shared" si="25"/>
        <v>0</v>
      </c>
      <c r="AJ97" s="99">
        <f t="shared" si="26"/>
        <v>0</v>
      </c>
      <c r="AK97" s="99">
        <f t="shared" si="27"/>
        <v>0</v>
      </c>
      <c r="AL97" s="99">
        <f t="shared" si="28"/>
        <v>0</v>
      </c>
      <c r="AM97" s="100">
        <f t="shared" si="29"/>
        <v>0</v>
      </c>
      <c r="AN97" s="103" t="e">
        <f>Table2[[#This Row],[2021]]/Table2[[#This Row],[d.2021]]</f>
        <v>#DIV/0!</v>
      </c>
      <c r="AO97" s="104" t="e">
        <f>Table2[[#This Row],[2022]]/Table2[[#This Row],[d.2022]]</f>
        <v>#DIV/0!</v>
      </c>
      <c r="AP97" s="104" t="e">
        <f>Table2[[#This Row],[2023]]/Table2[[#This Row],[d.2023]]</f>
        <v>#DIV/0!</v>
      </c>
      <c r="AQ97" s="104" t="e">
        <f>Table2[[#This Row],[2024]]/Table2[[#This Row],[d.2024]]</f>
        <v>#DIV/0!</v>
      </c>
      <c r="AR97" s="104" t="e">
        <f>Table2[[#This Row],[2025]]/Table2[[#This Row],[d.2025]]</f>
        <v>#DIV/0!</v>
      </c>
      <c r="AS97" s="104" t="e">
        <f>Table2[[#This Row],[2026]]/Table2[[#This Row],[d.2026]]</f>
        <v>#DIV/0!</v>
      </c>
      <c r="AT97" s="104" t="e">
        <f>Table2[[#This Row],[2027]]/Table2[[#This Row],[d.2027]]</f>
        <v>#DIV/0!</v>
      </c>
      <c r="AU97" s="104" t="e">
        <f>Table2[[#This Row],[2028]]/Table2[[#This Row],[d.2028]]</f>
        <v>#DIV/0!</v>
      </c>
      <c r="AV97" s="108" t="e">
        <f>Table2[[#This Row],[2029]]/Table2[[#This Row],[d.2029]]</f>
        <v>#DIV/0!</v>
      </c>
      <c r="AW97" s="97" t="e">
        <f>Table2[[#This Row],[e.2021]]/Table2[[#This Row],[Papildatvaļinājums par 20216]]</f>
        <v>#DIV/0!</v>
      </c>
      <c r="AX97" s="97" t="e">
        <f>Table2[[#This Row],[e.2022]]/Table2[[#This Row],[Papildatvaļinājums par 20226]]</f>
        <v>#DIV/0!</v>
      </c>
      <c r="AY97" s="97" t="e">
        <f>Table2[[#This Row],[e.2023]]/Table2[[#This Row],[Papildatvaļinājums par 20236]]</f>
        <v>#DIV/0!</v>
      </c>
      <c r="AZ97" s="97" t="e">
        <f>Table2[[#This Row],[e.2024]]/Table2[[#This Row],[Papildatvaļinājums par 20246]]</f>
        <v>#DIV/0!</v>
      </c>
      <c r="BA97" s="97" t="e">
        <f>Table2[[#This Row],[e.2025]]/Table2[[#This Row],[Papildatvaļinājums par 20256]]</f>
        <v>#DIV/0!</v>
      </c>
      <c r="BB97" s="97" t="e">
        <f>Table2[[#This Row],[e.2026]]/Table2[[#This Row],[Papildatvaļinājums par 20266]]</f>
        <v>#DIV/0!</v>
      </c>
      <c r="BC97" s="97" t="e">
        <f>Table2[[#This Row],[e.2027]]/Table2[[#This Row],[Papildatvaļinājums par 20276]]</f>
        <v>#DIV/0!</v>
      </c>
      <c r="BD97" s="97" t="e">
        <f>Table2[[#This Row],[e.2028]]/Table2[[#This Row],[Papildatvaļinājums par 20286]]</f>
        <v>#DIV/0!</v>
      </c>
      <c r="BE97" s="98" t="e">
        <f>Table2[[#This Row],[e.2029]]/Table2[[#This Row],[Papildatvaļinājums par 20296]]</f>
        <v>#DIV/0!</v>
      </c>
      <c r="BF97" s="85">
        <f>YEAR(Table2[[#This Row],[Ja papildatvaļinājums - darbinieka darba uzsākšana iestādē, ja darbs projektā nav uzsākts 1.janvārī4]])</f>
        <v>1900</v>
      </c>
      <c r="BG97" s="86">
        <f>MONTH(Table2[[#This Row],[Ja papildatvaļinājums - darbinieka darba uzsākšana iestādē, ja darbs projektā nav uzsākts 1.janvārī4]])</f>
        <v>1</v>
      </c>
      <c r="BH97" s="86">
        <f>DAY(Table2[[#This Row],[Ja papildatvaļinājums - darbinieka darba uzsākšana iestādē, ja darbs projektā nav uzsākts 1.janvārī4]])</f>
        <v>0</v>
      </c>
      <c r="BI97" s="147">
        <f t="shared" si="20"/>
        <v>1</v>
      </c>
      <c r="BJ97" s="144" cm="1">
        <f t="array" ref="BJ97">_xlfn.IFS($BF97=2021,$BI97,$BS97=2021,$BV97,$BF97&lt;2021,$BJ$8,$BS97&gt;2021,$BJ$8,$BF97&gt;2021,$BJ$8,$BS97&lt;2021,$BJ$8)</f>
        <v>365</v>
      </c>
      <c r="BK97" s="116" cm="1">
        <f t="array" ref="BK97">_xlfn.IFS($BF97=2022,$BI97,$BS97=2022,$BV97,$BF97&lt;2022,$BK$8,$BS97&gt;2022,$BK$8,$BF97&gt;2022,$BK$8,$BS97&lt;2022,$BK$8)</f>
        <v>365</v>
      </c>
      <c r="BL97" s="116" cm="1">
        <f t="array" ref="BL97">_xlfn.IFS($BF97=2023,$BI97,$BS97=2023,$BV97,$BF97&lt;2023,$BL$8,$BS97&gt;2023,$BL$8,$BF97&gt;2023,$BL$8,$BS97&lt;2023,$BL$8)</f>
        <v>365</v>
      </c>
      <c r="BM97" s="116" cm="1">
        <f t="array" ref="BM97">_xlfn.IFS($BF97=2024,$BI97,$BS97=2024,$BV97,$BF97&lt;2024,$BM$8,$BS97&gt;2024,$BM$8,$BF97&gt;2024,$BM$8,$BS97&lt;2024,$BM$8)</f>
        <v>366</v>
      </c>
      <c r="BN97" s="116" cm="1">
        <f t="array" ref="BN97">_xlfn.IFS($BF97=2025,$BI97,$BS97=2025,$BV97,$BF97&lt;2025,$BN$8,$BS97&gt;2025,$BN$8,$BF97&gt;2025,$BN$8,$BS97&lt;2025,$BN$8)</f>
        <v>365</v>
      </c>
      <c r="BO97" s="116" cm="1">
        <f t="array" ref="BO97">_xlfn.IFS($BF97=2026,$BI97,$BS97=2026,$BV97,$BF97&lt;2026,$BO$8,$BS97&gt;2026,$BO$8,$BF97&gt;2026,$BO$8,$BS97&lt;2026,$BO$8)</f>
        <v>365</v>
      </c>
      <c r="BP97" s="116" cm="1">
        <f t="array" ref="BP97">_xlfn.IFS($BF97=2027,$BI97,$BS97=2027,$BV97,$BF97&lt;2027,$BP$8,$BS97&gt;2027,$BP$8,$BF97&gt;2027,$BP$8,$BS97&lt;2027,$BP$8)</f>
        <v>365</v>
      </c>
      <c r="BQ97" s="116" cm="1">
        <f t="array" ref="BQ97">_xlfn.IFS($BF97=2028,$BI97,$BS97=2028,$BV97,$BF97&lt;2028,$BQ$8,$BS97&gt;2028,$BQ$8,$BF97&gt;2028,$BQ$8,$BS97&lt;2028,$BQ$8)</f>
        <v>366</v>
      </c>
      <c r="BR97" s="119" cm="1">
        <f t="array" ref="BR97">_xlfn.IFS($BF97=2029,$BI97,$BS97=2029,$BV97,$BF97&lt;2029,$BR$8,$BS97&gt;2029,$BR$8,$BF97&gt;2029,$BR$8,$BS97&lt;2029,$BR$8)</f>
        <v>365</v>
      </c>
      <c r="BS97" s="142">
        <f>YEAR(Table2[[#This Row],[Ja papildatvaļinājums - darbinieka darba beigšanas datums iestādē, ja darbs projektā nav beigts  31.decembrī5]])</f>
        <v>1900</v>
      </c>
      <c r="BT97" s="141">
        <f>MONTH(Table2[[#This Row],[Ja papildatvaļinājums - darbinieka darba beigšanas datums iestādē, ja darbs projektā nav beigts  31.decembrī5]])</f>
        <v>1</v>
      </c>
      <c r="BU97" s="141">
        <f>DAY(Table2[[#This Row],[Ja papildatvaļinājums - darbinieka darba beigšanas datums iestādē, ja darbs projektā nav beigts  31.decembrī5]])</f>
        <v>0</v>
      </c>
      <c r="BV97" s="141">
        <f>IF(YEAR($J97)=YEAR($K97),MIN(DATE($BS97,$BT97,$BU97),$K97)-MAX(DATE($BF97,$BG97,$BH97),$J97)+1,MIN(DATE($BS97,$BT97,$BU97),$K97)-MAX(DATE(Table2[[#This Row],[Darba beigu gads iestādē]],1,1))+1)</f>
        <v>1</v>
      </c>
    </row>
    <row r="98" spans="1:74" x14ac:dyDescent="0.3">
      <c r="A98" s="26">
        <v>89</v>
      </c>
      <c r="B98" s="48"/>
      <c r="C98" s="49"/>
      <c r="D98" s="57"/>
      <c r="E98" s="63">
        <f>SUMIF(Table2[[#This Row],[b.2021]:[c.2029]],"&gt;0",Table2[[#This Row],[b.2021]:[c.2029]])</f>
        <v>0</v>
      </c>
      <c r="F98" s="58"/>
      <c r="G98" s="59"/>
      <c r="H98" s="66">
        <f>Table2[[#This Row],[Atvaļinājuma dienu skaits, kas projektā attiecināts iepriekšējos MP ]]+Table2[[#This Row],[Atvaļinājuma dienu skaits, kas pieprasīts šajā MP3]]</f>
        <v>0</v>
      </c>
      <c r="I98" s="29">
        <f>Table2[[#This Row],[Atvaļinājums proporcionāli nostrādātajam laikam projektā (Visi atvaļinājumi kopā)]]-H98</f>
        <v>0</v>
      </c>
      <c r="J98" s="135"/>
      <c r="K98" s="139"/>
      <c r="L98" s="125"/>
      <c r="M98" s="126"/>
      <c r="N98" s="126"/>
      <c r="O98" s="126"/>
      <c r="P98" s="126"/>
      <c r="Q98" s="126"/>
      <c r="R98" s="126"/>
      <c r="S98" s="126"/>
      <c r="T98" s="127"/>
      <c r="U98" s="170"/>
      <c r="V98" s="106">
        <f>IF(COUNT(Table2[[#This Row],[Darba sākuma datums projektā1]:[Amata pienākumu izpildes termiņš, vai darba beigu datums par kuru iesniegts MP2]])=2,MIN(DATE($V$9,12,31),$D98)-MAX(DATE($V$9,1,1),$C98)+1,0)</f>
        <v>0</v>
      </c>
      <c r="W98" s="99">
        <f>IF(COUNT(Table2[[#This Row],[Darba sākuma datums projektā1]:[Amata pienākumu izpildes termiņš, vai darba beigu datums par kuru iesniegts MP2]])=2,MIN(DATE($W$9,12,31),$D98)-MAX(DATE($W$9,1,1),$C98)+1,0)</f>
        <v>0</v>
      </c>
      <c r="X98" s="99">
        <f>IF(COUNT(Table2[[#This Row],[Darba sākuma datums projektā1]:[Amata pienākumu izpildes termiņš, vai darba beigu datums par kuru iesniegts MP2]])=2,MIN(DATE($X$9,12,31),$D98)-MAX(DATE($X$9,1,1),$C98)+1,0)</f>
        <v>0</v>
      </c>
      <c r="Y98" s="99">
        <f>IF(COUNT(Table2[[#This Row],[Darba sākuma datums projektā1]:[Amata pienākumu izpildes termiņš, vai darba beigu datums par kuru iesniegts MP2]])=2,MIN(DATE($Y$9,12,31),$D98)-MAX(DATE($Y$9,1,1),$C98)+1,0)</f>
        <v>0</v>
      </c>
      <c r="Z98" s="99">
        <f>IF(COUNT(Table2[[#This Row],[Darba sākuma datums projektā1]:[Amata pienākumu izpildes termiņš, vai darba beigu datums par kuru iesniegts MP2]])=2,MIN(DATE($Z$9,12,31),$D98)-MAX(DATE(Z$9,1,1),$C98)+1,0)</f>
        <v>0</v>
      </c>
      <c r="AA98" s="99">
        <f>IF(COUNT(Table2[[#This Row],[Darba sākuma datums projektā1]:[Amata pienākumu izpildes termiņš, vai darba beigu datums par kuru iesniegts MP2]])=2,MIN(DATE($AA$9,12,31),$D98)-MAX(DATE($AA$9,1,1),$C98)+1,0)</f>
        <v>0</v>
      </c>
      <c r="AB98" s="99">
        <f>IF(COUNT(Table2[[#This Row],[Darba sākuma datums projektā1]:[Amata pienākumu izpildes termiņš, vai darba beigu datums par kuru iesniegts MP2]])=2,MIN(DATE($AB$9,12,31),$D98)-MAX(DATE($AB$9,1,1),$C98)+1,0)</f>
        <v>0</v>
      </c>
      <c r="AC98" s="99">
        <f>IF(COUNT(Table2[[#This Row],[Darba sākuma datums projektā1]:[Amata pienākumu izpildes termiņš, vai darba beigu datums par kuru iesniegts MP2]])=2,MIN(DATE($AC$9,12,31),$D98)-MAX(DATE($AC$9,1,1),$C98)+1,0)</f>
        <v>0</v>
      </c>
      <c r="AD98" s="109">
        <f>IF(COUNT(Table2[[#This Row],[Darba sākuma datums projektā1]:[Amata pienākumu izpildes termiņš, vai darba beigu datums par kuru iesniegts MP2]])=2,MIN(DATE($AD$9,12,31),$D98)-MAX(DATE($AD$9,1,1),$C98)+1,0)</f>
        <v>0</v>
      </c>
      <c r="AE98" s="106">
        <f t="shared" si="21"/>
        <v>0</v>
      </c>
      <c r="AF98" s="99">
        <f t="shared" si="22"/>
        <v>0</v>
      </c>
      <c r="AG98" s="99">
        <f t="shared" si="23"/>
        <v>0</v>
      </c>
      <c r="AH98" s="99">
        <f t="shared" si="24"/>
        <v>0</v>
      </c>
      <c r="AI98" s="99">
        <f t="shared" si="25"/>
        <v>0</v>
      </c>
      <c r="AJ98" s="99">
        <f t="shared" si="26"/>
        <v>0</v>
      </c>
      <c r="AK98" s="99">
        <f t="shared" si="27"/>
        <v>0</v>
      </c>
      <c r="AL98" s="99">
        <f t="shared" si="28"/>
        <v>0</v>
      </c>
      <c r="AM98" s="100">
        <f t="shared" si="29"/>
        <v>0</v>
      </c>
      <c r="AN98" s="103" t="e">
        <f>Table2[[#This Row],[2021]]/Table2[[#This Row],[d.2021]]</f>
        <v>#DIV/0!</v>
      </c>
      <c r="AO98" s="104" t="e">
        <f>Table2[[#This Row],[2022]]/Table2[[#This Row],[d.2022]]</f>
        <v>#DIV/0!</v>
      </c>
      <c r="AP98" s="104" t="e">
        <f>Table2[[#This Row],[2023]]/Table2[[#This Row],[d.2023]]</f>
        <v>#DIV/0!</v>
      </c>
      <c r="AQ98" s="104" t="e">
        <f>Table2[[#This Row],[2024]]/Table2[[#This Row],[d.2024]]</f>
        <v>#DIV/0!</v>
      </c>
      <c r="AR98" s="104" t="e">
        <f>Table2[[#This Row],[2025]]/Table2[[#This Row],[d.2025]]</f>
        <v>#DIV/0!</v>
      </c>
      <c r="AS98" s="104" t="e">
        <f>Table2[[#This Row],[2026]]/Table2[[#This Row],[d.2026]]</f>
        <v>#DIV/0!</v>
      </c>
      <c r="AT98" s="104" t="e">
        <f>Table2[[#This Row],[2027]]/Table2[[#This Row],[d.2027]]</f>
        <v>#DIV/0!</v>
      </c>
      <c r="AU98" s="104" t="e">
        <f>Table2[[#This Row],[2028]]/Table2[[#This Row],[d.2028]]</f>
        <v>#DIV/0!</v>
      </c>
      <c r="AV98" s="108" t="e">
        <f>Table2[[#This Row],[2029]]/Table2[[#This Row],[d.2029]]</f>
        <v>#DIV/0!</v>
      </c>
      <c r="AW98" s="97" t="e">
        <f>Table2[[#This Row],[e.2021]]/Table2[[#This Row],[Papildatvaļinājums par 20216]]</f>
        <v>#DIV/0!</v>
      </c>
      <c r="AX98" s="97" t="e">
        <f>Table2[[#This Row],[e.2022]]/Table2[[#This Row],[Papildatvaļinājums par 20226]]</f>
        <v>#DIV/0!</v>
      </c>
      <c r="AY98" s="97" t="e">
        <f>Table2[[#This Row],[e.2023]]/Table2[[#This Row],[Papildatvaļinājums par 20236]]</f>
        <v>#DIV/0!</v>
      </c>
      <c r="AZ98" s="97" t="e">
        <f>Table2[[#This Row],[e.2024]]/Table2[[#This Row],[Papildatvaļinājums par 20246]]</f>
        <v>#DIV/0!</v>
      </c>
      <c r="BA98" s="97" t="e">
        <f>Table2[[#This Row],[e.2025]]/Table2[[#This Row],[Papildatvaļinājums par 20256]]</f>
        <v>#DIV/0!</v>
      </c>
      <c r="BB98" s="97" t="e">
        <f>Table2[[#This Row],[e.2026]]/Table2[[#This Row],[Papildatvaļinājums par 20266]]</f>
        <v>#DIV/0!</v>
      </c>
      <c r="BC98" s="97" t="e">
        <f>Table2[[#This Row],[e.2027]]/Table2[[#This Row],[Papildatvaļinājums par 20276]]</f>
        <v>#DIV/0!</v>
      </c>
      <c r="BD98" s="97" t="e">
        <f>Table2[[#This Row],[e.2028]]/Table2[[#This Row],[Papildatvaļinājums par 20286]]</f>
        <v>#DIV/0!</v>
      </c>
      <c r="BE98" s="98" t="e">
        <f>Table2[[#This Row],[e.2029]]/Table2[[#This Row],[Papildatvaļinājums par 20296]]</f>
        <v>#DIV/0!</v>
      </c>
      <c r="BF98" s="85">
        <f>YEAR(Table2[[#This Row],[Ja papildatvaļinājums - darbinieka darba uzsākšana iestādē, ja darbs projektā nav uzsākts 1.janvārī4]])</f>
        <v>1900</v>
      </c>
      <c r="BG98" s="86">
        <f>MONTH(Table2[[#This Row],[Ja papildatvaļinājums - darbinieka darba uzsākšana iestādē, ja darbs projektā nav uzsākts 1.janvārī4]])</f>
        <v>1</v>
      </c>
      <c r="BH98" s="86">
        <f>DAY(Table2[[#This Row],[Ja papildatvaļinājums - darbinieka darba uzsākšana iestādē, ja darbs projektā nav uzsākts 1.janvārī4]])</f>
        <v>0</v>
      </c>
      <c r="BI98" s="147">
        <f t="shared" si="20"/>
        <v>1</v>
      </c>
      <c r="BJ98" s="144" cm="1">
        <f t="array" ref="BJ98">_xlfn.IFS($BF98=2021,$BI98,$BS98=2021,$BV98,$BF98&lt;2021,$BJ$8,$BS98&gt;2021,$BJ$8,$BF98&gt;2021,$BJ$8,$BS98&lt;2021,$BJ$8)</f>
        <v>365</v>
      </c>
      <c r="BK98" s="116" cm="1">
        <f t="array" ref="BK98">_xlfn.IFS($BF98=2022,$BI98,$BS98=2022,$BV98,$BF98&lt;2022,$BK$8,$BS98&gt;2022,$BK$8,$BF98&gt;2022,$BK$8,$BS98&lt;2022,$BK$8)</f>
        <v>365</v>
      </c>
      <c r="BL98" s="116" cm="1">
        <f t="array" ref="BL98">_xlfn.IFS($BF98=2023,$BI98,$BS98=2023,$BV98,$BF98&lt;2023,$BL$8,$BS98&gt;2023,$BL$8,$BF98&gt;2023,$BL$8,$BS98&lt;2023,$BL$8)</f>
        <v>365</v>
      </c>
      <c r="BM98" s="116" cm="1">
        <f t="array" ref="BM98">_xlfn.IFS($BF98=2024,$BI98,$BS98=2024,$BV98,$BF98&lt;2024,$BM$8,$BS98&gt;2024,$BM$8,$BF98&gt;2024,$BM$8,$BS98&lt;2024,$BM$8)</f>
        <v>366</v>
      </c>
      <c r="BN98" s="116" cm="1">
        <f t="array" ref="BN98">_xlfn.IFS($BF98=2025,$BI98,$BS98=2025,$BV98,$BF98&lt;2025,$BN$8,$BS98&gt;2025,$BN$8,$BF98&gt;2025,$BN$8,$BS98&lt;2025,$BN$8)</f>
        <v>365</v>
      </c>
      <c r="BO98" s="116" cm="1">
        <f t="array" ref="BO98">_xlfn.IFS($BF98=2026,$BI98,$BS98=2026,$BV98,$BF98&lt;2026,$BO$8,$BS98&gt;2026,$BO$8,$BF98&gt;2026,$BO$8,$BS98&lt;2026,$BO$8)</f>
        <v>365</v>
      </c>
      <c r="BP98" s="116" cm="1">
        <f t="array" ref="BP98">_xlfn.IFS($BF98=2027,$BI98,$BS98=2027,$BV98,$BF98&lt;2027,$BP$8,$BS98&gt;2027,$BP$8,$BF98&gt;2027,$BP$8,$BS98&lt;2027,$BP$8)</f>
        <v>365</v>
      </c>
      <c r="BQ98" s="116" cm="1">
        <f t="array" ref="BQ98">_xlfn.IFS($BF98=2028,$BI98,$BS98=2028,$BV98,$BF98&lt;2028,$BQ$8,$BS98&gt;2028,$BQ$8,$BF98&gt;2028,$BQ$8,$BS98&lt;2028,$BQ$8)</f>
        <v>366</v>
      </c>
      <c r="BR98" s="119" cm="1">
        <f t="array" ref="BR98">_xlfn.IFS($BF98=2029,$BI98,$BS98=2029,$BV98,$BF98&lt;2029,$BR$8,$BS98&gt;2029,$BR$8,$BF98&gt;2029,$BR$8,$BS98&lt;2029,$BR$8)</f>
        <v>365</v>
      </c>
      <c r="BS98" s="142">
        <f>YEAR(Table2[[#This Row],[Ja papildatvaļinājums - darbinieka darba beigšanas datums iestādē, ja darbs projektā nav beigts  31.decembrī5]])</f>
        <v>1900</v>
      </c>
      <c r="BT98" s="141">
        <f>MONTH(Table2[[#This Row],[Ja papildatvaļinājums - darbinieka darba beigšanas datums iestādē, ja darbs projektā nav beigts  31.decembrī5]])</f>
        <v>1</v>
      </c>
      <c r="BU98" s="141">
        <f>DAY(Table2[[#This Row],[Ja papildatvaļinājums - darbinieka darba beigšanas datums iestādē, ja darbs projektā nav beigts  31.decembrī5]])</f>
        <v>0</v>
      </c>
      <c r="BV98" s="141">
        <f>IF(YEAR($J98)=YEAR($K98),MIN(DATE($BS98,$BT98,$BU98),$K98)-MAX(DATE($BF98,$BG98,$BH98),$J98)+1,MIN(DATE($BS98,$BT98,$BU98),$K98)-MAX(DATE(Table2[[#This Row],[Darba beigu gads iestādē]],1,1))+1)</f>
        <v>1</v>
      </c>
    </row>
    <row r="99" spans="1:74" x14ac:dyDescent="0.3">
      <c r="A99" s="26">
        <v>90</v>
      </c>
      <c r="B99" s="48"/>
      <c r="C99" s="49"/>
      <c r="D99" s="57"/>
      <c r="E99" s="63">
        <f>SUMIF(Table2[[#This Row],[b.2021]:[c.2029]],"&gt;0",Table2[[#This Row],[b.2021]:[c.2029]])</f>
        <v>0</v>
      </c>
      <c r="F99" s="58"/>
      <c r="G99" s="59"/>
      <c r="H99" s="66">
        <f>Table2[[#This Row],[Atvaļinājuma dienu skaits, kas projektā attiecināts iepriekšējos MP ]]+Table2[[#This Row],[Atvaļinājuma dienu skaits, kas pieprasīts šajā MP3]]</f>
        <v>0</v>
      </c>
      <c r="I99" s="29">
        <f>Table2[[#This Row],[Atvaļinājums proporcionāli nostrādātajam laikam projektā (Visi atvaļinājumi kopā)]]-H99</f>
        <v>0</v>
      </c>
      <c r="J99" s="135"/>
      <c r="K99" s="139"/>
      <c r="L99" s="125"/>
      <c r="M99" s="126"/>
      <c r="N99" s="126"/>
      <c r="O99" s="126"/>
      <c r="P99" s="126"/>
      <c r="Q99" s="126"/>
      <c r="R99" s="126"/>
      <c r="S99" s="126"/>
      <c r="T99" s="127"/>
      <c r="U99" s="170"/>
      <c r="V99" s="106">
        <f>IF(COUNT(Table2[[#This Row],[Darba sākuma datums projektā1]:[Amata pienākumu izpildes termiņš, vai darba beigu datums par kuru iesniegts MP2]])=2,MIN(DATE($V$9,12,31),$D99)-MAX(DATE($V$9,1,1),$C99)+1,0)</f>
        <v>0</v>
      </c>
      <c r="W99" s="99">
        <f>IF(COUNT(Table2[[#This Row],[Darba sākuma datums projektā1]:[Amata pienākumu izpildes termiņš, vai darba beigu datums par kuru iesniegts MP2]])=2,MIN(DATE($W$9,12,31),$D99)-MAX(DATE($W$9,1,1),$C99)+1,0)</f>
        <v>0</v>
      </c>
      <c r="X99" s="99">
        <f>IF(COUNT(Table2[[#This Row],[Darba sākuma datums projektā1]:[Amata pienākumu izpildes termiņš, vai darba beigu datums par kuru iesniegts MP2]])=2,MIN(DATE($X$9,12,31),$D99)-MAX(DATE($X$9,1,1),$C99)+1,0)</f>
        <v>0</v>
      </c>
      <c r="Y99" s="99">
        <f>IF(COUNT(Table2[[#This Row],[Darba sākuma datums projektā1]:[Amata pienākumu izpildes termiņš, vai darba beigu datums par kuru iesniegts MP2]])=2,MIN(DATE($Y$9,12,31),$D99)-MAX(DATE($Y$9,1,1),$C99)+1,0)</f>
        <v>0</v>
      </c>
      <c r="Z99" s="99">
        <f>IF(COUNT(Table2[[#This Row],[Darba sākuma datums projektā1]:[Amata pienākumu izpildes termiņš, vai darba beigu datums par kuru iesniegts MP2]])=2,MIN(DATE($Z$9,12,31),$D99)-MAX(DATE(Z$9,1,1),$C99)+1,0)</f>
        <v>0</v>
      </c>
      <c r="AA99" s="99">
        <f>IF(COUNT(Table2[[#This Row],[Darba sākuma datums projektā1]:[Amata pienākumu izpildes termiņš, vai darba beigu datums par kuru iesniegts MP2]])=2,MIN(DATE($AA$9,12,31),$D99)-MAX(DATE($AA$9,1,1),$C99)+1,0)</f>
        <v>0</v>
      </c>
      <c r="AB99" s="99">
        <f>IF(COUNT(Table2[[#This Row],[Darba sākuma datums projektā1]:[Amata pienākumu izpildes termiņš, vai darba beigu datums par kuru iesniegts MP2]])=2,MIN(DATE($AB$9,12,31),$D99)-MAX(DATE($AB$9,1,1),$C99)+1,0)</f>
        <v>0</v>
      </c>
      <c r="AC99" s="99">
        <f>IF(COUNT(Table2[[#This Row],[Darba sākuma datums projektā1]:[Amata pienākumu izpildes termiņš, vai darba beigu datums par kuru iesniegts MP2]])=2,MIN(DATE($AC$9,12,31),$D99)-MAX(DATE($AC$9,1,1),$C99)+1,0)</f>
        <v>0</v>
      </c>
      <c r="AD99" s="109">
        <f>IF(COUNT(Table2[[#This Row],[Darba sākuma datums projektā1]:[Amata pienākumu izpildes termiņš, vai darba beigu datums par kuru iesniegts MP2]])=2,MIN(DATE($AD$9,12,31),$D99)-MAX(DATE($AD$9,1,1),$C99)+1,0)</f>
        <v>0</v>
      </c>
      <c r="AE99" s="106">
        <f t="shared" si="21"/>
        <v>0</v>
      </c>
      <c r="AF99" s="99">
        <f t="shared" si="22"/>
        <v>0</v>
      </c>
      <c r="AG99" s="99">
        <f t="shared" si="23"/>
        <v>0</v>
      </c>
      <c r="AH99" s="99">
        <f t="shared" si="24"/>
        <v>0</v>
      </c>
      <c r="AI99" s="99">
        <f t="shared" si="25"/>
        <v>0</v>
      </c>
      <c r="AJ99" s="99">
        <f t="shared" si="26"/>
        <v>0</v>
      </c>
      <c r="AK99" s="99">
        <f t="shared" si="27"/>
        <v>0</v>
      </c>
      <c r="AL99" s="99">
        <f t="shared" si="28"/>
        <v>0</v>
      </c>
      <c r="AM99" s="100">
        <f t="shared" si="29"/>
        <v>0</v>
      </c>
      <c r="AN99" s="103" t="e">
        <f>Table2[[#This Row],[2021]]/Table2[[#This Row],[d.2021]]</f>
        <v>#DIV/0!</v>
      </c>
      <c r="AO99" s="104" t="e">
        <f>Table2[[#This Row],[2022]]/Table2[[#This Row],[d.2022]]</f>
        <v>#DIV/0!</v>
      </c>
      <c r="AP99" s="104" t="e">
        <f>Table2[[#This Row],[2023]]/Table2[[#This Row],[d.2023]]</f>
        <v>#DIV/0!</v>
      </c>
      <c r="AQ99" s="104" t="e">
        <f>Table2[[#This Row],[2024]]/Table2[[#This Row],[d.2024]]</f>
        <v>#DIV/0!</v>
      </c>
      <c r="AR99" s="104" t="e">
        <f>Table2[[#This Row],[2025]]/Table2[[#This Row],[d.2025]]</f>
        <v>#DIV/0!</v>
      </c>
      <c r="AS99" s="104" t="e">
        <f>Table2[[#This Row],[2026]]/Table2[[#This Row],[d.2026]]</f>
        <v>#DIV/0!</v>
      </c>
      <c r="AT99" s="104" t="e">
        <f>Table2[[#This Row],[2027]]/Table2[[#This Row],[d.2027]]</f>
        <v>#DIV/0!</v>
      </c>
      <c r="AU99" s="104" t="e">
        <f>Table2[[#This Row],[2028]]/Table2[[#This Row],[d.2028]]</f>
        <v>#DIV/0!</v>
      </c>
      <c r="AV99" s="108" t="e">
        <f>Table2[[#This Row],[2029]]/Table2[[#This Row],[d.2029]]</f>
        <v>#DIV/0!</v>
      </c>
      <c r="AW99" s="97" t="e">
        <f>Table2[[#This Row],[e.2021]]/Table2[[#This Row],[Papildatvaļinājums par 20216]]</f>
        <v>#DIV/0!</v>
      </c>
      <c r="AX99" s="97" t="e">
        <f>Table2[[#This Row],[e.2022]]/Table2[[#This Row],[Papildatvaļinājums par 20226]]</f>
        <v>#DIV/0!</v>
      </c>
      <c r="AY99" s="97" t="e">
        <f>Table2[[#This Row],[e.2023]]/Table2[[#This Row],[Papildatvaļinājums par 20236]]</f>
        <v>#DIV/0!</v>
      </c>
      <c r="AZ99" s="97" t="e">
        <f>Table2[[#This Row],[e.2024]]/Table2[[#This Row],[Papildatvaļinājums par 20246]]</f>
        <v>#DIV/0!</v>
      </c>
      <c r="BA99" s="97" t="e">
        <f>Table2[[#This Row],[e.2025]]/Table2[[#This Row],[Papildatvaļinājums par 20256]]</f>
        <v>#DIV/0!</v>
      </c>
      <c r="BB99" s="97" t="e">
        <f>Table2[[#This Row],[e.2026]]/Table2[[#This Row],[Papildatvaļinājums par 20266]]</f>
        <v>#DIV/0!</v>
      </c>
      <c r="BC99" s="97" t="e">
        <f>Table2[[#This Row],[e.2027]]/Table2[[#This Row],[Papildatvaļinājums par 20276]]</f>
        <v>#DIV/0!</v>
      </c>
      <c r="BD99" s="97" t="e">
        <f>Table2[[#This Row],[e.2028]]/Table2[[#This Row],[Papildatvaļinājums par 20286]]</f>
        <v>#DIV/0!</v>
      </c>
      <c r="BE99" s="98" t="e">
        <f>Table2[[#This Row],[e.2029]]/Table2[[#This Row],[Papildatvaļinājums par 20296]]</f>
        <v>#DIV/0!</v>
      </c>
      <c r="BF99" s="85">
        <f>YEAR(Table2[[#This Row],[Ja papildatvaļinājums - darbinieka darba uzsākšana iestādē, ja darbs projektā nav uzsākts 1.janvārī4]])</f>
        <v>1900</v>
      </c>
      <c r="BG99" s="86">
        <f>MONTH(Table2[[#This Row],[Ja papildatvaļinājums - darbinieka darba uzsākšana iestādē, ja darbs projektā nav uzsākts 1.janvārī4]])</f>
        <v>1</v>
      </c>
      <c r="BH99" s="86">
        <f>DAY(Table2[[#This Row],[Ja papildatvaļinājums - darbinieka darba uzsākšana iestādē, ja darbs projektā nav uzsākts 1.janvārī4]])</f>
        <v>0</v>
      </c>
      <c r="BI99" s="147">
        <f t="shared" si="20"/>
        <v>1</v>
      </c>
      <c r="BJ99" s="144" cm="1">
        <f t="array" ref="BJ99">_xlfn.IFS($BF99=2021,$BI99,$BS99=2021,$BV99,$BF99&lt;2021,$BJ$8,$BS99&gt;2021,$BJ$8,$BF99&gt;2021,$BJ$8,$BS99&lt;2021,$BJ$8)</f>
        <v>365</v>
      </c>
      <c r="BK99" s="116" cm="1">
        <f t="array" ref="BK99">_xlfn.IFS($BF99=2022,$BI99,$BS99=2022,$BV99,$BF99&lt;2022,$BK$8,$BS99&gt;2022,$BK$8,$BF99&gt;2022,$BK$8,$BS99&lt;2022,$BK$8)</f>
        <v>365</v>
      </c>
      <c r="BL99" s="116" cm="1">
        <f t="array" ref="BL99">_xlfn.IFS($BF99=2023,$BI99,$BS99=2023,$BV99,$BF99&lt;2023,$BL$8,$BS99&gt;2023,$BL$8,$BF99&gt;2023,$BL$8,$BS99&lt;2023,$BL$8)</f>
        <v>365</v>
      </c>
      <c r="BM99" s="116" cm="1">
        <f t="array" ref="BM99">_xlfn.IFS($BF99=2024,$BI99,$BS99=2024,$BV99,$BF99&lt;2024,$BM$8,$BS99&gt;2024,$BM$8,$BF99&gt;2024,$BM$8,$BS99&lt;2024,$BM$8)</f>
        <v>366</v>
      </c>
      <c r="BN99" s="116" cm="1">
        <f t="array" ref="BN99">_xlfn.IFS($BF99=2025,$BI99,$BS99=2025,$BV99,$BF99&lt;2025,$BN$8,$BS99&gt;2025,$BN$8,$BF99&gt;2025,$BN$8,$BS99&lt;2025,$BN$8)</f>
        <v>365</v>
      </c>
      <c r="BO99" s="116" cm="1">
        <f t="array" ref="BO99">_xlfn.IFS($BF99=2026,$BI99,$BS99=2026,$BV99,$BF99&lt;2026,$BO$8,$BS99&gt;2026,$BO$8,$BF99&gt;2026,$BO$8,$BS99&lt;2026,$BO$8)</f>
        <v>365</v>
      </c>
      <c r="BP99" s="116" cm="1">
        <f t="array" ref="BP99">_xlfn.IFS($BF99=2027,$BI99,$BS99=2027,$BV99,$BF99&lt;2027,$BP$8,$BS99&gt;2027,$BP$8,$BF99&gt;2027,$BP$8,$BS99&lt;2027,$BP$8)</f>
        <v>365</v>
      </c>
      <c r="BQ99" s="116" cm="1">
        <f t="array" ref="BQ99">_xlfn.IFS($BF99=2028,$BI99,$BS99=2028,$BV99,$BF99&lt;2028,$BQ$8,$BS99&gt;2028,$BQ$8,$BF99&gt;2028,$BQ$8,$BS99&lt;2028,$BQ$8)</f>
        <v>366</v>
      </c>
      <c r="BR99" s="119" cm="1">
        <f t="array" ref="BR99">_xlfn.IFS($BF99=2029,$BI99,$BS99=2029,$BV99,$BF99&lt;2029,$BR$8,$BS99&gt;2029,$BR$8,$BF99&gt;2029,$BR$8,$BS99&lt;2029,$BR$8)</f>
        <v>365</v>
      </c>
      <c r="BS99" s="142">
        <f>YEAR(Table2[[#This Row],[Ja papildatvaļinājums - darbinieka darba beigšanas datums iestādē, ja darbs projektā nav beigts  31.decembrī5]])</f>
        <v>1900</v>
      </c>
      <c r="BT99" s="141">
        <f>MONTH(Table2[[#This Row],[Ja papildatvaļinājums - darbinieka darba beigšanas datums iestādē, ja darbs projektā nav beigts  31.decembrī5]])</f>
        <v>1</v>
      </c>
      <c r="BU99" s="141">
        <f>DAY(Table2[[#This Row],[Ja papildatvaļinājums - darbinieka darba beigšanas datums iestādē, ja darbs projektā nav beigts  31.decembrī5]])</f>
        <v>0</v>
      </c>
      <c r="BV99" s="141">
        <f>IF(YEAR($J99)=YEAR($K99),MIN(DATE($BS99,$BT99,$BU99),$K99)-MAX(DATE($BF99,$BG99,$BH99),$J99)+1,MIN(DATE($BS99,$BT99,$BU99),$K99)-MAX(DATE(Table2[[#This Row],[Darba beigu gads iestādē]],1,1))+1)</f>
        <v>1</v>
      </c>
    </row>
    <row r="100" spans="1:74" x14ac:dyDescent="0.3">
      <c r="A100" s="26">
        <v>91</v>
      </c>
      <c r="B100" s="48"/>
      <c r="C100" s="49"/>
      <c r="D100" s="57"/>
      <c r="E100" s="63">
        <f>SUMIF(Table2[[#This Row],[b.2021]:[c.2029]],"&gt;0",Table2[[#This Row],[b.2021]:[c.2029]])</f>
        <v>0</v>
      </c>
      <c r="F100" s="58"/>
      <c r="G100" s="59"/>
      <c r="H100" s="66">
        <f>Table2[[#This Row],[Atvaļinājuma dienu skaits, kas projektā attiecināts iepriekšējos MP ]]+Table2[[#This Row],[Atvaļinājuma dienu skaits, kas pieprasīts šajā MP3]]</f>
        <v>0</v>
      </c>
      <c r="I100" s="29">
        <f>Table2[[#This Row],[Atvaļinājums proporcionāli nostrādātajam laikam projektā (Visi atvaļinājumi kopā)]]-H100</f>
        <v>0</v>
      </c>
      <c r="J100" s="135"/>
      <c r="K100" s="139"/>
      <c r="L100" s="125"/>
      <c r="M100" s="126"/>
      <c r="N100" s="126"/>
      <c r="O100" s="126"/>
      <c r="P100" s="126"/>
      <c r="Q100" s="126"/>
      <c r="R100" s="126"/>
      <c r="S100" s="126"/>
      <c r="T100" s="127"/>
      <c r="U100" s="170"/>
      <c r="V100" s="106">
        <f>IF(COUNT(Table2[[#This Row],[Darba sākuma datums projektā1]:[Amata pienākumu izpildes termiņš, vai darba beigu datums par kuru iesniegts MP2]])=2,MIN(DATE($V$9,12,31),$D100)-MAX(DATE($V$9,1,1),$C100)+1,0)</f>
        <v>0</v>
      </c>
      <c r="W100" s="99">
        <f>IF(COUNT(Table2[[#This Row],[Darba sākuma datums projektā1]:[Amata pienākumu izpildes termiņš, vai darba beigu datums par kuru iesniegts MP2]])=2,MIN(DATE($W$9,12,31),$D100)-MAX(DATE($W$9,1,1),$C100)+1,0)</f>
        <v>0</v>
      </c>
      <c r="X100" s="99">
        <f>IF(COUNT(Table2[[#This Row],[Darba sākuma datums projektā1]:[Amata pienākumu izpildes termiņš, vai darba beigu datums par kuru iesniegts MP2]])=2,MIN(DATE($X$9,12,31),$D100)-MAX(DATE($X$9,1,1),$C100)+1,0)</f>
        <v>0</v>
      </c>
      <c r="Y100" s="99">
        <f>IF(COUNT(Table2[[#This Row],[Darba sākuma datums projektā1]:[Amata pienākumu izpildes termiņš, vai darba beigu datums par kuru iesniegts MP2]])=2,MIN(DATE($Y$9,12,31),$D100)-MAX(DATE($Y$9,1,1),$C100)+1,0)</f>
        <v>0</v>
      </c>
      <c r="Z100" s="99">
        <f>IF(COUNT(Table2[[#This Row],[Darba sākuma datums projektā1]:[Amata pienākumu izpildes termiņš, vai darba beigu datums par kuru iesniegts MP2]])=2,MIN(DATE($Z$9,12,31),$D100)-MAX(DATE(Z$9,1,1),$C100)+1,0)</f>
        <v>0</v>
      </c>
      <c r="AA100" s="99">
        <f>IF(COUNT(Table2[[#This Row],[Darba sākuma datums projektā1]:[Amata pienākumu izpildes termiņš, vai darba beigu datums par kuru iesniegts MP2]])=2,MIN(DATE($AA$9,12,31),$D100)-MAX(DATE($AA$9,1,1),$C100)+1,0)</f>
        <v>0</v>
      </c>
      <c r="AB100" s="99">
        <f>IF(COUNT(Table2[[#This Row],[Darba sākuma datums projektā1]:[Amata pienākumu izpildes termiņš, vai darba beigu datums par kuru iesniegts MP2]])=2,MIN(DATE($AB$9,12,31),$D100)-MAX(DATE($AB$9,1,1),$C100)+1,0)</f>
        <v>0</v>
      </c>
      <c r="AC100" s="99">
        <f>IF(COUNT(Table2[[#This Row],[Darba sākuma datums projektā1]:[Amata pienākumu izpildes termiņš, vai darba beigu datums par kuru iesniegts MP2]])=2,MIN(DATE($AC$9,12,31),$D100)-MAX(DATE($AC$9,1,1),$C100)+1,0)</f>
        <v>0</v>
      </c>
      <c r="AD100" s="109">
        <f>IF(COUNT(Table2[[#This Row],[Darba sākuma datums projektā1]:[Amata pienākumu izpildes termiņš, vai darba beigu datums par kuru iesniegts MP2]])=2,MIN(DATE($AD$9,12,31),$D100)-MAX(DATE($AD$9,1,1),$C100)+1,0)</f>
        <v>0</v>
      </c>
      <c r="AE100" s="106">
        <f t="shared" si="21"/>
        <v>0</v>
      </c>
      <c r="AF100" s="99">
        <f t="shared" si="22"/>
        <v>0</v>
      </c>
      <c r="AG100" s="99">
        <f t="shared" si="23"/>
        <v>0</v>
      </c>
      <c r="AH100" s="99">
        <f t="shared" si="24"/>
        <v>0</v>
      </c>
      <c r="AI100" s="99">
        <f t="shared" si="25"/>
        <v>0</v>
      </c>
      <c r="AJ100" s="99">
        <f t="shared" si="26"/>
        <v>0</v>
      </c>
      <c r="AK100" s="99">
        <f t="shared" si="27"/>
        <v>0</v>
      </c>
      <c r="AL100" s="99">
        <f t="shared" si="28"/>
        <v>0</v>
      </c>
      <c r="AM100" s="100">
        <f t="shared" si="29"/>
        <v>0</v>
      </c>
      <c r="AN100" s="103" t="e">
        <f>Table2[[#This Row],[2021]]/Table2[[#This Row],[d.2021]]</f>
        <v>#DIV/0!</v>
      </c>
      <c r="AO100" s="104" t="e">
        <f>Table2[[#This Row],[2022]]/Table2[[#This Row],[d.2022]]</f>
        <v>#DIV/0!</v>
      </c>
      <c r="AP100" s="104" t="e">
        <f>Table2[[#This Row],[2023]]/Table2[[#This Row],[d.2023]]</f>
        <v>#DIV/0!</v>
      </c>
      <c r="AQ100" s="104" t="e">
        <f>Table2[[#This Row],[2024]]/Table2[[#This Row],[d.2024]]</f>
        <v>#DIV/0!</v>
      </c>
      <c r="AR100" s="104" t="e">
        <f>Table2[[#This Row],[2025]]/Table2[[#This Row],[d.2025]]</f>
        <v>#DIV/0!</v>
      </c>
      <c r="AS100" s="104" t="e">
        <f>Table2[[#This Row],[2026]]/Table2[[#This Row],[d.2026]]</f>
        <v>#DIV/0!</v>
      </c>
      <c r="AT100" s="104" t="e">
        <f>Table2[[#This Row],[2027]]/Table2[[#This Row],[d.2027]]</f>
        <v>#DIV/0!</v>
      </c>
      <c r="AU100" s="104" t="e">
        <f>Table2[[#This Row],[2028]]/Table2[[#This Row],[d.2028]]</f>
        <v>#DIV/0!</v>
      </c>
      <c r="AV100" s="108" t="e">
        <f>Table2[[#This Row],[2029]]/Table2[[#This Row],[d.2029]]</f>
        <v>#DIV/0!</v>
      </c>
      <c r="AW100" s="97" t="e">
        <f>Table2[[#This Row],[e.2021]]/Table2[[#This Row],[Papildatvaļinājums par 20216]]</f>
        <v>#DIV/0!</v>
      </c>
      <c r="AX100" s="97" t="e">
        <f>Table2[[#This Row],[e.2022]]/Table2[[#This Row],[Papildatvaļinājums par 20226]]</f>
        <v>#DIV/0!</v>
      </c>
      <c r="AY100" s="97" t="e">
        <f>Table2[[#This Row],[e.2023]]/Table2[[#This Row],[Papildatvaļinājums par 20236]]</f>
        <v>#DIV/0!</v>
      </c>
      <c r="AZ100" s="97" t="e">
        <f>Table2[[#This Row],[e.2024]]/Table2[[#This Row],[Papildatvaļinājums par 20246]]</f>
        <v>#DIV/0!</v>
      </c>
      <c r="BA100" s="97" t="e">
        <f>Table2[[#This Row],[e.2025]]/Table2[[#This Row],[Papildatvaļinājums par 20256]]</f>
        <v>#DIV/0!</v>
      </c>
      <c r="BB100" s="97" t="e">
        <f>Table2[[#This Row],[e.2026]]/Table2[[#This Row],[Papildatvaļinājums par 20266]]</f>
        <v>#DIV/0!</v>
      </c>
      <c r="BC100" s="97" t="e">
        <f>Table2[[#This Row],[e.2027]]/Table2[[#This Row],[Papildatvaļinājums par 20276]]</f>
        <v>#DIV/0!</v>
      </c>
      <c r="BD100" s="97" t="e">
        <f>Table2[[#This Row],[e.2028]]/Table2[[#This Row],[Papildatvaļinājums par 20286]]</f>
        <v>#DIV/0!</v>
      </c>
      <c r="BE100" s="98" t="e">
        <f>Table2[[#This Row],[e.2029]]/Table2[[#This Row],[Papildatvaļinājums par 20296]]</f>
        <v>#DIV/0!</v>
      </c>
      <c r="BF100" s="85">
        <f>YEAR(Table2[[#This Row],[Ja papildatvaļinājums - darbinieka darba uzsākšana iestādē, ja darbs projektā nav uzsākts 1.janvārī4]])</f>
        <v>1900</v>
      </c>
      <c r="BG100" s="86">
        <f>MONTH(Table2[[#This Row],[Ja papildatvaļinājums - darbinieka darba uzsākšana iestādē, ja darbs projektā nav uzsākts 1.janvārī4]])</f>
        <v>1</v>
      </c>
      <c r="BH100" s="86">
        <f>DAY(Table2[[#This Row],[Ja papildatvaļinājums - darbinieka darba uzsākšana iestādē, ja darbs projektā nav uzsākts 1.janvārī4]])</f>
        <v>0</v>
      </c>
      <c r="BI100" s="147">
        <f t="shared" si="20"/>
        <v>1</v>
      </c>
      <c r="BJ100" s="144" cm="1">
        <f t="array" ref="BJ100">_xlfn.IFS($BF100=2021,$BI100,$BS100=2021,$BV100,$BF100&lt;2021,$BJ$8,$BS100&gt;2021,$BJ$8,$BF100&gt;2021,$BJ$8,$BS100&lt;2021,$BJ$8)</f>
        <v>365</v>
      </c>
      <c r="BK100" s="116" cm="1">
        <f t="array" ref="BK100">_xlfn.IFS($BF100=2022,$BI100,$BS100=2022,$BV100,$BF100&lt;2022,$BK$8,$BS100&gt;2022,$BK$8,$BF100&gt;2022,$BK$8,$BS100&lt;2022,$BK$8)</f>
        <v>365</v>
      </c>
      <c r="BL100" s="116" cm="1">
        <f t="array" ref="BL100">_xlfn.IFS($BF100=2023,$BI100,$BS100=2023,$BV100,$BF100&lt;2023,$BL$8,$BS100&gt;2023,$BL$8,$BF100&gt;2023,$BL$8,$BS100&lt;2023,$BL$8)</f>
        <v>365</v>
      </c>
      <c r="BM100" s="116" cm="1">
        <f t="array" ref="BM100">_xlfn.IFS($BF100=2024,$BI100,$BS100=2024,$BV100,$BF100&lt;2024,$BM$8,$BS100&gt;2024,$BM$8,$BF100&gt;2024,$BM$8,$BS100&lt;2024,$BM$8)</f>
        <v>366</v>
      </c>
      <c r="BN100" s="116" cm="1">
        <f t="array" ref="BN100">_xlfn.IFS($BF100=2025,$BI100,$BS100=2025,$BV100,$BF100&lt;2025,$BN$8,$BS100&gt;2025,$BN$8,$BF100&gt;2025,$BN$8,$BS100&lt;2025,$BN$8)</f>
        <v>365</v>
      </c>
      <c r="BO100" s="116" cm="1">
        <f t="array" ref="BO100">_xlfn.IFS($BF100=2026,$BI100,$BS100=2026,$BV100,$BF100&lt;2026,$BO$8,$BS100&gt;2026,$BO$8,$BF100&gt;2026,$BO$8,$BS100&lt;2026,$BO$8)</f>
        <v>365</v>
      </c>
      <c r="BP100" s="116" cm="1">
        <f t="array" ref="BP100">_xlfn.IFS($BF100=2027,$BI100,$BS100=2027,$BV100,$BF100&lt;2027,$BP$8,$BS100&gt;2027,$BP$8,$BF100&gt;2027,$BP$8,$BS100&lt;2027,$BP$8)</f>
        <v>365</v>
      </c>
      <c r="BQ100" s="116" cm="1">
        <f t="array" ref="BQ100">_xlfn.IFS($BF100=2028,$BI100,$BS100=2028,$BV100,$BF100&lt;2028,$BQ$8,$BS100&gt;2028,$BQ$8,$BF100&gt;2028,$BQ$8,$BS100&lt;2028,$BQ$8)</f>
        <v>366</v>
      </c>
      <c r="BR100" s="119" cm="1">
        <f t="array" ref="BR100">_xlfn.IFS($BF100=2029,$BI100,$BS100=2029,$BV100,$BF100&lt;2029,$BR$8,$BS100&gt;2029,$BR$8,$BF100&gt;2029,$BR$8,$BS100&lt;2029,$BR$8)</f>
        <v>365</v>
      </c>
      <c r="BS100" s="142">
        <f>YEAR(Table2[[#This Row],[Ja papildatvaļinājums - darbinieka darba beigšanas datums iestādē, ja darbs projektā nav beigts  31.decembrī5]])</f>
        <v>1900</v>
      </c>
      <c r="BT100" s="141">
        <f>MONTH(Table2[[#This Row],[Ja papildatvaļinājums - darbinieka darba beigšanas datums iestādē, ja darbs projektā nav beigts  31.decembrī5]])</f>
        <v>1</v>
      </c>
      <c r="BU100" s="141">
        <f>DAY(Table2[[#This Row],[Ja papildatvaļinājums - darbinieka darba beigšanas datums iestādē, ja darbs projektā nav beigts  31.decembrī5]])</f>
        <v>0</v>
      </c>
      <c r="BV100" s="141">
        <f>IF(YEAR($J100)=YEAR($K100),MIN(DATE($BS100,$BT100,$BU100),$K100)-MAX(DATE($BF100,$BG100,$BH100),$J100)+1,MIN(DATE($BS100,$BT100,$BU100),$K100)-MAX(DATE(Table2[[#This Row],[Darba beigu gads iestādē]],1,1))+1)</f>
        <v>1</v>
      </c>
    </row>
    <row r="101" spans="1:74" x14ac:dyDescent="0.3">
      <c r="A101" s="26">
        <v>92</v>
      </c>
      <c r="B101" s="48"/>
      <c r="C101" s="49"/>
      <c r="D101" s="57"/>
      <c r="E101" s="63">
        <f>SUMIF(Table2[[#This Row],[b.2021]:[c.2029]],"&gt;0",Table2[[#This Row],[b.2021]:[c.2029]])</f>
        <v>0</v>
      </c>
      <c r="F101" s="58"/>
      <c r="G101" s="59"/>
      <c r="H101" s="66">
        <f>Table2[[#This Row],[Atvaļinājuma dienu skaits, kas projektā attiecināts iepriekšējos MP ]]+Table2[[#This Row],[Atvaļinājuma dienu skaits, kas pieprasīts šajā MP3]]</f>
        <v>0</v>
      </c>
      <c r="I101" s="29">
        <f>Table2[[#This Row],[Atvaļinājums proporcionāli nostrādātajam laikam projektā (Visi atvaļinājumi kopā)]]-H101</f>
        <v>0</v>
      </c>
      <c r="J101" s="135"/>
      <c r="K101" s="139"/>
      <c r="L101" s="125"/>
      <c r="M101" s="126"/>
      <c r="N101" s="126"/>
      <c r="O101" s="126"/>
      <c r="P101" s="126"/>
      <c r="Q101" s="126"/>
      <c r="R101" s="126"/>
      <c r="S101" s="126"/>
      <c r="T101" s="127"/>
      <c r="U101" s="170"/>
      <c r="V101" s="106">
        <f>IF(COUNT(Table2[[#This Row],[Darba sākuma datums projektā1]:[Amata pienākumu izpildes termiņš, vai darba beigu datums par kuru iesniegts MP2]])=2,MIN(DATE($V$9,12,31),$D101)-MAX(DATE($V$9,1,1),$C101)+1,0)</f>
        <v>0</v>
      </c>
      <c r="W101" s="99">
        <f>IF(COUNT(Table2[[#This Row],[Darba sākuma datums projektā1]:[Amata pienākumu izpildes termiņš, vai darba beigu datums par kuru iesniegts MP2]])=2,MIN(DATE($W$9,12,31),$D101)-MAX(DATE($W$9,1,1),$C101)+1,0)</f>
        <v>0</v>
      </c>
      <c r="X101" s="99">
        <f>IF(COUNT(Table2[[#This Row],[Darba sākuma datums projektā1]:[Amata pienākumu izpildes termiņš, vai darba beigu datums par kuru iesniegts MP2]])=2,MIN(DATE($X$9,12,31),$D101)-MAX(DATE($X$9,1,1),$C101)+1,0)</f>
        <v>0</v>
      </c>
      <c r="Y101" s="99">
        <f>IF(COUNT(Table2[[#This Row],[Darba sākuma datums projektā1]:[Amata pienākumu izpildes termiņš, vai darba beigu datums par kuru iesniegts MP2]])=2,MIN(DATE($Y$9,12,31),$D101)-MAX(DATE($Y$9,1,1),$C101)+1,0)</f>
        <v>0</v>
      </c>
      <c r="Z101" s="99">
        <f>IF(COUNT(Table2[[#This Row],[Darba sākuma datums projektā1]:[Amata pienākumu izpildes termiņš, vai darba beigu datums par kuru iesniegts MP2]])=2,MIN(DATE($Z$9,12,31),$D101)-MAX(DATE(Z$9,1,1),$C101)+1,0)</f>
        <v>0</v>
      </c>
      <c r="AA101" s="99">
        <f>IF(COUNT(Table2[[#This Row],[Darba sākuma datums projektā1]:[Amata pienākumu izpildes termiņš, vai darba beigu datums par kuru iesniegts MP2]])=2,MIN(DATE($AA$9,12,31),$D101)-MAX(DATE($AA$9,1,1),$C101)+1,0)</f>
        <v>0</v>
      </c>
      <c r="AB101" s="99">
        <f>IF(COUNT(Table2[[#This Row],[Darba sākuma datums projektā1]:[Amata pienākumu izpildes termiņš, vai darba beigu datums par kuru iesniegts MP2]])=2,MIN(DATE($AB$9,12,31),$D101)-MAX(DATE($AB$9,1,1),$C101)+1,0)</f>
        <v>0</v>
      </c>
      <c r="AC101" s="99">
        <f>IF(COUNT(Table2[[#This Row],[Darba sākuma datums projektā1]:[Amata pienākumu izpildes termiņš, vai darba beigu datums par kuru iesniegts MP2]])=2,MIN(DATE($AC$9,12,31),$D101)-MAX(DATE($AC$9,1,1),$C101)+1,0)</f>
        <v>0</v>
      </c>
      <c r="AD101" s="109">
        <f>IF(COUNT(Table2[[#This Row],[Darba sākuma datums projektā1]:[Amata pienākumu izpildes termiņš, vai darba beigu datums par kuru iesniegts MP2]])=2,MIN(DATE($AD$9,12,31),$D101)-MAX(DATE($AD$9,1,1),$C101)+1,0)</f>
        <v>0</v>
      </c>
      <c r="AE101" s="106">
        <f t="shared" si="21"/>
        <v>0</v>
      </c>
      <c r="AF101" s="99">
        <f t="shared" si="22"/>
        <v>0</v>
      </c>
      <c r="AG101" s="99">
        <f t="shared" si="23"/>
        <v>0</v>
      </c>
      <c r="AH101" s="99">
        <f t="shared" si="24"/>
        <v>0</v>
      </c>
      <c r="AI101" s="99">
        <f t="shared" si="25"/>
        <v>0</v>
      </c>
      <c r="AJ101" s="99">
        <f t="shared" si="26"/>
        <v>0</v>
      </c>
      <c r="AK101" s="99">
        <f t="shared" si="27"/>
        <v>0</v>
      </c>
      <c r="AL101" s="99">
        <f t="shared" si="28"/>
        <v>0</v>
      </c>
      <c r="AM101" s="100">
        <f t="shared" si="29"/>
        <v>0</v>
      </c>
      <c r="AN101" s="103" t="e">
        <f>Table2[[#This Row],[2021]]/Table2[[#This Row],[d.2021]]</f>
        <v>#DIV/0!</v>
      </c>
      <c r="AO101" s="104" t="e">
        <f>Table2[[#This Row],[2022]]/Table2[[#This Row],[d.2022]]</f>
        <v>#DIV/0!</v>
      </c>
      <c r="AP101" s="104" t="e">
        <f>Table2[[#This Row],[2023]]/Table2[[#This Row],[d.2023]]</f>
        <v>#DIV/0!</v>
      </c>
      <c r="AQ101" s="104" t="e">
        <f>Table2[[#This Row],[2024]]/Table2[[#This Row],[d.2024]]</f>
        <v>#DIV/0!</v>
      </c>
      <c r="AR101" s="104" t="e">
        <f>Table2[[#This Row],[2025]]/Table2[[#This Row],[d.2025]]</f>
        <v>#DIV/0!</v>
      </c>
      <c r="AS101" s="104" t="e">
        <f>Table2[[#This Row],[2026]]/Table2[[#This Row],[d.2026]]</f>
        <v>#DIV/0!</v>
      </c>
      <c r="AT101" s="104" t="e">
        <f>Table2[[#This Row],[2027]]/Table2[[#This Row],[d.2027]]</f>
        <v>#DIV/0!</v>
      </c>
      <c r="AU101" s="104" t="e">
        <f>Table2[[#This Row],[2028]]/Table2[[#This Row],[d.2028]]</f>
        <v>#DIV/0!</v>
      </c>
      <c r="AV101" s="108" t="e">
        <f>Table2[[#This Row],[2029]]/Table2[[#This Row],[d.2029]]</f>
        <v>#DIV/0!</v>
      </c>
      <c r="AW101" s="97" t="e">
        <f>Table2[[#This Row],[e.2021]]/Table2[[#This Row],[Papildatvaļinājums par 20216]]</f>
        <v>#DIV/0!</v>
      </c>
      <c r="AX101" s="97" t="e">
        <f>Table2[[#This Row],[e.2022]]/Table2[[#This Row],[Papildatvaļinājums par 20226]]</f>
        <v>#DIV/0!</v>
      </c>
      <c r="AY101" s="97" t="e">
        <f>Table2[[#This Row],[e.2023]]/Table2[[#This Row],[Papildatvaļinājums par 20236]]</f>
        <v>#DIV/0!</v>
      </c>
      <c r="AZ101" s="97" t="e">
        <f>Table2[[#This Row],[e.2024]]/Table2[[#This Row],[Papildatvaļinājums par 20246]]</f>
        <v>#DIV/0!</v>
      </c>
      <c r="BA101" s="97" t="e">
        <f>Table2[[#This Row],[e.2025]]/Table2[[#This Row],[Papildatvaļinājums par 20256]]</f>
        <v>#DIV/0!</v>
      </c>
      <c r="BB101" s="97" t="e">
        <f>Table2[[#This Row],[e.2026]]/Table2[[#This Row],[Papildatvaļinājums par 20266]]</f>
        <v>#DIV/0!</v>
      </c>
      <c r="BC101" s="97" t="e">
        <f>Table2[[#This Row],[e.2027]]/Table2[[#This Row],[Papildatvaļinājums par 20276]]</f>
        <v>#DIV/0!</v>
      </c>
      <c r="BD101" s="97" t="e">
        <f>Table2[[#This Row],[e.2028]]/Table2[[#This Row],[Papildatvaļinājums par 20286]]</f>
        <v>#DIV/0!</v>
      </c>
      <c r="BE101" s="98" t="e">
        <f>Table2[[#This Row],[e.2029]]/Table2[[#This Row],[Papildatvaļinājums par 20296]]</f>
        <v>#DIV/0!</v>
      </c>
      <c r="BF101" s="85">
        <f>YEAR(Table2[[#This Row],[Ja papildatvaļinājums - darbinieka darba uzsākšana iestādē, ja darbs projektā nav uzsākts 1.janvārī4]])</f>
        <v>1900</v>
      </c>
      <c r="BG101" s="86">
        <f>MONTH(Table2[[#This Row],[Ja papildatvaļinājums - darbinieka darba uzsākšana iestādē, ja darbs projektā nav uzsākts 1.janvārī4]])</f>
        <v>1</v>
      </c>
      <c r="BH101" s="86">
        <f>DAY(Table2[[#This Row],[Ja papildatvaļinājums - darbinieka darba uzsākšana iestādē, ja darbs projektā nav uzsākts 1.janvārī4]])</f>
        <v>0</v>
      </c>
      <c r="BI101" s="147">
        <f t="shared" si="20"/>
        <v>1</v>
      </c>
      <c r="BJ101" s="144" cm="1">
        <f t="array" ref="BJ101">_xlfn.IFS($BF101=2021,$BI101,$BS101=2021,$BV101,$BF101&lt;2021,$BJ$8,$BS101&gt;2021,$BJ$8,$BF101&gt;2021,$BJ$8,$BS101&lt;2021,$BJ$8)</f>
        <v>365</v>
      </c>
      <c r="BK101" s="116" cm="1">
        <f t="array" ref="BK101">_xlfn.IFS($BF101=2022,$BI101,$BS101=2022,$BV101,$BF101&lt;2022,$BK$8,$BS101&gt;2022,$BK$8,$BF101&gt;2022,$BK$8,$BS101&lt;2022,$BK$8)</f>
        <v>365</v>
      </c>
      <c r="BL101" s="116" cm="1">
        <f t="array" ref="BL101">_xlfn.IFS($BF101=2023,$BI101,$BS101=2023,$BV101,$BF101&lt;2023,$BL$8,$BS101&gt;2023,$BL$8,$BF101&gt;2023,$BL$8,$BS101&lt;2023,$BL$8)</f>
        <v>365</v>
      </c>
      <c r="BM101" s="116" cm="1">
        <f t="array" ref="BM101">_xlfn.IFS($BF101=2024,$BI101,$BS101=2024,$BV101,$BF101&lt;2024,$BM$8,$BS101&gt;2024,$BM$8,$BF101&gt;2024,$BM$8,$BS101&lt;2024,$BM$8)</f>
        <v>366</v>
      </c>
      <c r="BN101" s="116" cm="1">
        <f t="array" ref="BN101">_xlfn.IFS($BF101=2025,$BI101,$BS101=2025,$BV101,$BF101&lt;2025,$BN$8,$BS101&gt;2025,$BN$8,$BF101&gt;2025,$BN$8,$BS101&lt;2025,$BN$8)</f>
        <v>365</v>
      </c>
      <c r="BO101" s="116" cm="1">
        <f t="array" ref="BO101">_xlfn.IFS($BF101=2026,$BI101,$BS101=2026,$BV101,$BF101&lt;2026,$BO$8,$BS101&gt;2026,$BO$8,$BF101&gt;2026,$BO$8,$BS101&lt;2026,$BO$8)</f>
        <v>365</v>
      </c>
      <c r="BP101" s="116" cm="1">
        <f t="array" ref="BP101">_xlfn.IFS($BF101=2027,$BI101,$BS101=2027,$BV101,$BF101&lt;2027,$BP$8,$BS101&gt;2027,$BP$8,$BF101&gt;2027,$BP$8,$BS101&lt;2027,$BP$8)</f>
        <v>365</v>
      </c>
      <c r="BQ101" s="116" cm="1">
        <f t="array" ref="BQ101">_xlfn.IFS($BF101=2028,$BI101,$BS101=2028,$BV101,$BF101&lt;2028,$BQ$8,$BS101&gt;2028,$BQ$8,$BF101&gt;2028,$BQ$8,$BS101&lt;2028,$BQ$8)</f>
        <v>366</v>
      </c>
      <c r="BR101" s="119" cm="1">
        <f t="array" ref="BR101">_xlfn.IFS($BF101=2029,$BI101,$BS101=2029,$BV101,$BF101&lt;2029,$BR$8,$BS101&gt;2029,$BR$8,$BF101&gt;2029,$BR$8,$BS101&lt;2029,$BR$8)</f>
        <v>365</v>
      </c>
      <c r="BS101" s="142">
        <f>YEAR(Table2[[#This Row],[Ja papildatvaļinājums - darbinieka darba beigšanas datums iestādē, ja darbs projektā nav beigts  31.decembrī5]])</f>
        <v>1900</v>
      </c>
      <c r="BT101" s="141">
        <f>MONTH(Table2[[#This Row],[Ja papildatvaļinājums - darbinieka darba beigšanas datums iestādē, ja darbs projektā nav beigts  31.decembrī5]])</f>
        <v>1</v>
      </c>
      <c r="BU101" s="141">
        <f>DAY(Table2[[#This Row],[Ja papildatvaļinājums - darbinieka darba beigšanas datums iestādē, ja darbs projektā nav beigts  31.decembrī5]])</f>
        <v>0</v>
      </c>
      <c r="BV101" s="141">
        <f>IF(YEAR($J101)=YEAR($K101),MIN(DATE($BS101,$BT101,$BU101),$K101)-MAX(DATE($BF101,$BG101,$BH101),$J101)+1,MIN(DATE($BS101,$BT101,$BU101),$K101)-MAX(DATE(Table2[[#This Row],[Darba beigu gads iestādē]],1,1))+1)</f>
        <v>1</v>
      </c>
    </row>
    <row r="102" spans="1:74" x14ac:dyDescent="0.3">
      <c r="A102" s="26">
        <v>93</v>
      </c>
      <c r="B102" s="48"/>
      <c r="C102" s="49"/>
      <c r="D102" s="57"/>
      <c r="E102" s="63">
        <f>SUMIF(Table2[[#This Row],[b.2021]:[c.2029]],"&gt;0",Table2[[#This Row],[b.2021]:[c.2029]])</f>
        <v>0</v>
      </c>
      <c r="F102" s="58"/>
      <c r="G102" s="59"/>
      <c r="H102" s="66">
        <f>Table2[[#This Row],[Atvaļinājuma dienu skaits, kas projektā attiecināts iepriekšējos MP ]]+Table2[[#This Row],[Atvaļinājuma dienu skaits, kas pieprasīts šajā MP3]]</f>
        <v>0</v>
      </c>
      <c r="I102" s="29">
        <f>Table2[[#This Row],[Atvaļinājums proporcionāli nostrādātajam laikam projektā (Visi atvaļinājumi kopā)]]-H102</f>
        <v>0</v>
      </c>
      <c r="J102" s="135"/>
      <c r="K102" s="139"/>
      <c r="L102" s="125"/>
      <c r="M102" s="126"/>
      <c r="N102" s="126"/>
      <c r="O102" s="126"/>
      <c r="P102" s="126"/>
      <c r="Q102" s="126"/>
      <c r="R102" s="126"/>
      <c r="S102" s="126"/>
      <c r="T102" s="127"/>
      <c r="U102" s="170"/>
      <c r="V102" s="106">
        <f>IF(COUNT(Table2[[#This Row],[Darba sākuma datums projektā1]:[Amata pienākumu izpildes termiņš, vai darba beigu datums par kuru iesniegts MP2]])=2,MIN(DATE($V$9,12,31),$D102)-MAX(DATE($V$9,1,1),$C102)+1,0)</f>
        <v>0</v>
      </c>
      <c r="W102" s="99">
        <f>IF(COUNT(Table2[[#This Row],[Darba sākuma datums projektā1]:[Amata pienākumu izpildes termiņš, vai darba beigu datums par kuru iesniegts MP2]])=2,MIN(DATE($W$9,12,31),$D102)-MAX(DATE($W$9,1,1),$C102)+1,0)</f>
        <v>0</v>
      </c>
      <c r="X102" s="99">
        <f>IF(COUNT(Table2[[#This Row],[Darba sākuma datums projektā1]:[Amata pienākumu izpildes termiņš, vai darba beigu datums par kuru iesniegts MP2]])=2,MIN(DATE($X$9,12,31),$D102)-MAX(DATE($X$9,1,1),$C102)+1,0)</f>
        <v>0</v>
      </c>
      <c r="Y102" s="99">
        <f>IF(COUNT(Table2[[#This Row],[Darba sākuma datums projektā1]:[Amata pienākumu izpildes termiņš, vai darba beigu datums par kuru iesniegts MP2]])=2,MIN(DATE($Y$9,12,31),$D102)-MAX(DATE($Y$9,1,1),$C102)+1,0)</f>
        <v>0</v>
      </c>
      <c r="Z102" s="99">
        <f>IF(COUNT(Table2[[#This Row],[Darba sākuma datums projektā1]:[Amata pienākumu izpildes termiņš, vai darba beigu datums par kuru iesniegts MP2]])=2,MIN(DATE($Z$9,12,31),$D102)-MAX(DATE(Z$9,1,1),$C102)+1,0)</f>
        <v>0</v>
      </c>
      <c r="AA102" s="99">
        <f>IF(COUNT(Table2[[#This Row],[Darba sākuma datums projektā1]:[Amata pienākumu izpildes termiņš, vai darba beigu datums par kuru iesniegts MP2]])=2,MIN(DATE($AA$9,12,31),$D102)-MAX(DATE($AA$9,1,1),$C102)+1,0)</f>
        <v>0</v>
      </c>
      <c r="AB102" s="99">
        <f>IF(COUNT(Table2[[#This Row],[Darba sākuma datums projektā1]:[Amata pienākumu izpildes termiņš, vai darba beigu datums par kuru iesniegts MP2]])=2,MIN(DATE($AB$9,12,31),$D102)-MAX(DATE($AB$9,1,1),$C102)+1,0)</f>
        <v>0</v>
      </c>
      <c r="AC102" s="99">
        <f>IF(COUNT(Table2[[#This Row],[Darba sākuma datums projektā1]:[Amata pienākumu izpildes termiņš, vai darba beigu datums par kuru iesniegts MP2]])=2,MIN(DATE($AC$9,12,31),$D102)-MAX(DATE($AC$9,1,1),$C102)+1,0)</f>
        <v>0</v>
      </c>
      <c r="AD102" s="109">
        <f>IF(COUNT(Table2[[#This Row],[Darba sākuma datums projektā1]:[Amata pienākumu izpildes termiņš, vai darba beigu datums par kuru iesniegts MP2]])=2,MIN(DATE($AD$9,12,31),$D102)-MAX(DATE($AD$9,1,1),$C102)+1,0)</f>
        <v>0</v>
      </c>
      <c r="AE102" s="106">
        <f t="shared" si="21"/>
        <v>0</v>
      </c>
      <c r="AF102" s="99">
        <f t="shared" si="22"/>
        <v>0</v>
      </c>
      <c r="AG102" s="99">
        <f t="shared" si="23"/>
        <v>0</v>
      </c>
      <c r="AH102" s="99">
        <f t="shared" si="24"/>
        <v>0</v>
      </c>
      <c r="AI102" s="99">
        <f t="shared" si="25"/>
        <v>0</v>
      </c>
      <c r="AJ102" s="99">
        <f t="shared" si="26"/>
        <v>0</v>
      </c>
      <c r="AK102" s="99">
        <f t="shared" si="27"/>
        <v>0</v>
      </c>
      <c r="AL102" s="99">
        <f t="shared" si="28"/>
        <v>0</v>
      </c>
      <c r="AM102" s="100">
        <f t="shared" si="29"/>
        <v>0</v>
      </c>
      <c r="AN102" s="103" t="e">
        <f>Table2[[#This Row],[2021]]/Table2[[#This Row],[d.2021]]</f>
        <v>#DIV/0!</v>
      </c>
      <c r="AO102" s="104" t="e">
        <f>Table2[[#This Row],[2022]]/Table2[[#This Row],[d.2022]]</f>
        <v>#DIV/0!</v>
      </c>
      <c r="AP102" s="104" t="e">
        <f>Table2[[#This Row],[2023]]/Table2[[#This Row],[d.2023]]</f>
        <v>#DIV/0!</v>
      </c>
      <c r="AQ102" s="104" t="e">
        <f>Table2[[#This Row],[2024]]/Table2[[#This Row],[d.2024]]</f>
        <v>#DIV/0!</v>
      </c>
      <c r="AR102" s="104" t="e">
        <f>Table2[[#This Row],[2025]]/Table2[[#This Row],[d.2025]]</f>
        <v>#DIV/0!</v>
      </c>
      <c r="AS102" s="104" t="e">
        <f>Table2[[#This Row],[2026]]/Table2[[#This Row],[d.2026]]</f>
        <v>#DIV/0!</v>
      </c>
      <c r="AT102" s="104" t="e">
        <f>Table2[[#This Row],[2027]]/Table2[[#This Row],[d.2027]]</f>
        <v>#DIV/0!</v>
      </c>
      <c r="AU102" s="104" t="e">
        <f>Table2[[#This Row],[2028]]/Table2[[#This Row],[d.2028]]</f>
        <v>#DIV/0!</v>
      </c>
      <c r="AV102" s="108" t="e">
        <f>Table2[[#This Row],[2029]]/Table2[[#This Row],[d.2029]]</f>
        <v>#DIV/0!</v>
      </c>
      <c r="AW102" s="97" t="e">
        <f>Table2[[#This Row],[e.2021]]/Table2[[#This Row],[Papildatvaļinājums par 20216]]</f>
        <v>#DIV/0!</v>
      </c>
      <c r="AX102" s="97" t="e">
        <f>Table2[[#This Row],[e.2022]]/Table2[[#This Row],[Papildatvaļinājums par 20226]]</f>
        <v>#DIV/0!</v>
      </c>
      <c r="AY102" s="97" t="e">
        <f>Table2[[#This Row],[e.2023]]/Table2[[#This Row],[Papildatvaļinājums par 20236]]</f>
        <v>#DIV/0!</v>
      </c>
      <c r="AZ102" s="97" t="e">
        <f>Table2[[#This Row],[e.2024]]/Table2[[#This Row],[Papildatvaļinājums par 20246]]</f>
        <v>#DIV/0!</v>
      </c>
      <c r="BA102" s="97" t="e">
        <f>Table2[[#This Row],[e.2025]]/Table2[[#This Row],[Papildatvaļinājums par 20256]]</f>
        <v>#DIV/0!</v>
      </c>
      <c r="BB102" s="97" t="e">
        <f>Table2[[#This Row],[e.2026]]/Table2[[#This Row],[Papildatvaļinājums par 20266]]</f>
        <v>#DIV/0!</v>
      </c>
      <c r="BC102" s="97" t="e">
        <f>Table2[[#This Row],[e.2027]]/Table2[[#This Row],[Papildatvaļinājums par 20276]]</f>
        <v>#DIV/0!</v>
      </c>
      <c r="BD102" s="97" t="e">
        <f>Table2[[#This Row],[e.2028]]/Table2[[#This Row],[Papildatvaļinājums par 20286]]</f>
        <v>#DIV/0!</v>
      </c>
      <c r="BE102" s="98" t="e">
        <f>Table2[[#This Row],[e.2029]]/Table2[[#This Row],[Papildatvaļinājums par 20296]]</f>
        <v>#DIV/0!</v>
      </c>
      <c r="BF102" s="85">
        <f>YEAR(Table2[[#This Row],[Ja papildatvaļinājums - darbinieka darba uzsākšana iestādē, ja darbs projektā nav uzsākts 1.janvārī4]])</f>
        <v>1900</v>
      </c>
      <c r="BG102" s="86">
        <f>MONTH(Table2[[#This Row],[Ja papildatvaļinājums - darbinieka darba uzsākšana iestādē, ja darbs projektā nav uzsākts 1.janvārī4]])</f>
        <v>1</v>
      </c>
      <c r="BH102" s="86">
        <f>DAY(Table2[[#This Row],[Ja papildatvaļinājums - darbinieka darba uzsākšana iestādē, ja darbs projektā nav uzsākts 1.janvārī4]])</f>
        <v>0</v>
      </c>
      <c r="BI102" s="147">
        <f t="shared" si="20"/>
        <v>1</v>
      </c>
      <c r="BJ102" s="144" cm="1">
        <f t="array" ref="BJ102">_xlfn.IFS($BF102=2021,$BI102,$BS102=2021,$BV102,$BF102&lt;2021,$BJ$8,$BS102&gt;2021,$BJ$8,$BF102&gt;2021,$BJ$8,$BS102&lt;2021,$BJ$8)</f>
        <v>365</v>
      </c>
      <c r="BK102" s="116" cm="1">
        <f t="array" ref="BK102">_xlfn.IFS($BF102=2022,$BI102,$BS102=2022,$BV102,$BF102&lt;2022,$BK$8,$BS102&gt;2022,$BK$8,$BF102&gt;2022,$BK$8,$BS102&lt;2022,$BK$8)</f>
        <v>365</v>
      </c>
      <c r="BL102" s="116" cm="1">
        <f t="array" ref="BL102">_xlfn.IFS($BF102=2023,$BI102,$BS102=2023,$BV102,$BF102&lt;2023,$BL$8,$BS102&gt;2023,$BL$8,$BF102&gt;2023,$BL$8,$BS102&lt;2023,$BL$8)</f>
        <v>365</v>
      </c>
      <c r="BM102" s="116" cm="1">
        <f t="array" ref="BM102">_xlfn.IFS($BF102=2024,$BI102,$BS102=2024,$BV102,$BF102&lt;2024,$BM$8,$BS102&gt;2024,$BM$8,$BF102&gt;2024,$BM$8,$BS102&lt;2024,$BM$8)</f>
        <v>366</v>
      </c>
      <c r="BN102" s="116" cm="1">
        <f t="array" ref="BN102">_xlfn.IFS($BF102=2025,$BI102,$BS102=2025,$BV102,$BF102&lt;2025,$BN$8,$BS102&gt;2025,$BN$8,$BF102&gt;2025,$BN$8,$BS102&lt;2025,$BN$8)</f>
        <v>365</v>
      </c>
      <c r="BO102" s="116" cm="1">
        <f t="array" ref="BO102">_xlfn.IFS($BF102=2026,$BI102,$BS102=2026,$BV102,$BF102&lt;2026,$BO$8,$BS102&gt;2026,$BO$8,$BF102&gt;2026,$BO$8,$BS102&lt;2026,$BO$8)</f>
        <v>365</v>
      </c>
      <c r="BP102" s="116" cm="1">
        <f t="array" ref="BP102">_xlfn.IFS($BF102=2027,$BI102,$BS102=2027,$BV102,$BF102&lt;2027,$BP$8,$BS102&gt;2027,$BP$8,$BF102&gt;2027,$BP$8,$BS102&lt;2027,$BP$8)</f>
        <v>365</v>
      </c>
      <c r="BQ102" s="116" cm="1">
        <f t="array" ref="BQ102">_xlfn.IFS($BF102=2028,$BI102,$BS102=2028,$BV102,$BF102&lt;2028,$BQ$8,$BS102&gt;2028,$BQ$8,$BF102&gt;2028,$BQ$8,$BS102&lt;2028,$BQ$8)</f>
        <v>366</v>
      </c>
      <c r="BR102" s="119" cm="1">
        <f t="array" ref="BR102">_xlfn.IFS($BF102=2029,$BI102,$BS102=2029,$BV102,$BF102&lt;2029,$BR$8,$BS102&gt;2029,$BR$8,$BF102&gt;2029,$BR$8,$BS102&lt;2029,$BR$8)</f>
        <v>365</v>
      </c>
      <c r="BS102" s="142">
        <f>YEAR(Table2[[#This Row],[Ja papildatvaļinājums - darbinieka darba beigšanas datums iestādē, ja darbs projektā nav beigts  31.decembrī5]])</f>
        <v>1900</v>
      </c>
      <c r="BT102" s="141">
        <f>MONTH(Table2[[#This Row],[Ja papildatvaļinājums - darbinieka darba beigšanas datums iestādē, ja darbs projektā nav beigts  31.decembrī5]])</f>
        <v>1</v>
      </c>
      <c r="BU102" s="141">
        <f>DAY(Table2[[#This Row],[Ja papildatvaļinājums - darbinieka darba beigšanas datums iestādē, ja darbs projektā nav beigts  31.decembrī5]])</f>
        <v>0</v>
      </c>
      <c r="BV102" s="141">
        <f>IF(YEAR($J102)=YEAR($K102),MIN(DATE($BS102,$BT102,$BU102),$K102)-MAX(DATE($BF102,$BG102,$BH102),$J102)+1,MIN(DATE($BS102,$BT102,$BU102),$K102)-MAX(DATE(Table2[[#This Row],[Darba beigu gads iestādē]],1,1))+1)</f>
        <v>1</v>
      </c>
    </row>
    <row r="103" spans="1:74" x14ac:dyDescent="0.3">
      <c r="A103" s="26">
        <v>94</v>
      </c>
      <c r="B103" s="48"/>
      <c r="C103" s="49"/>
      <c r="D103" s="57"/>
      <c r="E103" s="63">
        <f>SUMIF(Table2[[#This Row],[b.2021]:[c.2029]],"&gt;0",Table2[[#This Row],[b.2021]:[c.2029]])</f>
        <v>0</v>
      </c>
      <c r="F103" s="58"/>
      <c r="G103" s="59"/>
      <c r="H103" s="66">
        <f>Table2[[#This Row],[Atvaļinājuma dienu skaits, kas projektā attiecināts iepriekšējos MP ]]+Table2[[#This Row],[Atvaļinājuma dienu skaits, kas pieprasīts šajā MP3]]</f>
        <v>0</v>
      </c>
      <c r="I103" s="29">
        <f>Table2[[#This Row],[Atvaļinājums proporcionāli nostrādātajam laikam projektā (Visi atvaļinājumi kopā)]]-H103</f>
        <v>0</v>
      </c>
      <c r="J103" s="135"/>
      <c r="K103" s="139"/>
      <c r="L103" s="125"/>
      <c r="M103" s="126"/>
      <c r="N103" s="126"/>
      <c r="O103" s="126"/>
      <c r="P103" s="126"/>
      <c r="Q103" s="126"/>
      <c r="R103" s="126"/>
      <c r="S103" s="126"/>
      <c r="T103" s="127"/>
      <c r="U103" s="170"/>
      <c r="V103" s="106">
        <f>IF(COUNT(Table2[[#This Row],[Darba sākuma datums projektā1]:[Amata pienākumu izpildes termiņš, vai darba beigu datums par kuru iesniegts MP2]])=2,MIN(DATE($V$9,12,31),$D103)-MAX(DATE($V$9,1,1),$C103)+1,0)</f>
        <v>0</v>
      </c>
      <c r="W103" s="99">
        <f>IF(COUNT(Table2[[#This Row],[Darba sākuma datums projektā1]:[Amata pienākumu izpildes termiņš, vai darba beigu datums par kuru iesniegts MP2]])=2,MIN(DATE($W$9,12,31),$D103)-MAX(DATE($W$9,1,1),$C103)+1,0)</f>
        <v>0</v>
      </c>
      <c r="X103" s="99">
        <f>IF(COUNT(Table2[[#This Row],[Darba sākuma datums projektā1]:[Amata pienākumu izpildes termiņš, vai darba beigu datums par kuru iesniegts MP2]])=2,MIN(DATE($X$9,12,31),$D103)-MAX(DATE($X$9,1,1),$C103)+1,0)</f>
        <v>0</v>
      </c>
      <c r="Y103" s="99">
        <f>IF(COUNT(Table2[[#This Row],[Darba sākuma datums projektā1]:[Amata pienākumu izpildes termiņš, vai darba beigu datums par kuru iesniegts MP2]])=2,MIN(DATE($Y$9,12,31),$D103)-MAX(DATE($Y$9,1,1),$C103)+1,0)</f>
        <v>0</v>
      </c>
      <c r="Z103" s="99">
        <f>IF(COUNT(Table2[[#This Row],[Darba sākuma datums projektā1]:[Amata pienākumu izpildes termiņš, vai darba beigu datums par kuru iesniegts MP2]])=2,MIN(DATE($Z$9,12,31),$D103)-MAX(DATE(Z$9,1,1),$C103)+1,0)</f>
        <v>0</v>
      </c>
      <c r="AA103" s="99">
        <f>IF(COUNT(Table2[[#This Row],[Darba sākuma datums projektā1]:[Amata pienākumu izpildes termiņš, vai darba beigu datums par kuru iesniegts MP2]])=2,MIN(DATE($AA$9,12,31),$D103)-MAX(DATE($AA$9,1,1),$C103)+1,0)</f>
        <v>0</v>
      </c>
      <c r="AB103" s="99">
        <f>IF(COUNT(Table2[[#This Row],[Darba sākuma datums projektā1]:[Amata pienākumu izpildes termiņš, vai darba beigu datums par kuru iesniegts MP2]])=2,MIN(DATE($AB$9,12,31),$D103)-MAX(DATE($AB$9,1,1),$C103)+1,0)</f>
        <v>0</v>
      </c>
      <c r="AC103" s="99">
        <f>IF(COUNT(Table2[[#This Row],[Darba sākuma datums projektā1]:[Amata pienākumu izpildes termiņš, vai darba beigu datums par kuru iesniegts MP2]])=2,MIN(DATE($AC$9,12,31),$D103)-MAX(DATE($AC$9,1,1),$C103)+1,0)</f>
        <v>0</v>
      </c>
      <c r="AD103" s="109">
        <f>IF(COUNT(Table2[[#This Row],[Darba sākuma datums projektā1]:[Amata pienākumu izpildes termiņš, vai darba beigu datums par kuru iesniegts MP2]])=2,MIN(DATE($AD$9,12,31),$D103)-MAX(DATE($AD$9,1,1),$C103)+1,0)</f>
        <v>0</v>
      </c>
      <c r="AE103" s="106">
        <f t="shared" si="21"/>
        <v>0</v>
      </c>
      <c r="AF103" s="99">
        <f t="shared" si="22"/>
        <v>0</v>
      </c>
      <c r="AG103" s="99">
        <f t="shared" si="23"/>
        <v>0</v>
      </c>
      <c r="AH103" s="99">
        <f t="shared" si="24"/>
        <v>0</v>
      </c>
      <c r="AI103" s="99">
        <f t="shared" si="25"/>
        <v>0</v>
      </c>
      <c r="AJ103" s="99">
        <f t="shared" si="26"/>
        <v>0</v>
      </c>
      <c r="AK103" s="99">
        <f t="shared" si="27"/>
        <v>0</v>
      </c>
      <c r="AL103" s="99">
        <f t="shared" si="28"/>
        <v>0</v>
      </c>
      <c r="AM103" s="100">
        <f t="shared" si="29"/>
        <v>0</v>
      </c>
      <c r="AN103" s="103" t="e">
        <f>Table2[[#This Row],[2021]]/Table2[[#This Row],[d.2021]]</f>
        <v>#DIV/0!</v>
      </c>
      <c r="AO103" s="104" t="e">
        <f>Table2[[#This Row],[2022]]/Table2[[#This Row],[d.2022]]</f>
        <v>#DIV/0!</v>
      </c>
      <c r="AP103" s="104" t="e">
        <f>Table2[[#This Row],[2023]]/Table2[[#This Row],[d.2023]]</f>
        <v>#DIV/0!</v>
      </c>
      <c r="AQ103" s="104" t="e">
        <f>Table2[[#This Row],[2024]]/Table2[[#This Row],[d.2024]]</f>
        <v>#DIV/0!</v>
      </c>
      <c r="AR103" s="104" t="e">
        <f>Table2[[#This Row],[2025]]/Table2[[#This Row],[d.2025]]</f>
        <v>#DIV/0!</v>
      </c>
      <c r="AS103" s="104" t="e">
        <f>Table2[[#This Row],[2026]]/Table2[[#This Row],[d.2026]]</f>
        <v>#DIV/0!</v>
      </c>
      <c r="AT103" s="104" t="e">
        <f>Table2[[#This Row],[2027]]/Table2[[#This Row],[d.2027]]</f>
        <v>#DIV/0!</v>
      </c>
      <c r="AU103" s="104" t="e">
        <f>Table2[[#This Row],[2028]]/Table2[[#This Row],[d.2028]]</f>
        <v>#DIV/0!</v>
      </c>
      <c r="AV103" s="108" t="e">
        <f>Table2[[#This Row],[2029]]/Table2[[#This Row],[d.2029]]</f>
        <v>#DIV/0!</v>
      </c>
      <c r="AW103" s="97" t="e">
        <f>Table2[[#This Row],[e.2021]]/Table2[[#This Row],[Papildatvaļinājums par 20216]]</f>
        <v>#DIV/0!</v>
      </c>
      <c r="AX103" s="97" t="e">
        <f>Table2[[#This Row],[e.2022]]/Table2[[#This Row],[Papildatvaļinājums par 20226]]</f>
        <v>#DIV/0!</v>
      </c>
      <c r="AY103" s="97" t="e">
        <f>Table2[[#This Row],[e.2023]]/Table2[[#This Row],[Papildatvaļinājums par 20236]]</f>
        <v>#DIV/0!</v>
      </c>
      <c r="AZ103" s="97" t="e">
        <f>Table2[[#This Row],[e.2024]]/Table2[[#This Row],[Papildatvaļinājums par 20246]]</f>
        <v>#DIV/0!</v>
      </c>
      <c r="BA103" s="97" t="e">
        <f>Table2[[#This Row],[e.2025]]/Table2[[#This Row],[Papildatvaļinājums par 20256]]</f>
        <v>#DIV/0!</v>
      </c>
      <c r="BB103" s="97" t="e">
        <f>Table2[[#This Row],[e.2026]]/Table2[[#This Row],[Papildatvaļinājums par 20266]]</f>
        <v>#DIV/0!</v>
      </c>
      <c r="BC103" s="97" t="e">
        <f>Table2[[#This Row],[e.2027]]/Table2[[#This Row],[Papildatvaļinājums par 20276]]</f>
        <v>#DIV/0!</v>
      </c>
      <c r="BD103" s="97" t="e">
        <f>Table2[[#This Row],[e.2028]]/Table2[[#This Row],[Papildatvaļinājums par 20286]]</f>
        <v>#DIV/0!</v>
      </c>
      <c r="BE103" s="98" t="e">
        <f>Table2[[#This Row],[e.2029]]/Table2[[#This Row],[Papildatvaļinājums par 20296]]</f>
        <v>#DIV/0!</v>
      </c>
      <c r="BF103" s="85">
        <f>YEAR(Table2[[#This Row],[Ja papildatvaļinājums - darbinieka darba uzsākšana iestādē, ja darbs projektā nav uzsākts 1.janvārī4]])</f>
        <v>1900</v>
      </c>
      <c r="BG103" s="86">
        <f>MONTH(Table2[[#This Row],[Ja papildatvaļinājums - darbinieka darba uzsākšana iestādē, ja darbs projektā nav uzsākts 1.janvārī4]])</f>
        <v>1</v>
      </c>
      <c r="BH103" s="86">
        <f>DAY(Table2[[#This Row],[Ja papildatvaļinājums - darbinieka darba uzsākšana iestādē, ja darbs projektā nav uzsākts 1.janvārī4]])</f>
        <v>0</v>
      </c>
      <c r="BI103" s="147">
        <f t="shared" si="20"/>
        <v>1</v>
      </c>
      <c r="BJ103" s="144" cm="1">
        <f t="array" ref="BJ103">_xlfn.IFS($BF103=2021,$BI103,$BS103=2021,$BV103,$BF103&lt;2021,$BJ$8,$BS103&gt;2021,$BJ$8,$BF103&gt;2021,$BJ$8,$BS103&lt;2021,$BJ$8)</f>
        <v>365</v>
      </c>
      <c r="BK103" s="116" cm="1">
        <f t="array" ref="BK103">_xlfn.IFS($BF103=2022,$BI103,$BS103=2022,$BV103,$BF103&lt;2022,$BK$8,$BS103&gt;2022,$BK$8,$BF103&gt;2022,$BK$8,$BS103&lt;2022,$BK$8)</f>
        <v>365</v>
      </c>
      <c r="BL103" s="116" cm="1">
        <f t="array" ref="BL103">_xlfn.IFS($BF103=2023,$BI103,$BS103=2023,$BV103,$BF103&lt;2023,$BL$8,$BS103&gt;2023,$BL$8,$BF103&gt;2023,$BL$8,$BS103&lt;2023,$BL$8)</f>
        <v>365</v>
      </c>
      <c r="BM103" s="116" cm="1">
        <f t="array" ref="BM103">_xlfn.IFS($BF103=2024,$BI103,$BS103=2024,$BV103,$BF103&lt;2024,$BM$8,$BS103&gt;2024,$BM$8,$BF103&gt;2024,$BM$8,$BS103&lt;2024,$BM$8)</f>
        <v>366</v>
      </c>
      <c r="BN103" s="116" cm="1">
        <f t="array" ref="BN103">_xlfn.IFS($BF103=2025,$BI103,$BS103=2025,$BV103,$BF103&lt;2025,$BN$8,$BS103&gt;2025,$BN$8,$BF103&gt;2025,$BN$8,$BS103&lt;2025,$BN$8)</f>
        <v>365</v>
      </c>
      <c r="BO103" s="116" cm="1">
        <f t="array" ref="BO103">_xlfn.IFS($BF103=2026,$BI103,$BS103=2026,$BV103,$BF103&lt;2026,$BO$8,$BS103&gt;2026,$BO$8,$BF103&gt;2026,$BO$8,$BS103&lt;2026,$BO$8)</f>
        <v>365</v>
      </c>
      <c r="BP103" s="116" cm="1">
        <f t="array" ref="BP103">_xlfn.IFS($BF103=2027,$BI103,$BS103=2027,$BV103,$BF103&lt;2027,$BP$8,$BS103&gt;2027,$BP$8,$BF103&gt;2027,$BP$8,$BS103&lt;2027,$BP$8)</f>
        <v>365</v>
      </c>
      <c r="BQ103" s="116" cm="1">
        <f t="array" ref="BQ103">_xlfn.IFS($BF103=2028,$BI103,$BS103=2028,$BV103,$BF103&lt;2028,$BQ$8,$BS103&gt;2028,$BQ$8,$BF103&gt;2028,$BQ$8,$BS103&lt;2028,$BQ$8)</f>
        <v>366</v>
      </c>
      <c r="BR103" s="119" cm="1">
        <f t="array" ref="BR103">_xlfn.IFS($BF103=2029,$BI103,$BS103=2029,$BV103,$BF103&lt;2029,$BR$8,$BS103&gt;2029,$BR$8,$BF103&gt;2029,$BR$8,$BS103&lt;2029,$BR$8)</f>
        <v>365</v>
      </c>
      <c r="BS103" s="142">
        <f>YEAR(Table2[[#This Row],[Ja papildatvaļinājums - darbinieka darba beigšanas datums iestādē, ja darbs projektā nav beigts  31.decembrī5]])</f>
        <v>1900</v>
      </c>
      <c r="BT103" s="141">
        <f>MONTH(Table2[[#This Row],[Ja papildatvaļinājums - darbinieka darba beigšanas datums iestādē, ja darbs projektā nav beigts  31.decembrī5]])</f>
        <v>1</v>
      </c>
      <c r="BU103" s="141">
        <f>DAY(Table2[[#This Row],[Ja papildatvaļinājums - darbinieka darba beigšanas datums iestādē, ja darbs projektā nav beigts  31.decembrī5]])</f>
        <v>0</v>
      </c>
      <c r="BV103" s="141">
        <f>IF(YEAR($J103)=YEAR($K103),MIN(DATE($BS103,$BT103,$BU103),$K103)-MAX(DATE($BF103,$BG103,$BH103),$J103)+1,MIN(DATE($BS103,$BT103,$BU103),$K103)-MAX(DATE(Table2[[#This Row],[Darba beigu gads iestādē]],1,1))+1)</f>
        <v>1</v>
      </c>
    </row>
    <row r="104" spans="1:74" x14ac:dyDescent="0.3">
      <c r="A104" s="26">
        <v>95</v>
      </c>
      <c r="B104" s="48"/>
      <c r="C104" s="49"/>
      <c r="D104" s="57"/>
      <c r="E104" s="63">
        <f>SUMIF(Table2[[#This Row],[b.2021]:[c.2029]],"&gt;0",Table2[[#This Row],[b.2021]:[c.2029]])</f>
        <v>0</v>
      </c>
      <c r="F104" s="58"/>
      <c r="G104" s="59"/>
      <c r="H104" s="66">
        <f>Table2[[#This Row],[Atvaļinājuma dienu skaits, kas projektā attiecināts iepriekšējos MP ]]+Table2[[#This Row],[Atvaļinājuma dienu skaits, kas pieprasīts šajā MP3]]</f>
        <v>0</v>
      </c>
      <c r="I104" s="29">
        <f>Table2[[#This Row],[Atvaļinājums proporcionāli nostrādātajam laikam projektā (Visi atvaļinājumi kopā)]]-H104</f>
        <v>0</v>
      </c>
      <c r="J104" s="135"/>
      <c r="K104" s="139"/>
      <c r="L104" s="125"/>
      <c r="M104" s="126"/>
      <c r="N104" s="126"/>
      <c r="O104" s="126"/>
      <c r="P104" s="126"/>
      <c r="Q104" s="126"/>
      <c r="R104" s="126"/>
      <c r="S104" s="126"/>
      <c r="T104" s="127"/>
      <c r="U104" s="170"/>
      <c r="V104" s="106">
        <f>IF(COUNT(Table2[[#This Row],[Darba sākuma datums projektā1]:[Amata pienākumu izpildes termiņš, vai darba beigu datums par kuru iesniegts MP2]])=2,MIN(DATE($V$9,12,31),$D104)-MAX(DATE($V$9,1,1),$C104)+1,0)</f>
        <v>0</v>
      </c>
      <c r="W104" s="99">
        <f>IF(COUNT(Table2[[#This Row],[Darba sākuma datums projektā1]:[Amata pienākumu izpildes termiņš, vai darba beigu datums par kuru iesniegts MP2]])=2,MIN(DATE($W$9,12,31),$D104)-MAX(DATE($W$9,1,1),$C104)+1,0)</f>
        <v>0</v>
      </c>
      <c r="X104" s="99">
        <f>IF(COUNT(Table2[[#This Row],[Darba sākuma datums projektā1]:[Amata pienākumu izpildes termiņš, vai darba beigu datums par kuru iesniegts MP2]])=2,MIN(DATE($X$9,12,31),$D104)-MAX(DATE($X$9,1,1),$C104)+1,0)</f>
        <v>0</v>
      </c>
      <c r="Y104" s="99">
        <f>IF(COUNT(Table2[[#This Row],[Darba sākuma datums projektā1]:[Amata pienākumu izpildes termiņš, vai darba beigu datums par kuru iesniegts MP2]])=2,MIN(DATE($Y$9,12,31),$D104)-MAX(DATE($Y$9,1,1),$C104)+1,0)</f>
        <v>0</v>
      </c>
      <c r="Z104" s="99">
        <f>IF(COUNT(Table2[[#This Row],[Darba sākuma datums projektā1]:[Amata pienākumu izpildes termiņš, vai darba beigu datums par kuru iesniegts MP2]])=2,MIN(DATE($Z$9,12,31),$D104)-MAX(DATE(Z$9,1,1),$C104)+1,0)</f>
        <v>0</v>
      </c>
      <c r="AA104" s="99">
        <f>IF(COUNT(Table2[[#This Row],[Darba sākuma datums projektā1]:[Amata pienākumu izpildes termiņš, vai darba beigu datums par kuru iesniegts MP2]])=2,MIN(DATE($AA$9,12,31),$D104)-MAX(DATE($AA$9,1,1),$C104)+1,0)</f>
        <v>0</v>
      </c>
      <c r="AB104" s="99">
        <f>IF(COUNT(Table2[[#This Row],[Darba sākuma datums projektā1]:[Amata pienākumu izpildes termiņš, vai darba beigu datums par kuru iesniegts MP2]])=2,MIN(DATE($AB$9,12,31),$D104)-MAX(DATE($AB$9,1,1),$C104)+1,0)</f>
        <v>0</v>
      </c>
      <c r="AC104" s="99">
        <f>IF(COUNT(Table2[[#This Row],[Darba sākuma datums projektā1]:[Amata pienākumu izpildes termiņš, vai darba beigu datums par kuru iesniegts MP2]])=2,MIN(DATE($AC$9,12,31),$D104)-MAX(DATE($AC$9,1,1),$C104)+1,0)</f>
        <v>0</v>
      </c>
      <c r="AD104" s="109">
        <f>IF(COUNT(Table2[[#This Row],[Darba sākuma datums projektā1]:[Amata pienākumu izpildes termiņš, vai darba beigu datums par kuru iesniegts MP2]])=2,MIN(DATE($AD$9,12,31),$D104)-MAX(DATE($AD$9,1,1),$C104)+1,0)</f>
        <v>0</v>
      </c>
      <c r="AE104" s="106">
        <f t="shared" si="21"/>
        <v>0</v>
      </c>
      <c r="AF104" s="99">
        <f t="shared" si="22"/>
        <v>0</v>
      </c>
      <c r="AG104" s="99">
        <f t="shared" si="23"/>
        <v>0</v>
      </c>
      <c r="AH104" s="99">
        <f t="shared" si="24"/>
        <v>0</v>
      </c>
      <c r="AI104" s="99">
        <f t="shared" si="25"/>
        <v>0</v>
      </c>
      <c r="AJ104" s="99">
        <f t="shared" si="26"/>
        <v>0</v>
      </c>
      <c r="AK104" s="99">
        <f t="shared" si="27"/>
        <v>0</v>
      </c>
      <c r="AL104" s="99">
        <f t="shared" si="28"/>
        <v>0</v>
      </c>
      <c r="AM104" s="100">
        <f t="shared" si="29"/>
        <v>0</v>
      </c>
      <c r="AN104" s="103" t="e">
        <f>Table2[[#This Row],[2021]]/Table2[[#This Row],[d.2021]]</f>
        <v>#DIV/0!</v>
      </c>
      <c r="AO104" s="104" t="e">
        <f>Table2[[#This Row],[2022]]/Table2[[#This Row],[d.2022]]</f>
        <v>#DIV/0!</v>
      </c>
      <c r="AP104" s="104" t="e">
        <f>Table2[[#This Row],[2023]]/Table2[[#This Row],[d.2023]]</f>
        <v>#DIV/0!</v>
      </c>
      <c r="AQ104" s="104" t="e">
        <f>Table2[[#This Row],[2024]]/Table2[[#This Row],[d.2024]]</f>
        <v>#DIV/0!</v>
      </c>
      <c r="AR104" s="104" t="e">
        <f>Table2[[#This Row],[2025]]/Table2[[#This Row],[d.2025]]</f>
        <v>#DIV/0!</v>
      </c>
      <c r="AS104" s="104" t="e">
        <f>Table2[[#This Row],[2026]]/Table2[[#This Row],[d.2026]]</f>
        <v>#DIV/0!</v>
      </c>
      <c r="AT104" s="104" t="e">
        <f>Table2[[#This Row],[2027]]/Table2[[#This Row],[d.2027]]</f>
        <v>#DIV/0!</v>
      </c>
      <c r="AU104" s="104" t="e">
        <f>Table2[[#This Row],[2028]]/Table2[[#This Row],[d.2028]]</f>
        <v>#DIV/0!</v>
      </c>
      <c r="AV104" s="108" t="e">
        <f>Table2[[#This Row],[2029]]/Table2[[#This Row],[d.2029]]</f>
        <v>#DIV/0!</v>
      </c>
      <c r="AW104" s="97" t="e">
        <f>Table2[[#This Row],[e.2021]]/Table2[[#This Row],[Papildatvaļinājums par 20216]]</f>
        <v>#DIV/0!</v>
      </c>
      <c r="AX104" s="97" t="e">
        <f>Table2[[#This Row],[e.2022]]/Table2[[#This Row],[Papildatvaļinājums par 20226]]</f>
        <v>#DIV/0!</v>
      </c>
      <c r="AY104" s="97" t="e">
        <f>Table2[[#This Row],[e.2023]]/Table2[[#This Row],[Papildatvaļinājums par 20236]]</f>
        <v>#DIV/0!</v>
      </c>
      <c r="AZ104" s="97" t="e">
        <f>Table2[[#This Row],[e.2024]]/Table2[[#This Row],[Papildatvaļinājums par 20246]]</f>
        <v>#DIV/0!</v>
      </c>
      <c r="BA104" s="97" t="e">
        <f>Table2[[#This Row],[e.2025]]/Table2[[#This Row],[Papildatvaļinājums par 20256]]</f>
        <v>#DIV/0!</v>
      </c>
      <c r="BB104" s="97" t="e">
        <f>Table2[[#This Row],[e.2026]]/Table2[[#This Row],[Papildatvaļinājums par 20266]]</f>
        <v>#DIV/0!</v>
      </c>
      <c r="BC104" s="97" t="e">
        <f>Table2[[#This Row],[e.2027]]/Table2[[#This Row],[Papildatvaļinājums par 20276]]</f>
        <v>#DIV/0!</v>
      </c>
      <c r="BD104" s="97" t="e">
        <f>Table2[[#This Row],[e.2028]]/Table2[[#This Row],[Papildatvaļinājums par 20286]]</f>
        <v>#DIV/0!</v>
      </c>
      <c r="BE104" s="98" t="e">
        <f>Table2[[#This Row],[e.2029]]/Table2[[#This Row],[Papildatvaļinājums par 20296]]</f>
        <v>#DIV/0!</v>
      </c>
      <c r="BF104" s="85">
        <f>YEAR(Table2[[#This Row],[Ja papildatvaļinājums - darbinieka darba uzsākšana iestādē, ja darbs projektā nav uzsākts 1.janvārī4]])</f>
        <v>1900</v>
      </c>
      <c r="BG104" s="86">
        <f>MONTH(Table2[[#This Row],[Ja papildatvaļinājums - darbinieka darba uzsākšana iestādē, ja darbs projektā nav uzsākts 1.janvārī4]])</f>
        <v>1</v>
      </c>
      <c r="BH104" s="86">
        <f>DAY(Table2[[#This Row],[Ja papildatvaļinājums - darbinieka darba uzsākšana iestādē, ja darbs projektā nav uzsākts 1.janvārī4]])</f>
        <v>0</v>
      </c>
      <c r="BI104" s="147">
        <f t="shared" si="20"/>
        <v>1</v>
      </c>
      <c r="BJ104" s="144" cm="1">
        <f t="array" ref="BJ104">_xlfn.IFS($BF104=2021,$BI104,$BS104=2021,$BV104,$BF104&lt;2021,$BJ$8,$BS104&gt;2021,$BJ$8,$BF104&gt;2021,$BJ$8,$BS104&lt;2021,$BJ$8)</f>
        <v>365</v>
      </c>
      <c r="BK104" s="116" cm="1">
        <f t="array" ref="BK104">_xlfn.IFS($BF104=2022,$BI104,$BS104=2022,$BV104,$BF104&lt;2022,$BK$8,$BS104&gt;2022,$BK$8,$BF104&gt;2022,$BK$8,$BS104&lt;2022,$BK$8)</f>
        <v>365</v>
      </c>
      <c r="BL104" s="116" cm="1">
        <f t="array" ref="BL104">_xlfn.IFS($BF104=2023,$BI104,$BS104=2023,$BV104,$BF104&lt;2023,$BL$8,$BS104&gt;2023,$BL$8,$BF104&gt;2023,$BL$8,$BS104&lt;2023,$BL$8)</f>
        <v>365</v>
      </c>
      <c r="BM104" s="116" cm="1">
        <f t="array" ref="BM104">_xlfn.IFS($BF104=2024,$BI104,$BS104=2024,$BV104,$BF104&lt;2024,$BM$8,$BS104&gt;2024,$BM$8,$BF104&gt;2024,$BM$8,$BS104&lt;2024,$BM$8)</f>
        <v>366</v>
      </c>
      <c r="BN104" s="116" cm="1">
        <f t="array" ref="BN104">_xlfn.IFS($BF104=2025,$BI104,$BS104=2025,$BV104,$BF104&lt;2025,$BN$8,$BS104&gt;2025,$BN$8,$BF104&gt;2025,$BN$8,$BS104&lt;2025,$BN$8)</f>
        <v>365</v>
      </c>
      <c r="BO104" s="116" cm="1">
        <f t="array" ref="BO104">_xlfn.IFS($BF104=2026,$BI104,$BS104=2026,$BV104,$BF104&lt;2026,$BO$8,$BS104&gt;2026,$BO$8,$BF104&gt;2026,$BO$8,$BS104&lt;2026,$BO$8)</f>
        <v>365</v>
      </c>
      <c r="BP104" s="116" cm="1">
        <f t="array" ref="BP104">_xlfn.IFS($BF104=2027,$BI104,$BS104=2027,$BV104,$BF104&lt;2027,$BP$8,$BS104&gt;2027,$BP$8,$BF104&gt;2027,$BP$8,$BS104&lt;2027,$BP$8)</f>
        <v>365</v>
      </c>
      <c r="BQ104" s="116" cm="1">
        <f t="array" ref="BQ104">_xlfn.IFS($BF104=2028,$BI104,$BS104=2028,$BV104,$BF104&lt;2028,$BQ$8,$BS104&gt;2028,$BQ$8,$BF104&gt;2028,$BQ$8,$BS104&lt;2028,$BQ$8)</f>
        <v>366</v>
      </c>
      <c r="BR104" s="119" cm="1">
        <f t="array" ref="BR104">_xlfn.IFS($BF104=2029,$BI104,$BS104=2029,$BV104,$BF104&lt;2029,$BR$8,$BS104&gt;2029,$BR$8,$BF104&gt;2029,$BR$8,$BS104&lt;2029,$BR$8)</f>
        <v>365</v>
      </c>
      <c r="BS104" s="142">
        <f>YEAR(Table2[[#This Row],[Ja papildatvaļinājums - darbinieka darba beigšanas datums iestādē, ja darbs projektā nav beigts  31.decembrī5]])</f>
        <v>1900</v>
      </c>
      <c r="BT104" s="141">
        <f>MONTH(Table2[[#This Row],[Ja papildatvaļinājums - darbinieka darba beigšanas datums iestādē, ja darbs projektā nav beigts  31.decembrī5]])</f>
        <v>1</v>
      </c>
      <c r="BU104" s="141">
        <f>DAY(Table2[[#This Row],[Ja papildatvaļinājums - darbinieka darba beigšanas datums iestādē, ja darbs projektā nav beigts  31.decembrī5]])</f>
        <v>0</v>
      </c>
      <c r="BV104" s="141">
        <f>IF(YEAR($J104)=YEAR($K104),MIN(DATE($BS104,$BT104,$BU104),$K104)-MAX(DATE($BF104,$BG104,$BH104),$J104)+1,MIN(DATE($BS104,$BT104,$BU104),$K104)-MAX(DATE(Table2[[#This Row],[Darba beigu gads iestādē]],1,1))+1)</f>
        <v>1</v>
      </c>
    </row>
    <row r="105" spans="1:74" x14ac:dyDescent="0.3">
      <c r="A105" s="26">
        <v>96</v>
      </c>
      <c r="B105" s="48"/>
      <c r="C105" s="49"/>
      <c r="D105" s="57"/>
      <c r="E105" s="63">
        <f>SUMIF(Table2[[#This Row],[b.2021]:[c.2029]],"&gt;0",Table2[[#This Row],[b.2021]:[c.2029]])</f>
        <v>0</v>
      </c>
      <c r="F105" s="58"/>
      <c r="G105" s="59"/>
      <c r="H105" s="66">
        <f>Table2[[#This Row],[Atvaļinājuma dienu skaits, kas projektā attiecināts iepriekšējos MP ]]+Table2[[#This Row],[Atvaļinājuma dienu skaits, kas pieprasīts šajā MP3]]</f>
        <v>0</v>
      </c>
      <c r="I105" s="29">
        <f>Table2[[#This Row],[Atvaļinājums proporcionāli nostrādātajam laikam projektā (Visi atvaļinājumi kopā)]]-H105</f>
        <v>0</v>
      </c>
      <c r="J105" s="135"/>
      <c r="K105" s="139"/>
      <c r="L105" s="125"/>
      <c r="M105" s="126"/>
      <c r="N105" s="126"/>
      <c r="O105" s="126"/>
      <c r="P105" s="126"/>
      <c r="Q105" s="126"/>
      <c r="R105" s="126"/>
      <c r="S105" s="126"/>
      <c r="T105" s="127"/>
      <c r="U105" s="170"/>
      <c r="V105" s="106">
        <f>IF(COUNT(Table2[[#This Row],[Darba sākuma datums projektā1]:[Amata pienākumu izpildes termiņš, vai darba beigu datums par kuru iesniegts MP2]])=2,MIN(DATE($V$9,12,31),$D105)-MAX(DATE($V$9,1,1),$C105)+1,0)</f>
        <v>0</v>
      </c>
      <c r="W105" s="99">
        <f>IF(COUNT(Table2[[#This Row],[Darba sākuma datums projektā1]:[Amata pienākumu izpildes termiņš, vai darba beigu datums par kuru iesniegts MP2]])=2,MIN(DATE($W$9,12,31),$D105)-MAX(DATE($W$9,1,1),$C105)+1,0)</f>
        <v>0</v>
      </c>
      <c r="X105" s="99">
        <f>IF(COUNT(Table2[[#This Row],[Darba sākuma datums projektā1]:[Amata pienākumu izpildes termiņš, vai darba beigu datums par kuru iesniegts MP2]])=2,MIN(DATE($X$9,12,31),$D105)-MAX(DATE($X$9,1,1),$C105)+1,0)</f>
        <v>0</v>
      </c>
      <c r="Y105" s="99">
        <f>IF(COUNT(Table2[[#This Row],[Darba sākuma datums projektā1]:[Amata pienākumu izpildes termiņš, vai darba beigu datums par kuru iesniegts MP2]])=2,MIN(DATE($Y$9,12,31),$D105)-MAX(DATE($Y$9,1,1),$C105)+1,0)</f>
        <v>0</v>
      </c>
      <c r="Z105" s="99">
        <f>IF(COUNT(Table2[[#This Row],[Darba sākuma datums projektā1]:[Amata pienākumu izpildes termiņš, vai darba beigu datums par kuru iesniegts MP2]])=2,MIN(DATE($Z$9,12,31),$D105)-MAX(DATE(Z$9,1,1),$C105)+1,0)</f>
        <v>0</v>
      </c>
      <c r="AA105" s="99">
        <f>IF(COUNT(Table2[[#This Row],[Darba sākuma datums projektā1]:[Amata pienākumu izpildes termiņš, vai darba beigu datums par kuru iesniegts MP2]])=2,MIN(DATE($AA$9,12,31),$D105)-MAX(DATE($AA$9,1,1),$C105)+1,0)</f>
        <v>0</v>
      </c>
      <c r="AB105" s="99">
        <f>IF(COUNT(Table2[[#This Row],[Darba sākuma datums projektā1]:[Amata pienākumu izpildes termiņš, vai darba beigu datums par kuru iesniegts MP2]])=2,MIN(DATE($AB$9,12,31),$D105)-MAX(DATE($AB$9,1,1),$C105)+1,0)</f>
        <v>0</v>
      </c>
      <c r="AC105" s="99">
        <f>IF(COUNT(Table2[[#This Row],[Darba sākuma datums projektā1]:[Amata pienākumu izpildes termiņš, vai darba beigu datums par kuru iesniegts MP2]])=2,MIN(DATE($AC$9,12,31),$D105)-MAX(DATE($AC$9,1,1),$C105)+1,0)</f>
        <v>0</v>
      </c>
      <c r="AD105" s="109">
        <f>IF(COUNT(Table2[[#This Row],[Darba sākuma datums projektā1]:[Amata pienākumu izpildes termiņš, vai darba beigu datums par kuru iesniegts MP2]])=2,MIN(DATE($AD$9,12,31),$D105)-MAX(DATE($AD$9,1,1),$C105)+1,0)</f>
        <v>0</v>
      </c>
      <c r="AE105" s="106">
        <f t="shared" si="21"/>
        <v>0</v>
      </c>
      <c r="AF105" s="99">
        <f t="shared" si="22"/>
        <v>0</v>
      </c>
      <c r="AG105" s="99">
        <f t="shared" si="23"/>
        <v>0</v>
      </c>
      <c r="AH105" s="99">
        <f t="shared" si="24"/>
        <v>0</v>
      </c>
      <c r="AI105" s="99">
        <f t="shared" si="25"/>
        <v>0</v>
      </c>
      <c r="AJ105" s="99">
        <f t="shared" si="26"/>
        <v>0</v>
      </c>
      <c r="AK105" s="99">
        <f t="shared" si="27"/>
        <v>0</v>
      </c>
      <c r="AL105" s="99">
        <f t="shared" si="28"/>
        <v>0</v>
      </c>
      <c r="AM105" s="100">
        <f t="shared" si="29"/>
        <v>0</v>
      </c>
      <c r="AN105" s="103" t="e">
        <f>Table2[[#This Row],[2021]]/Table2[[#This Row],[d.2021]]</f>
        <v>#DIV/0!</v>
      </c>
      <c r="AO105" s="104" t="e">
        <f>Table2[[#This Row],[2022]]/Table2[[#This Row],[d.2022]]</f>
        <v>#DIV/0!</v>
      </c>
      <c r="AP105" s="104" t="e">
        <f>Table2[[#This Row],[2023]]/Table2[[#This Row],[d.2023]]</f>
        <v>#DIV/0!</v>
      </c>
      <c r="AQ105" s="104" t="e">
        <f>Table2[[#This Row],[2024]]/Table2[[#This Row],[d.2024]]</f>
        <v>#DIV/0!</v>
      </c>
      <c r="AR105" s="104" t="e">
        <f>Table2[[#This Row],[2025]]/Table2[[#This Row],[d.2025]]</f>
        <v>#DIV/0!</v>
      </c>
      <c r="AS105" s="104" t="e">
        <f>Table2[[#This Row],[2026]]/Table2[[#This Row],[d.2026]]</f>
        <v>#DIV/0!</v>
      </c>
      <c r="AT105" s="104" t="e">
        <f>Table2[[#This Row],[2027]]/Table2[[#This Row],[d.2027]]</f>
        <v>#DIV/0!</v>
      </c>
      <c r="AU105" s="104" t="e">
        <f>Table2[[#This Row],[2028]]/Table2[[#This Row],[d.2028]]</f>
        <v>#DIV/0!</v>
      </c>
      <c r="AV105" s="108" t="e">
        <f>Table2[[#This Row],[2029]]/Table2[[#This Row],[d.2029]]</f>
        <v>#DIV/0!</v>
      </c>
      <c r="AW105" s="97" t="e">
        <f>Table2[[#This Row],[e.2021]]/Table2[[#This Row],[Papildatvaļinājums par 20216]]</f>
        <v>#DIV/0!</v>
      </c>
      <c r="AX105" s="97" t="e">
        <f>Table2[[#This Row],[e.2022]]/Table2[[#This Row],[Papildatvaļinājums par 20226]]</f>
        <v>#DIV/0!</v>
      </c>
      <c r="AY105" s="97" t="e">
        <f>Table2[[#This Row],[e.2023]]/Table2[[#This Row],[Papildatvaļinājums par 20236]]</f>
        <v>#DIV/0!</v>
      </c>
      <c r="AZ105" s="97" t="e">
        <f>Table2[[#This Row],[e.2024]]/Table2[[#This Row],[Papildatvaļinājums par 20246]]</f>
        <v>#DIV/0!</v>
      </c>
      <c r="BA105" s="97" t="e">
        <f>Table2[[#This Row],[e.2025]]/Table2[[#This Row],[Papildatvaļinājums par 20256]]</f>
        <v>#DIV/0!</v>
      </c>
      <c r="BB105" s="97" t="e">
        <f>Table2[[#This Row],[e.2026]]/Table2[[#This Row],[Papildatvaļinājums par 20266]]</f>
        <v>#DIV/0!</v>
      </c>
      <c r="BC105" s="97" t="e">
        <f>Table2[[#This Row],[e.2027]]/Table2[[#This Row],[Papildatvaļinājums par 20276]]</f>
        <v>#DIV/0!</v>
      </c>
      <c r="BD105" s="97" t="e">
        <f>Table2[[#This Row],[e.2028]]/Table2[[#This Row],[Papildatvaļinājums par 20286]]</f>
        <v>#DIV/0!</v>
      </c>
      <c r="BE105" s="98" t="e">
        <f>Table2[[#This Row],[e.2029]]/Table2[[#This Row],[Papildatvaļinājums par 20296]]</f>
        <v>#DIV/0!</v>
      </c>
      <c r="BF105" s="85">
        <f>YEAR(Table2[[#This Row],[Ja papildatvaļinājums - darbinieka darba uzsākšana iestādē, ja darbs projektā nav uzsākts 1.janvārī4]])</f>
        <v>1900</v>
      </c>
      <c r="BG105" s="86">
        <f>MONTH(Table2[[#This Row],[Ja papildatvaļinājums - darbinieka darba uzsākšana iestādē, ja darbs projektā nav uzsākts 1.janvārī4]])</f>
        <v>1</v>
      </c>
      <c r="BH105" s="86">
        <f>DAY(Table2[[#This Row],[Ja papildatvaļinājums - darbinieka darba uzsākšana iestādē, ja darbs projektā nav uzsākts 1.janvārī4]])</f>
        <v>0</v>
      </c>
      <c r="BI105" s="147">
        <f t="shared" si="20"/>
        <v>1</v>
      </c>
      <c r="BJ105" s="144" cm="1">
        <f t="array" ref="BJ105">_xlfn.IFS($BF105=2021,$BI105,$BS105=2021,$BV105,$BF105&lt;2021,$BJ$8,$BS105&gt;2021,$BJ$8,$BF105&gt;2021,$BJ$8,$BS105&lt;2021,$BJ$8)</f>
        <v>365</v>
      </c>
      <c r="BK105" s="116" cm="1">
        <f t="array" ref="BK105">_xlfn.IFS($BF105=2022,$BI105,$BS105=2022,$BV105,$BF105&lt;2022,$BK$8,$BS105&gt;2022,$BK$8,$BF105&gt;2022,$BK$8,$BS105&lt;2022,$BK$8)</f>
        <v>365</v>
      </c>
      <c r="BL105" s="116" cm="1">
        <f t="array" ref="BL105">_xlfn.IFS($BF105=2023,$BI105,$BS105=2023,$BV105,$BF105&lt;2023,$BL$8,$BS105&gt;2023,$BL$8,$BF105&gt;2023,$BL$8,$BS105&lt;2023,$BL$8)</f>
        <v>365</v>
      </c>
      <c r="BM105" s="116" cm="1">
        <f t="array" ref="BM105">_xlfn.IFS($BF105=2024,$BI105,$BS105=2024,$BV105,$BF105&lt;2024,$BM$8,$BS105&gt;2024,$BM$8,$BF105&gt;2024,$BM$8,$BS105&lt;2024,$BM$8)</f>
        <v>366</v>
      </c>
      <c r="BN105" s="116" cm="1">
        <f t="array" ref="BN105">_xlfn.IFS($BF105=2025,$BI105,$BS105=2025,$BV105,$BF105&lt;2025,$BN$8,$BS105&gt;2025,$BN$8,$BF105&gt;2025,$BN$8,$BS105&lt;2025,$BN$8)</f>
        <v>365</v>
      </c>
      <c r="BO105" s="116" cm="1">
        <f t="array" ref="BO105">_xlfn.IFS($BF105=2026,$BI105,$BS105=2026,$BV105,$BF105&lt;2026,$BO$8,$BS105&gt;2026,$BO$8,$BF105&gt;2026,$BO$8,$BS105&lt;2026,$BO$8)</f>
        <v>365</v>
      </c>
      <c r="BP105" s="116" cm="1">
        <f t="array" ref="BP105">_xlfn.IFS($BF105=2027,$BI105,$BS105=2027,$BV105,$BF105&lt;2027,$BP$8,$BS105&gt;2027,$BP$8,$BF105&gt;2027,$BP$8,$BS105&lt;2027,$BP$8)</f>
        <v>365</v>
      </c>
      <c r="BQ105" s="116" cm="1">
        <f t="array" ref="BQ105">_xlfn.IFS($BF105=2028,$BI105,$BS105=2028,$BV105,$BF105&lt;2028,$BQ$8,$BS105&gt;2028,$BQ$8,$BF105&gt;2028,$BQ$8,$BS105&lt;2028,$BQ$8)</f>
        <v>366</v>
      </c>
      <c r="BR105" s="119" cm="1">
        <f t="array" ref="BR105">_xlfn.IFS($BF105=2029,$BI105,$BS105=2029,$BV105,$BF105&lt;2029,$BR$8,$BS105&gt;2029,$BR$8,$BF105&gt;2029,$BR$8,$BS105&lt;2029,$BR$8)</f>
        <v>365</v>
      </c>
      <c r="BS105" s="142">
        <f>YEAR(Table2[[#This Row],[Ja papildatvaļinājums - darbinieka darba beigšanas datums iestādē, ja darbs projektā nav beigts  31.decembrī5]])</f>
        <v>1900</v>
      </c>
      <c r="BT105" s="141">
        <f>MONTH(Table2[[#This Row],[Ja papildatvaļinājums - darbinieka darba beigšanas datums iestādē, ja darbs projektā nav beigts  31.decembrī5]])</f>
        <v>1</v>
      </c>
      <c r="BU105" s="141">
        <f>DAY(Table2[[#This Row],[Ja papildatvaļinājums - darbinieka darba beigšanas datums iestādē, ja darbs projektā nav beigts  31.decembrī5]])</f>
        <v>0</v>
      </c>
      <c r="BV105" s="141">
        <f>IF(YEAR($J105)=YEAR($K105),MIN(DATE($BS105,$BT105,$BU105),$K105)-MAX(DATE($BF105,$BG105,$BH105),$J105)+1,MIN(DATE($BS105,$BT105,$BU105),$K105)-MAX(DATE(Table2[[#This Row],[Darba beigu gads iestādē]],1,1))+1)</f>
        <v>1</v>
      </c>
    </row>
    <row r="106" spans="1:74" x14ac:dyDescent="0.3">
      <c r="A106" s="26">
        <v>97</v>
      </c>
      <c r="B106" s="48"/>
      <c r="C106" s="49"/>
      <c r="D106" s="57"/>
      <c r="E106" s="63">
        <f>SUMIF(Table2[[#This Row],[b.2021]:[c.2029]],"&gt;0",Table2[[#This Row],[b.2021]:[c.2029]])</f>
        <v>0</v>
      </c>
      <c r="F106" s="58"/>
      <c r="G106" s="59"/>
      <c r="H106" s="66">
        <f>Table2[[#This Row],[Atvaļinājuma dienu skaits, kas projektā attiecināts iepriekšējos MP ]]+Table2[[#This Row],[Atvaļinājuma dienu skaits, kas pieprasīts šajā MP3]]</f>
        <v>0</v>
      </c>
      <c r="I106" s="29">
        <f>Table2[[#This Row],[Atvaļinājums proporcionāli nostrādātajam laikam projektā (Visi atvaļinājumi kopā)]]-H106</f>
        <v>0</v>
      </c>
      <c r="J106" s="135"/>
      <c r="K106" s="139"/>
      <c r="L106" s="125"/>
      <c r="M106" s="126"/>
      <c r="N106" s="126"/>
      <c r="O106" s="126"/>
      <c r="P106" s="126"/>
      <c r="Q106" s="126"/>
      <c r="R106" s="126"/>
      <c r="S106" s="126"/>
      <c r="T106" s="127"/>
      <c r="U106" s="170"/>
      <c r="V106" s="106">
        <f>IF(COUNT(Table2[[#This Row],[Darba sākuma datums projektā1]:[Amata pienākumu izpildes termiņš, vai darba beigu datums par kuru iesniegts MP2]])=2,MIN(DATE($V$9,12,31),$D106)-MAX(DATE($V$9,1,1),$C106)+1,0)</f>
        <v>0</v>
      </c>
      <c r="W106" s="99">
        <f>IF(COUNT(Table2[[#This Row],[Darba sākuma datums projektā1]:[Amata pienākumu izpildes termiņš, vai darba beigu datums par kuru iesniegts MP2]])=2,MIN(DATE($W$9,12,31),$D106)-MAX(DATE($W$9,1,1),$C106)+1,0)</f>
        <v>0</v>
      </c>
      <c r="X106" s="99">
        <f>IF(COUNT(Table2[[#This Row],[Darba sākuma datums projektā1]:[Amata pienākumu izpildes termiņš, vai darba beigu datums par kuru iesniegts MP2]])=2,MIN(DATE($X$9,12,31),$D106)-MAX(DATE($X$9,1,1),$C106)+1,0)</f>
        <v>0</v>
      </c>
      <c r="Y106" s="99">
        <f>IF(COUNT(Table2[[#This Row],[Darba sākuma datums projektā1]:[Amata pienākumu izpildes termiņš, vai darba beigu datums par kuru iesniegts MP2]])=2,MIN(DATE($Y$9,12,31),$D106)-MAX(DATE($Y$9,1,1),$C106)+1,0)</f>
        <v>0</v>
      </c>
      <c r="Z106" s="99">
        <f>IF(COUNT(Table2[[#This Row],[Darba sākuma datums projektā1]:[Amata pienākumu izpildes termiņš, vai darba beigu datums par kuru iesniegts MP2]])=2,MIN(DATE($Z$9,12,31),$D106)-MAX(DATE(Z$9,1,1),$C106)+1,0)</f>
        <v>0</v>
      </c>
      <c r="AA106" s="99">
        <f>IF(COUNT(Table2[[#This Row],[Darba sākuma datums projektā1]:[Amata pienākumu izpildes termiņš, vai darba beigu datums par kuru iesniegts MP2]])=2,MIN(DATE($AA$9,12,31),$D106)-MAX(DATE($AA$9,1,1),$C106)+1,0)</f>
        <v>0</v>
      </c>
      <c r="AB106" s="99">
        <f>IF(COUNT(Table2[[#This Row],[Darba sākuma datums projektā1]:[Amata pienākumu izpildes termiņš, vai darba beigu datums par kuru iesniegts MP2]])=2,MIN(DATE($AB$9,12,31),$D106)-MAX(DATE($AB$9,1,1),$C106)+1,0)</f>
        <v>0</v>
      </c>
      <c r="AC106" s="99">
        <f>IF(COUNT(Table2[[#This Row],[Darba sākuma datums projektā1]:[Amata pienākumu izpildes termiņš, vai darba beigu datums par kuru iesniegts MP2]])=2,MIN(DATE($AC$9,12,31),$D106)-MAX(DATE($AC$9,1,1),$C106)+1,0)</f>
        <v>0</v>
      </c>
      <c r="AD106" s="109">
        <f>IF(COUNT(Table2[[#This Row],[Darba sākuma datums projektā1]:[Amata pienākumu izpildes termiņš, vai darba beigu datums par kuru iesniegts MP2]])=2,MIN(DATE($AD$9,12,31),$D106)-MAX(DATE($AD$9,1,1),$C106)+1,0)</f>
        <v>0</v>
      </c>
      <c r="AE106" s="106">
        <f t="shared" si="21"/>
        <v>0</v>
      </c>
      <c r="AF106" s="99">
        <f t="shared" si="22"/>
        <v>0</v>
      </c>
      <c r="AG106" s="99">
        <f t="shared" si="23"/>
        <v>0</v>
      </c>
      <c r="AH106" s="99">
        <f t="shared" si="24"/>
        <v>0</v>
      </c>
      <c r="AI106" s="99">
        <f t="shared" si="25"/>
        <v>0</v>
      </c>
      <c r="AJ106" s="99">
        <f t="shared" si="26"/>
        <v>0</v>
      </c>
      <c r="AK106" s="99">
        <f t="shared" si="27"/>
        <v>0</v>
      </c>
      <c r="AL106" s="99">
        <f t="shared" si="28"/>
        <v>0</v>
      </c>
      <c r="AM106" s="100">
        <f t="shared" si="29"/>
        <v>0</v>
      </c>
      <c r="AN106" s="103" t="e">
        <f>Table2[[#This Row],[2021]]/Table2[[#This Row],[d.2021]]</f>
        <v>#DIV/0!</v>
      </c>
      <c r="AO106" s="104" t="e">
        <f>Table2[[#This Row],[2022]]/Table2[[#This Row],[d.2022]]</f>
        <v>#DIV/0!</v>
      </c>
      <c r="AP106" s="104" t="e">
        <f>Table2[[#This Row],[2023]]/Table2[[#This Row],[d.2023]]</f>
        <v>#DIV/0!</v>
      </c>
      <c r="AQ106" s="104" t="e">
        <f>Table2[[#This Row],[2024]]/Table2[[#This Row],[d.2024]]</f>
        <v>#DIV/0!</v>
      </c>
      <c r="AR106" s="104" t="e">
        <f>Table2[[#This Row],[2025]]/Table2[[#This Row],[d.2025]]</f>
        <v>#DIV/0!</v>
      </c>
      <c r="AS106" s="104" t="e">
        <f>Table2[[#This Row],[2026]]/Table2[[#This Row],[d.2026]]</f>
        <v>#DIV/0!</v>
      </c>
      <c r="AT106" s="104" t="e">
        <f>Table2[[#This Row],[2027]]/Table2[[#This Row],[d.2027]]</f>
        <v>#DIV/0!</v>
      </c>
      <c r="AU106" s="104" t="e">
        <f>Table2[[#This Row],[2028]]/Table2[[#This Row],[d.2028]]</f>
        <v>#DIV/0!</v>
      </c>
      <c r="AV106" s="108" t="e">
        <f>Table2[[#This Row],[2029]]/Table2[[#This Row],[d.2029]]</f>
        <v>#DIV/0!</v>
      </c>
      <c r="AW106" s="97" t="e">
        <f>Table2[[#This Row],[e.2021]]/Table2[[#This Row],[Papildatvaļinājums par 20216]]</f>
        <v>#DIV/0!</v>
      </c>
      <c r="AX106" s="97" t="e">
        <f>Table2[[#This Row],[e.2022]]/Table2[[#This Row],[Papildatvaļinājums par 20226]]</f>
        <v>#DIV/0!</v>
      </c>
      <c r="AY106" s="97" t="e">
        <f>Table2[[#This Row],[e.2023]]/Table2[[#This Row],[Papildatvaļinājums par 20236]]</f>
        <v>#DIV/0!</v>
      </c>
      <c r="AZ106" s="97" t="e">
        <f>Table2[[#This Row],[e.2024]]/Table2[[#This Row],[Papildatvaļinājums par 20246]]</f>
        <v>#DIV/0!</v>
      </c>
      <c r="BA106" s="97" t="e">
        <f>Table2[[#This Row],[e.2025]]/Table2[[#This Row],[Papildatvaļinājums par 20256]]</f>
        <v>#DIV/0!</v>
      </c>
      <c r="BB106" s="97" t="e">
        <f>Table2[[#This Row],[e.2026]]/Table2[[#This Row],[Papildatvaļinājums par 20266]]</f>
        <v>#DIV/0!</v>
      </c>
      <c r="BC106" s="97" t="e">
        <f>Table2[[#This Row],[e.2027]]/Table2[[#This Row],[Papildatvaļinājums par 20276]]</f>
        <v>#DIV/0!</v>
      </c>
      <c r="BD106" s="97" t="e">
        <f>Table2[[#This Row],[e.2028]]/Table2[[#This Row],[Papildatvaļinājums par 20286]]</f>
        <v>#DIV/0!</v>
      </c>
      <c r="BE106" s="98" t="e">
        <f>Table2[[#This Row],[e.2029]]/Table2[[#This Row],[Papildatvaļinājums par 20296]]</f>
        <v>#DIV/0!</v>
      </c>
      <c r="BF106" s="85">
        <f>YEAR(Table2[[#This Row],[Ja papildatvaļinājums - darbinieka darba uzsākšana iestādē, ja darbs projektā nav uzsākts 1.janvārī4]])</f>
        <v>1900</v>
      </c>
      <c r="BG106" s="86">
        <f>MONTH(Table2[[#This Row],[Ja papildatvaļinājums - darbinieka darba uzsākšana iestādē, ja darbs projektā nav uzsākts 1.janvārī4]])</f>
        <v>1</v>
      </c>
      <c r="BH106" s="86">
        <f>DAY(Table2[[#This Row],[Ja papildatvaļinājums - darbinieka darba uzsākšana iestādē, ja darbs projektā nav uzsākts 1.janvārī4]])</f>
        <v>0</v>
      </c>
      <c r="BI106" s="147">
        <f t="shared" ref="BI106:BI137" si="30">IF(YEAR($J106)=YEAR($K106),MIN(DATE($BS106,$BT106,$BU106),$K106)-MAX(DATE($BF106,$BG106,$BH106),$J106)+1,MIN(DATE($BF106,12,31))-MAX(DATE($BF106,$BG106,$BH106))+1)</f>
        <v>1</v>
      </c>
      <c r="BJ106" s="144" cm="1">
        <f t="array" ref="BJ106">_xlfn.IFS($BF106=2021,$BI106,$BS106=2021,$BV106,$BF106&lt;2021,$BJ$8,$BS106&gt;2021,$BJ$8,$BF106&gt;2021,$BJ$8,$BS106&lt;2021,$BJ$8)</f>
        <v>365</v>
      </c>
      <c r="BK106" s="116" cm="1">
        <f t="array" ref="BK106">_xlfn.IFS($BF106=2022,$BI106,$BS106=2022,$BV106,$BF106&lt;2022,$BK$8,$BS106&gt;2022,$BK$8,$BF106&gt;2022,$BK$8,$BS106&lt;2022,$BK$8)</f>
        <v>365</v>
      </c>
      <c r="BL106" s="116" cm="1">
        <f t="array" ref="BL106">_xlfn.IFS($BF106=2023,$BI106,$BS106=2023,$BV106,$BF106&lt;2023,$BL$8,$BS106&gt;2023,$BL$8,$BF106&gt;2023,$BL$8,$BS106&lt;2023,$BL$8)</f>
        <v>365</v>
      </c>
      <c r="BM106" s="116" cm="1">
        <f t="array" ref="BM106">_xlfn.IFS($BF106=2024,$BI106,$BS106=2024,$BV106,$BF106&lt;2024,$BM$8,$BS106&gt;2024,$BM$8,$BF106&gt;2024,$BM$8,$BS106&lt;2024,$BM$8)</f>
        <v>366</v>
      </c>
      <c r="BN106" s="116" cm="1">
        <f t="array" ref="BN106">_xlfn.IFS($BF106=2025,$BI106,$BS106=2025,$BV106,$BF106&lt;2025,$BN$8,$BS106&gt;2025,$BN$8,$BF106&gt;2025,$BN$8,$BS106&lt;2025,$BN$8)</f>
        <v>365</v>
      </c>
      <c r="BO106" s="116" cm="1">
        <f t="array" ref="BO106">_xlfn.IFS($BF106=2026,$BI106,$BS106=2026,$BV106,$BF106&lt;2026,$BO$8,$BS106&gt;2026,$BO$8,$BF106&gt;2026,$BO$8,$BS106&lt;2026,$BO$8)</f>
        <v>365</v>
      </c>
      <c r="BP106" s="116" cm="1">
        <f t="array" ref="BP106">_xlfn.IFS($BF106=2027,$BI106,$BS106=2027,$BV106,$BF106&lt;2027,$BP$8,$BS106&gt;2027,$BP$8,$BF106&gt;2027,$BP$8,$BS106&lt;2027,$BP$8)</f>
        <v>365</v>
      </c>
      <c r="BQ106" s="116" cm="1">
        <f t="array" ref="BQ106">_xlfn.IFS($BF106=2028,$BI106,$BS106=2028,$BV106,$BF106&lt;2028,$BQ$8,$BS106&gt;2028,$BQ$8,$BF106&gt;2028,$BQ$8,$BS106&lt;2028,$BQ$8)</f>
        <v>366</v>
      </c>
      <c r="BR106" s="119" cm="1">
        <f t="array" ref="BR106">_xlfn.IFS($BF106=2029,$BI106,$BS106=2029,$BV106,$BF106&lt;2029,$BR$8,$BS106&gt;2029,$BR$8,$BF106&gt;2029,$BR$8,$BS106&lt;2029,$BR$8)</f>
        <v>365</v>
      </c>
      <c r="BS106" s="142">
        <f>YEAR(Table2[[#This Row],[Ja papildatvaļinājums - darbinieka darba beigšanas datums iestādē, ja darbs projektā nav beigts  31.decembrī5]])</f>
        <v>1900</v>
      </c>
      <c r="BT106" s="141">
        <f>MONTH(Table2[[#This Row],[Ja papildatvaļinājums - darbinieka darba beigšanas datums iestādē, ja darbs projektā nav beigts  31.decembrī5]])</f>
        <v>1</v>
      </c>
      <c r="BU106" s="141">
        <f>DAY(Table2[[#This Row],[Ja papildatvaļinājums - darbinieka darba beigšanas datums iestādē, ja darbs projektā nav beigts  31.decembrī5]])</f>
        <v>0</v>
      </c>
      <c r="BV106" s="141">
        <f>IF(YEAR($J106)=YEAR($K106),MIN(DATE($BS106,$BT106,$BU106),$K106)-MAX(DATE($BF106,$BG106,$BH106),$J106)+1,MIN(DATE($BS106,$BT106,$BU106),$K106)-MAX(DATE(Table2[[#This Row],[Darba beigu gads iestādē]],1,1))+1)</f>
        <v>1</v>
      </c>
    </row>
    <row r="107" spans="1:74" x14ac:dyDescent="0.3">
      <c r="A107" s="26">
        <v>98</v>
      </c>
      <c r="B107" s="48"/>
      <c r="C107" s="49"/>
      <c r="D107" s="57"/>
      <c r="E107" s="63">
        <f>SUMIF(Table2[[#This Row],[b.2021]:[c.2029]],"&gt;0",Table2[[#This Row],[b.2021]:[c.2029]])</f>
        <v>0</v>
      </c>
      <c r="F107" s="58"/>
      <c r="G107" s="59"/>
      <c r="H107" s="66">
        <f>Table2[[#This Row],[Atvaļinājuma dienu skaits, kas projektā attiecināts iepriekšējos MP ]]+Table2[[#This Row],[Atvaļinājuma dienu skaits, kas pieprasīts šajā MP3]]</f>
        <v>0</v>
      </c>
      <c r="I107" s="29">
        <f>Table2[[#This Row],[Atvaļinājums proporcionāli nostrādātajam laikam projektā (Visi atvaļinājumi kopā)]]-H107</f>
        <v>0</v>
      </c>
      <c r="J107" s="135"/>
      <c r="K107" s="139"/>
      <c r="L107" s="125"/>
      <c r="M107" s="126"/>
      <c r="N107" s="126"/>
      <c r="O107" s="126"/>
      <c r="P107" s="126"/>
      <c r="Q107" s="126"/>
      <c r="R107" s="126"/>
      <c r="S107" s="126"/>
      <c r="T107" s="127"/>
      <c r="U107" s="170"/>
      <c r="V107" s="106">
        <f>IF(COUNT(Table2[[#This Row],[Darba sākuma datums projektā1]:[Amata pienākumu izpildes termiņš, vai darba beigu datums par kuru iesniegts MP2]])=2,MIN(DATE($V$9,12,31),$D107)-MAX(DATE($V$9,1,1),$C107)+1,0)</f>
        <v>0</v>
      </c>
      <c r="W107" s="99">
        <f>IF(COUNT(Table2[[#This Row],[Darba sākuma datums projektā1]:[Amata pienākumu izpildes termiņš, vai darba beigu datums par kuru iesniegts MP2]])=2,MIN(DATE($W$9,12,31),$D107)-MAX(DATE($W$9,1,1),$C107)+1,0)</f>
        <v>0</v>
      </c>
      <c r="X107" s="99">
        <f>IF(COUNT(Table2[[#This Row],[Darba sākuma datums projektā1]:[Amata pienākumu izpildes termiņš, vai darba beigu datums par kuru iesniegts MP2]])=2,MIN(DATE($X$9,12,31),$D107)-MAX(DATE($X$9,1,1),$C107)+1,0)</f>
        <v>0</v>
      </c>
      <c r="Y107" s="99">
        <f>IF(COUNT(Table2[[#This Row],[Darba sākuma datums projektā1]:[Amata pienākumu izpildes termiņš, vai darba beigu datums par kuru iesniegts MP2]])=2,MIN(DATE($Y$9,12,31),$D107)-MAX(DATE($Y$9,1,1),$C107)+1,0)</f>
        <v>0</v>
      </c>
      <c r="Z107" s="99">
        <f>IF(COUNT(Table2[[#This Row],[Darba sākuma datums projektā1]:[Amata pienākumu izpildes termiņš, vai darba beigu datums par kuru iesniegts MP2]])=2,MIN(DATE($Z$9,12,31),$D107)-MAX(DATE(Z$9,1,1),$C107)+1,0)</f>
        <v>0</v>
      </c>
      <c r="AA107" s="99">
        <f>IF(COUNT(Table2[[#This Row],[Darba sākuma datums projektā1]:[Amata pienākumu izpildes termiņš, vai darba beigu datums par kuru iesniegts MP2]])=2,MIN(DATE($AA$9,12,31),$D107)-MAX(DATE($AA$9,1,1),$C107)+1,0)</f>
        <v>0</v>
      </c>
      <c r="AB107" s="99">
        <f>IF(COUNT(Table2[[#This Row],[Darba sākuma datums projektā1]:[Amata pienākumu izpildes termiņš, vai darba beigu datums par kuru iesniegts MP2]])=2,MIN(DATE($AB$9,12,31),$D107)-MAX(DATE($AB$9,1,1),$C107)+1,0)</f>
        <v>0</v>
      </c>
      <c r="AC107" s="99">
        <f>IF(COUNT(Table2[[#This Row],[Darba sākuma datums projektā1]:[Amata pienākumu izpildes termiņš, vai darba beigu datums par kuru iesniegts MP2]])=2,MIN(DATE($AC$9,12,31),$D107)-MAX(DATE($AC$9,1,1),$C107)+1,0)</f>
        <v>0</v>
      </c>
      <c r="AD107" s="109">
        <f>IF(COUNT(Table2[[#This Row],[Darba sākuma datums projektā1]:[Amata pienākumu izpildes termiņš, vai darba beigu datums par kuru iesniegts MP2]])=2,MIN(DATE($AD$9,12,31),$D107)-MAX(DATE($AD$9,1,1),$C107)+1,0)</f>
        <v>0</v>
      </c>
      <c r="AE107" s="106">
        <f t="shared" si="21"/>
        <v>0</v>
      </c>
      <c r="AF107" s="99">
        <f t="shared" si="22"/>
        <v>0</v>
      </c>
      <c r="AG107" s="99">
        <f t="shared" si="23"/>
        <v>0</v>
      </c>
      <c r="AH107" s="99">
        <f t="shared" si="24"/>
        <v>0</v>
      </c>
      <c r="AI107" s="99">
        <f t="shared" si="25"/>
        <v>0</v>
      </c>
      <c r="AJ107" s="99">
        <f t="shared" si="26"/>
        <v>0</v>
      </c>
      <c r="AK107" s="99">
        <f t="shared" si="27"/>
        <v>0</v>
      </c>
      <c r="AL107" s="99">
        <f t="shared" si="28"/>
        <v>0</v>
      </c>
      <c r="AM107" s="100">
        <f t="shared" si="29"/>
        <v>0</v>
      </c>
      <c r="AN107" s="103" t="e">
        <f>Table2[[#This Row],[2021]]/Table2[[#This Row],[d.2021]]</f>
        <v>#DIV/0!</v>
      </c>
      <c r="AO107" s="104" t="e">
        <f>Table2[[#This Row],[2022]]/Table2[[#This Row],[d.2022]]</f>
        <v>#DIV/0!</v>
      </c>
      <c r="AP107" s="104" t="e">
        <f>Table2[[#This Row],[2023]]/Table2[[#This Row],[d.2023]]</f>
        <v>#DIV/0!</v>
      </c>
      <c r="AQ107" s="104" t="e">
        <f>Table2[[#This Row],[2024]]/Table2[[#This Row],[d.2024]]</f>
        <v>#DIV/0!</v>
      </c>
      <c r="AR107" s="104" t="e">
        <f>Table2[[#This Row],[2025]]/Table2[[#This Row],[d.2025]]</f>
        <v>#DIV/0!</v>
      </c>
      <c r="AS107" s="104" t="e">
        <f>Table2[[#This Row],[2026]]/Table2[[#This Row],[d.2026]]</f>
        <v>#DIV/0!</v>
      </c>
      <c r="AT107" s="104" t="e">
        <f>Table2[[#This Row],[2027]]/Table2[[#This Row],[d.2027]]</f>
        <v>#DIV/0!</v>
      </c>
      <c r="AU107" s="104" t="e">
        <f>Table2[[#This Row],[2028]]/Table2[[#This Row],[d.2028]]</f>
        <v>#DIV/0!</v>
      </c>
      <c r="AV107" s="108" t="e">
        <f>Table2[[#This Row],[2029]]/Table2[[#This Row],[d.2029]]</f>
        <v>#DIV/0!</v>
      </c>
      <c r="AW107" s="97" t="e">
        <f>Table2[[#This Row],[e.2021]]/Table2[[#This Row],[Papildatvaļinājums par 20216]]</f>
        <v>#DIV/0!</v>
      </c>
      <c r="AX107" s="97" t="e">
        <f>Table2[[#This Row],[e.2022]]/Table2[[#This Row],[Papildatvaļinājums par 20226]]</f>
        <v>#DIV/0!</v>
      </c>
      <c r="AY107" s="97" t="e">
        <f>Table2[[#This Row],[e.2023]]/Table2[[#This Row],[Papildatvaļinājums par 20236]]</f>
        <v>#DIV/0!</v>
      </c>
      <c r="AZ107" s="97" t="e">
        <f>Table2[[#This Row],[e.2024]]/Table2[[#This Row],[Papildatvaļinājums par 20246]]</f>
        <v>#DIV/0!</v>
      </c>
      <c r="BA107" s="97" t="e">
        <f>Table2[[#This Row],[e.2025]]/Table2[[#This Row],[Papildatvaļinājums par 20256]]</f>
        <v>#DIV/0!</v>
      </c>
      <c r="BB107" s="97" t="e">
        <f>Table2[[#This Row],[e.2026]]/Table2[[#This Row],[Papildatvaļinājums par 20266]]</f>
        <v>#DIV/0!</v>
      </c>
      <c r="BC107" s="97" t="e">
        <f>Table2[[#This Row],[e.2027]]/Table2[[#This Row],[Papildatvaļinājums par 20276]]</f>
        <v>#DIV/0!</v>
      </c>
      <c r="BD107" s="97" t="e">
        <f>Table2[[#This Row],[e.2028]]/Table2[[#This Row],[Papildatvaļinājums par 20286]]</f>
        <v>#DIV/0!</v>
      </c>
      <c r="BE107" s="98" t="e">
        <f>Table2[[#This Row],[e.2029]]/Table2[[#This Row],[Papildatvaļinājums par 20296]]</f>
        <v>#DIV/0!</v>
      </c>
      <c r="BF107" s="85">
        <f>YEAR(Table2[[#This Row],[Ja papildatvaļinājums - darbinieka darba uzsākšana iestādē, ja darbs projektā nav uzsākts 1.janvārī4]])</f>
        <v>1900</v>
      </c>
      <c r="BG107" s="86">
        <f>MONTH(Table2[[#This Row],[Ja papildatvaļinājums - darbinieka darba uzsākšana iestādē, ja darbs projektā nav uzsākts 1.janvārī4]])</f>
        <v>1</v>
      </c>
      <c r="BH107" s="86">
        <f>DAY(Table2[[#This Row],[Ja papildatvaļinājums - darbinieka darba uzsākšana iestādē, ja darbs projektā nav uzsākts 1.janvārī4]])</f>
        <v>0</v>
      </c>
      <c r="BI107" s="147">
        <f t="shared" si="30"/>
        <v>1</v>
      </c>
      <c r="BJ107" s="144" cm="1">
        <f t="array" ref="BJ107">_xlfn.IFS($BF107=2021,$BI107,$BS107=2021,$BV107,$BF107&lt;2021,$BJ$8,$BS107&gt;2021,$BJ$8,$BF107&gt;2021,$BJ$8,$BS107&lt;2021,$BJ$8)</f>
        <v>365</v>
      </c>
      <c r="BK107" s="116" cm="1">
        <f t="array" ref="BK107">_xlfn.IFS($BF107=2022,$BI107,$BS107=2022,$BV107,$BF107&lt;2022,$BK$8,$BS107&gt;2022,$BK$8,$BF107&gt;2022,$BK$8,$BS107&lt;2022,$BK$8)</f>
        <v>365</v>
      </c>
      <c r="BL107" s="116" cm="1">
        <f t="array" ref="BL107">_xlfn.IFS($BF107=2023,$BI107,$BS107=2023,$BV107,$BF107&lt;2023,$BL$8,$BS107&gt;2023,$BL$8,$BF107&gt;2023,$BL$8,$BS107&lt;2023,$BL$8)</f>
        <v>365</v>
      </c>
      <c r="BM107" s="116" cm="1">
        <f t="array" ref="BM107">_xlfn.IFS($BF107=2024,$BI107,$BS107=2024,$BV107,$BF107&lt;2024,$BM$8,$BS107&gt;2024,$BM$8,$BF107&gt;2024,$BM$8,$BS107&lt;2024,$BM$8)</f>
        <v>366</v>
      </c>
      <c r="BN107" s="116" cm="1">
        <f t="array" ref="BN107">_xlfn.IFS($BF107=2025,$BI107,$BS107=2025,$BV107,$BF107&lt;2025,$BN$8,$BS107&gt;2025,$BN$8,$BF107&gt;2025,$BN$8,$BS107&lt;2025,$BN$8)</f>
        <v>365</v>
      </c>
      <c r="BO107" s="116" cm="1">
        <f t="array" ref="BO107">_xlfn.IFS($BF107=2026,$BI107,$BS107=2026,$BV107,$BF107&lt;2026,$BO$8,$BS107&gt;2026,$BO$8,$BF107&gt;2026,$BO$8,$BS107&lt;2026,$BO$8)</f>
        <v>365</v>
      </c>
      <c r="BP107" s="116" cm="1">
        <f t="array" ref="BP107">_xlfn.IFS($BF107=2027,$BI107,$BS107=2027,$BV107,$BF107&lt;2027,$BP$8,$BS107&gt;2027,$BP$8,$BF107&gt;2027,$BP$8,$BS107&lt;2027,$BP$8)</f>
        <v>365</v>
      </c>
      <c r="BQ107" s="116" cm="1">
        <f t="array" ref="BQ107">_xlfn.IFS($BF107=2028,$BI107,$BS107=2028,$BV107,$BF107&lt;2028,$BQ$8,$BS107&gt;2028,$BQ$8,$BF107&gt;2028,$BQ$8,$BS107&lt;2028,$BQ$8)</f>
        <v>366</v>
      </c>
      <c r="BR107" s="119" cm="1">
        <f t="array" ref="BR107">_xlfn.IFS($BF107=2029,$BI107,$BS107=2029,$BV107,$BF107&lt;2029,$BR$8,$BS107&gt;2029,$BR$8,$BF107&gt;2029,$BR$8,$BS107&lt;2029,$BR$8)</f>
        <v>365</v>
      </c>
      <c r="BS107" s="142">
        <f>YEAR(Table2[[#This Row],[Ja papildatvaļinājums - darbinieka darba beigšanas datums iestādē, ja darbs projektā nav beigts  31.decembrī5]])</f>
        <v>1900</v>
      </c>
      <c r="BT107" s="141">
        <f>MONTH(Table2[[#This Row],[Ja papildatvaļinājums - darbinieka darba beigšanas datums iestādē, ja darbs projektā nav beigts  31.decembrī5]])</f>
        <v>1</v>
      </c>
      <c r="BU107" s="141">
        <f>DAY(Table2[[#This Row],[Ja papildatvaļinājums - darbinieka darba beigšanas datums iestādē, ja darbs projektā nav beigts  31.decembrī5]])</f>
        <v>0</v>
      </c>
      <c r="BV107" s="141">
        <f>IF(YEAR($J107)=YEAR($K107),MIN(DATE($BS107,$BT107,$BU107),$K107)-MAX(DATE($BF107,$BG107,$BH107),$J107)+1,MIN(DATE($BS107,$BT107,$BU107),$K107)-MAX(DATE(Table2[[#This Row],[Darba beigu gads iestādē]],1,1))+1)</f>
        <v>1</v>
      </c>
    </row>
    <row r="108" spans="1:74" x14ac:dyDescent="0.3">
      <c r="A108" s="26">
        <v>99</v>
      </c>
      <c r="B108" s="48"/>
      <c r="C108" s="49"/>
      <c r="D108" s="57"/>
      <c r="E108" s="63">
        <f>SUMIF(Table2[[#This Row],[b.2021]:[c.2029]],"&gt;0",Table2[[#This Row],[b.2021]:[c.2029]])</f>
        <v>0</v>
      </c>
      <c r="F108" s="58"/>
      <c r="G108" s="59"/>
      <c r="H108" s="66">
        <f>Table2[[#This Row],[Atvaļinājuma dienu skaits, kas projektā attiecināts iepriekšējos MP ]]+Table2[[#This Row],[Atvaļinājuma dienu skaits, kas pieprasīts šajā MP3]]</f>
        <v>0</v>
      </c>
      <c r="I108" s="29">
        <f>Table2[[#This Row],[Atvaļinājums proporcionāli nostrādātajam laikam projektā (Visi atvaļinājumi kopā)]]-H108</f>
        <v>0</v>
      </c>
      <c r="J108" s="135"/>
      <c r="K108" s="139"/>
      <c r="L108" s="125"/>
      <c r="M108" s="126"/>
      <c r="N108" s="126"/>
      <c r="O108" s="126"/>
      <c r="P108" s="126"/>
      <c r="Q108" s="126"/>
      <c r="R108" s="126"/>
      <c r="S108" s="126"/>
      <c r="T108" s="127"/>
      <c r="U108" s="170"/>
      <c r="V108" s="106">
        <f>IF(COUNT(Table2[[#This Row],[Darba sākuma datums projektā1]:[Amata pienākumu izpildes termiņš, vai darba beigu datums par kuru iesniegts MP2]])=2,MIN(DATE($V$9,12,31),$D108)-MAX(DATE($V$9,1,1),$C108)+1,0)</f>
        <v>0</v>
      </c>
      <c r="W108" s="99">
        <f>IF(COUNT(Table2[[#This Row],[Darba sākuma datums projektā1]:[Amata pienākumu izpildes termiņš, vai darba beigu datums par kuru iesniegts MP2]])=2,MIN(DATE($W$9,12,31),$D108)-MAX(DATE($W$9,1,1),$C108)+1,0)</f>
        <v>0</v>
      </c>
      <c r="X108" s="99">
        <f>IF(COUNT(Table2[[#This Row],[Darba sākuma datums projektā1]:[Amata pienākumu izpildes termiņš, vai darba beigu datums par kuru iesniegts MP2]])=2,MIN(DATE($X$9,12,31),$D108)-MAX(DATE($X$9,1,1),$C108)+1,0)</f>
        <v>0</v>
      </c>
      <c r="Y108" s="99">
        <f>IF(COUNT(Table2[[#This Row],[Darba sākuma datums projektā1]:[Amata pienākumu izpildes termiņš, vai darba beigu datums par kuru iesniegts MP2]])=2,MIN(DATE($Y$9,12,31),$D108)-MAX(DATE($Y$9,1,1),$C108)+1,0)</f>
        <v>0</v>
      </c>
      <c r="Z108" s="99">
        <f>IF(COUNT(Table2[[#This Row],[Darba sākuma datums projektā1]:[Amata pienākumu izpildes termiņš, vai darba beigu datums par kuru iesniegts MP2]])=2,MIN(DATE($Z$9,12,31),$D108)-MAX(DATE(Z$9,1,1),$C108)+1,0)</f>
        <v>0</v>
      </c>
      <c r="AA108" s="99">
        <f>IF(COUNT(Table2[[#This Row],[Darba sākuma datums projektā1]:[Amata pienākumu izpildes termiņš, vai darba beigu datums par kuru iesniegts MP2]])=2,MIN(DATE($AA$9,12,31),$D108)-MAX(DATE($AA$9,1,1),$C108)+1,0)</f>
        <v>0</v>
      </c>
      <c r="AB108" s="99">
        <f>IF(COUNT(Table2[[#This Row],[Darba sākuma datums projektā1]:[Amata pienākumu izpildes termiņš, vai darba beigu datums par kuru iesniegts MP2]])=2,MIN(DATE($AB$9,12,31),$D108)-MAX(DATE($AB$9,1,1),$C108)+1,0)</f>
        <v>0</v>
      </c>
      <c r="AC108" s="99">
        <f>IF(COUNT(Table2[[#This Row],[Darba sākuma datums projektā1]:[Amata pienākumu izpildes termiņš, vai darba beigu datums par kuru iesniegts MP2]])=2,MIN(DATE($AC$9,12,31),$D108)-MAX(DATE($AC$9,1,1),$C108)+1,0)</f>
        <v>0</v>
      </c>
      <c r="AD108" s="109">
        <f>IF(COUNT(Table2[[#This Row],[Darba sākuma datums projektā1]:[Amata pienākumu izpildes termiņš, vai darba beigu datums par kuru iesniegts MP2]])=2,MIN(DATE($AD$9,12,31),$D108)-MAX(DATE($AD$9,1,1),$C108)+1,0)</f>
        <v>0</v>
      </c>
      <c r="AE108" s="106">
        <f t="shared" si="21"/>
        <v>0</v>
      </c>
      <c r="AF108" s="99">
        <f t="shared" si="22"/>
        <v>0</v>
      </c>
      <c r="AG108" s="99">
        <f t="shared" si="23"/>
        <v>0</v>
      </c>
      <c r="AH108" s="99">
        <f t="shared" si="24"/>
        <v>0</v>
      </c>
      <c r="AI108" s="99">
        <f t="shared" si="25"/>
        <v>0</v>
      </c>
      <c r="AJ108" s="99">
        <f t="shared" si="26"/>
        <v>0</v>
      </c>
      <c r="AK108" s="99">
        <f t="shared" si="27"/>
        <v>0</v>
      </c>
      <c r="AL108" s="99">
        <f t="shared" si="28"/>
        <v>0</v>
      </c>
      <c r="AM108" s="100">
        <f t="shared" si="29"/>
        <v>0</v>
      </c>
      <c r="AN108" s="103" t="e">
        <f>Table2[[#This Row],[2021]]/Table2[[#This Row],[d.2021]]</f>
        <v>#DIV/0!</v>
      </c>
      <c r="AO108" s="104" t="e">
        <f>Table2[[#This Row],[2022]]/Table2[[#This Row],[d.2022]]</f>
        <v>#DIV/0!</v>
      </c>
      <c r="AP108" s="104" t="e">
        <f>Table2[[#This Row],[2023]]/Table2[[#This Row],[d.2023]]</f>
        <v>#DIV/0!</v>
      </c>
      <c r="AQ108" s="104" t="e">
        <f>Table2[[#This Row],[2024]]/Table2[[#This Row],[d.2024]]</f>
        <v>#DIV/0!</v>
      </c>
      <c r="AR108" s="104" t="e">
        <f>Table2[[#This Row],[2025]]/Table2[[#This Row],[d.2025]]</f>
        <v>#DIV/0!</v>
      </c>
      <c r="AS108" s="104" t="e">
        <f>Table2[[#This Row],[2026]]/Table2[[#This Row],[d.2026]]</f>
        <v>#DIV/0!</v>
      </c>
      <c r="AT108" s="104" t="e">
        <f>Table2[[#This Row],[2027]]/Table2[[#This Row],[d.2027]]</f>
        <v>#DIV/0!</v>
      </c>
      <c r="AU108" s="104" t="e">
        <f>Table2[[#This Row],[2028]]/Table2[[#This Row],[d.2028]]</f>
        <v>#DIV/0!</v>
      </c>
      <c r="AV108" s="108" t="e">
        <f>Table2[[#This Row],[2029]]/Table2[[#This Row],[d.2029]]</f>
        <v>#DIV/0!</v>
      </c>
      <c r="AW108" s="97" t="e">
        <f>Table2[[#This Row],[e.2021]]/Table2[[#This Row],[Papildatvaļinājums par 20216]]</f>
        <v>#DIV/0!</v>
      </c>
      <c r="AX108" s="97" t="e">
        <f>Table2[[#This Row],[e.2022]]/Table2[[#This Row],[Papildatvaļinājums par 20226]]</f>
        <v>#DIV/0!</v>
      </c>
      <c r="AY108" s="97" t="e">
        <f>Table2[[#This Row],[e.2023]]/Table2[[#This Row],[Papildatvaļinājums par 20236]]</f>
        <v>#DIV/0!</v>
      </c>
      <c r="AZ108" s="97" t="e">
        <f>Table2[[#This Row],[e.2024]]/Table2[[#This Row],[Papildatvaļinājums par 20246]]</f>
        <v>#DIV/0!</v>
      </c>
      <c r="BA108" s="97" t="e">
        <f>Table2[[#This Row],[e.2025]]/Table2[[#This Row],[Papildatvaļinājums par 20256]]</f>
        <v>#DIV/0!</v>
      </c>
      <c r="BB108" s="97" t="e">
        <f>Table2[[#This Row],[e.2026]]/Table2[[#This Row],[Papildatvaļinājums par 20266]]</f>
        <v>#DIV/0!</v>
      </c>
      <c r="BC108" s="97" t="e">
        <f>Table2[[#This Row],[e.2027]]/Table2[[#This Row],[Papildatvaļinājums par 20276]]</f>
        <v>#DIV/0!</v>
      </c>
      <c r="BD108" s="97" t="e">
        <f>Table2[[#This Row],[e.2028]]/Table2[[#This Row],[Papildatvaļinājums par 20286]]</f>
        <v>#DIV/0!</v>
      </c>
      <c r="BE108" s="98" t="e">
        <f>Table2[[#This Row],[e.2029]]/Table2[[#This Row],[Papildatvaļinājums par 20296]]</f>
        <v>#DIV/0!</v>
      </c>
      <c r="BF108" s="85">
        <f>YEAR(Table2[[#This Row],[Ja papildatvaļinājums - darbinieka darba uzsākšana iestādē, ja darbs projektā nav uzsākts 1.janvārī4]])</f>
        <v>1900</v>
      </c>
      <c r="BG108" s="86">
        <f>MONTH(Table2[[#This Row],[Ja papildatvaļinājums - darbinieka darba uzsākšana iestādē, ja darbs projektā nav uzsākts 1.janvārī4]])</f>
        <v>1</v>
      </c>
      <c r="BH108" s="86">
        <f>DAY(Table2[[#This Row],[Ja papildatvaļinājums - darbinieka darba uzsākšana iestādē, ja darbs projektā nav uzsākts 1.janvārī4]])</f>
        <v>0</v>
      </c>
      <c r="BI108" s="147">
        <f t="shared" si="30"/>
        <v>1</v>
      </c>
      <c r="BJ108" s="144" cm="1">
        <f t="array" ref="BJ108">_xlfn.IFS($BF108=2021,$BI108,$BS108=2021,$BV108,$BF108&lt;2021,$BJ$8,$BS108&gt;2021,$BJ$8,$BF108&gt;2021,$BJ$8,$BS108&lt;2021,$BJ$8)</f>
        <v>365</v>
      </c>
      <c r="BK108" s="116" cm="1">
        <f t="array" ref="BK108">_xlfn.IFS($BF108=2022,$BI108,$BS108=2022,$BV108,$BF108&lt;2022,$BK$8,$BS108&gt;2022,$BK$8,$BF108&gt;2022,$BK$8,$BS108&lt;2022,$BK$8)</f>
        <v>365</v>
      </c>
      <c r="BL108" s="116" cm="1">
        <f t="array" ref="BL108">_xlfn.IFS($BF108=2023,$BI108,$BS108=2023,$BV108,$BF108&lt;2023,$BL$8,$BS108&gt;2023,$BL$8,$BF108&gt;2023,$BL$8,$BS108&lt;2023,$BL$8)</f>
        <v>365</v>
      </c>
      <c r="BM108" s="116" cm="1">
        <f t="array" ref="BM108">_xlfn.IFS($BF108=2024,$BI108,$BS108=2024,$BV108,$BF108&lt;2024,$BM$8,$BS108&gt;2024,$BM$8,$BF108&gt;2024,$BM$8,$BS108&lt;2024,$BM$8)</f>
        <v>366</v>
      </c>
      <c r="BN108" s="116" cm="1">
        <f t="array" ref="BN108">_xlfn.IFS($BF108=2025,$BI108,$BS108=2025,$BV108,$BF108&lt;2025,$BN$8,$BS108&gt;2025,$BN$8,$BF108&gt;2025,$BN$8,$BS108&lt;2025,$BN$8)</f>
        <v>365</v>
      </c>
      <c r="BO108" s="116" cm="1">
        <f t="array" ref="BO108">_xlfn.IFS($BF108=2026,$BI108,$BS108=2026,$BV108,$BF108&lt;2026,$BO$8,$BS108&gt;2026,$BO$8,$BF108&gt;2026,$BO$8,$BS108&lt;2026,$BO$8)</f>
        <v>365</v>
      </c>
      <c r="BP108" s="116" cm="1">
        <f t="array" ref="BP108">_xlfn.IFS($BF108=2027,$BI108,$BS108=2027,$BV108,$BF108&lt;2027,$BP$8,$BS108&gt;2027,$BP$8,$BF108&gt;2027,$BP$8,$BS108&lt;2027,$BP$8)</f>
        <v>365</v>
      </c>
      <c r="BQ108" s="116" cm="1">
        <f t="array" ref="BQ108">_xlfn.IFS($BF108=2028,$BI108,$BS108=2028,$BV108,$BF108&lt;2028,$BQ$8,$BS108&gt;2028,$BQ$8,$BF108&gt;2028,$BQ$8,$BS108&lt;2028,$BQ$8)</f>
        <v>366</v>
      </c>
      <c r="BR108" s="119" cm="1">
        <f t="array" ref="BR108">_xlfn.IFS($BF108=2029,$BI108,$BS108=2029,$BV108,$BF108&lt;2029,$BR$8,$BS108&gt;2029,$BR$8,$BF108&gt;2029,$BR$8,$BS108&lt;2029,$BR$8)</f>
        <v>365</v>
      </c>
      <c r="BS108" s="142">
        <f>YEAR(Table2[[#This Row],[Ja papildatvaļinājums - darbinieka darba beigšanas datums iestādē, ja darbs projektā nav beigts  31.decembrī5]])</f>
        <v>1900</v>
      </c>
      <c r="BT108" s="141">
        <f>MONTH(Table2[[#This Row],[Ja papildatvaļinājums - darbinieka darba beigšanas datums iestādē, ja darbs projektā nav beigts  31.decembrī5]])</f>
        <v>1</v>
      </c>
      <c r="BU108" s="141">
        <f>DAY(Table2[[#This Row],[Ja papildatvaļinājums - darbinieka darba beigšanas datums iestādē, ja darbs projektā nav beigts  31.decembrī5]])</f>
        <v>0</v>
      </c>
      <c r="BV108" s="141">
        <f>IF(YEAR($J108)=YEAR($K108),MIN(DATE($BS108,$BT108,$BU108),$K108)-MAX(DATE($BF108,$BG108,$BH108),$J108)+1,MIN(DATE($BS108,$BT108,$BU108),$K108)-MAX(DATE(Table2[[#This Row],[Darba beigu gads iestādē]],1,1))+1)</f>
        <v>1</v>
      </c>
    </row>
    <row r="109" spans="1:74" x14ac:dyDescent="0.3">
      <c r="A109" s="26">
        <v>100</v>
      </c>
      <c r="B109" s="48"/>
      <c r="C109" s="49"/>
      <c r="D109" s="57"/>
      <c r="E109" s="63">
        <f>SUMIF(Table2[[#This Row],[b.2021]:[c.2029]],"&gt;0",Table2[[#This Row],[b.2021]:[c.2029]])</f>
        <v>0</v>
      </c>
      <c r="F109" s="58"/>
      <c r="G109" s="59"/>
      <c r="H109" s="66">
        <f>Table2[[#This Row],[Atvaļinājuma dienu skaits, kas projektā attiecināts iepriekšējos MP ]]+Table2[[#This Row],[Atvaļinājuma dienu skaits, kas pieprasīts šajā MP3]]</f>
        <v>0</v>
      </c>
      <c r="I109" s="29">
        <f>Table2[[#This Row],[Atvaļinājums proporcionāli nostrādātajam laikam projektā (Visi atvaļinājumi kopā)]]-H109</f>
        <v>0</v>
      </c>
      <c r="J109" s="135"/>
      <c r="K109" s="139"/>
      <c r="L109" s="125"/>
      <c r="M109" s="126"/>
      <c r="N109" s="126"/>
      <c r="O109" s="126"/>
      <c r="P109" s="126"/>
      <c r="Q109" s="126"/>
      <c r="R109" s="126"/>
      <c r="S109" s="126"/>
      <c r="T109" s="127"/>
      <c r="U109" s="170"/>
      <c r="V109" s="106">
        <f>IF(COUNT(Table2[[#This Row],[Darba sākuma datums projektā1]:[Amata pienākumu izpildes termiņš, vai darba beigu datums par kuru iesniegts MP2]])=2,MIN(DATE($V$9,12,31),$D109)-MAX(DATE($V$9,1,1),$C109)+1,0)</f>
        <v>0</v>
      </c>
      <c r="W109" s="99">
        <f>IF(COUNT(Table2[[#This Row],[Darba sākuma datums projektā1]:[Amata pienākumu izpildes termiņš, vai darba beigu datums par kuru iesniegts MP2]])=2,MIN(DATE($W$9,12,31),$D109)-MAX(DATE($W$9,1,1),$C109)+1,0)</f>
        <v>0</v>
      </c>
      <c r="X109" s="99">
        <f>IF(COUNT(Table2[[#This Row],[Darba sākuma datums projektā1]:[Amata pienākumu izpildes termiņš, vai darba beigu datums par kuru iesniegts MP2]])=2,MIN(DATE($X$9,12,31),$D109)-MAX(DATE($X$9,1,1),$C109)+1,0)</f>
        <v>0</v>
      </c>
      <c r="Y109" s="99">
        <f>IF(COUNT(Table2[[#This Row],[Darba sākuma datums projektā1]:[Amata pienākumu izpildes termiņš, vai darba beigu datums par kuru iesniegts MP2]])=2,MIN(DATE($Y$9,12,31),$D109)-MAX(DATE($Y$9,1,1),$C109)+1,0)</f>
        <v>0</v>
      </c>
      <c r="Z109" s="99">
        <f>IF(COUNT(Table2[[#This Row],[Darba sākuma datums projektā1]:[Amata pienākumu izpildes termiņš, vai darba beigu datums par kuru iesniegts MP2]])=2,MIN(DATE($Z$9,12,31),$D109)-MAX(DATE(Z$9,1,1),$C109)+1,0)</f>
        <v>0</v>
      </c>
      <c r="AA109" s="99">
        <f>IF(COUNT(Table2[[#This Row],[Darba sākuma datums projektā1]:[Amata pienākumu izpildes termiņš, vai darba beigu datums par kuru iesniegts MP2]])=2,MIN(DATE($AA$9,12,31),$D109)-MAX(DATE($AA$9,1,1),$C109)+1,0)</f>
        <v>0</v>
      </c>
      <c r="AB109" s="99">
        <f>IF(COUNT(Table2[[#This Row],[Darba sākuma datums projektā1]:[Amata pienākumu izpildes termiņš, vai darba beigu datums par kuru iesniegts MP2]])=2,MIN(DATE($AB$9,12,31),$D109)-MAX(DATE($AB$9,1,1),$C109)+1,0)</f>
        <v>0</v>
      </c>
      <c r="AC109" s="99">
        <f>IF(COUNT(Table2[[#This Row],[Darba sākuma datums projektā1]:[Amata pienākumu izpildes termiņš, vai darba beigu datums par kuru iesniegts MP2]])=2,MIN(DATE($AC$9,12,31),$D109)-MAX(DATE($AC$9,1,1),$C109)+1,0)</f>
        <v>0</v>
      </c>
      <c r="AD109" s="109">
        <f>IF(COUNT(Table2[[#This Row],[Darba sākuma datums projektā1]:[Amata pienākumu izpildes termiņš, vai darba beigu datums par kuru iesniegts MP2]])=2,MIN(DATE($AD$9,12,31),$D109)-MAX(DATE($AD$9,1,1),$C109)+1,0)</f>
        <v>0</v>
      </c>
      <c r="AE109" s="106">
        <f t="shared" si="21"/>
        <v>0</v>
      </c>
      <c r="AF109" s="99">
        <f t="shared" si="22"/>
        <v>0</v>
      </c>
      <c r="AG109" s="99">
        <f t="shared" si="23"/>
        <v>0</v>
      </c>
      <c r="AH109" s="99">
        <f t="shared" si="24"/>
        <v>0</v>
      </c>
      <c r="AI109" s="99">
        <f t="shared" si="25"/>
        <v>0</v>
      </c>
      <c r="AJ109" s="99">
        <f t="shared" si="26"/>
        <v>0</v>
      </c>
      <c r="AK109" s="99">
        <f t="shared" si="27"/>
        <v>0</v>
      </c>
      <c r="AL109" s="99">
        <f t="shared" si="28"/>
        <v>0</v>
      </c>
      <c r="AM109" s="100">
        <f t="shared" si="29"/>
        <v>0</v>
      </c>
      <c r="AN109" s="103" t="e">
        <f>Table2[[#This Row],[2021]]/Table2[[#This Row],[d.2021]]</f>
        <v>#DIV/0!</v>
      </c>
      <c r="AO109" s="104" t="e">
        <f>Table2[[#This Row],[2022]]/Table2[[#This Row],[d.2022]]</f>
        <v>#DIV/0!</v>
      </c>
      <c r="AP109" s="104" t="e">
        <f>Table2[[#This Row],[2023]]/Table2[[#This Row],[d.2023]]</f>
        <v>#DIV/0!</v>
      </c>
      <c r="AQ109" s="104" t="e">
        <f>Table2[[#This Row],[2024]]/Table2[[#This Row],[d.2024]]</f>
        <v>#DIV/0!</v>
      </c>
      <c r="AR109" s="104" t="e">
        <f>Table2[[#This Row],[2025]]/Table2[[#This Row],[d.2025]]</f>
        <v>#DIV/0!</v>
      </c>
      <c r="AS109" s="104" t="e">
        <f>Table2[[#This Row],[2026]]/Table2[[#This Row],[d.2026]]</f>
        <v>#DIV/0!</v>
      </c>
      <c r="AT109" s="104" t="e">
        <f>Table2[[#This Row],[2027]]/Table2[[#This Row],[d.2027]]</f>
        <v>#DIV/0!</v>
      </c>
      <c r="AU109" s="104" t="e">
        <f>Table2[[#This Row],[2028]]/Table2[[#This Row],[d.2028]]</f>
        <v>#DIV/0!</v>
      </c>
      <c r="AV109" s="108" t="e">
        <f>Table2[[#This Row],[2029]]/Table2[[#This Row],[d.2029]]</f>
        <v>#DIV/0!</v>
      </c>
      <c r="AW109" s="97" t="e">
        <f>Table2[[#This Row],[e.2021]]/Table2[[#This Row],[Papildatvaļinājums par 20216]]</f>
        <v>#DIV/0!</v>
      </c>
      <c r="AX109" s="97" t="e">
        <f>Table2[[#This Row],[e.2022]]/Table2[[#This Row],[Papildatvaļinājums par 20226]]</f>
        <v>#DIV/0!</v>
      </c>
      <c r="AY109" s="97" t="e">
        <f>Table2[[#This Row],[e.2023]]/Table2[[#This Row],[Papildatvaļinājums par 20236]]</f>
        <v>#DIV/0!</v>
      </c>
      <c r="AZ109" s="97" t="e">
        <f>Table2[[#This Row],[e.2024]]/Table2[[#This Row],[Papildatvaļinājums par 20246]]</f>
        <v>#DIV/0!</v>
      </c>
      <c r="BA109" s="97" t="e">
        <f>Table2[[#This Row],[e.2025]]/Table2[[#This Row],[Papildatvaļinājums par 20256]]</f>
        <v>#DIV/0!</v>
      </c>
      <c r="BB109" s="97" t="e">
        <f>Table2[[#This Row],[e.2026]]/Table2[[#This Row],[Papildatvaļinājums par 20266]]</f>
        <v>#DIV/0!</v>
      </c>
      <c r="BC109" s="97" t="e">
        <f>Table2[[#This Row],[e.2027]]/Table2[[#This Row],[Papildatvaļinājums par 20276]]</f>
        <v>#DIV/0!</v>
      </c>
      <c r="BD109" s="97" t="e">
        <f>Table2[[#This Row],[e.2028]]/Table2[[#This Row],[Papildatvaļinājums par 20286]]</f>
        <v>#DIV/0!</v>
      </c>
      <c r="BE109" s="98" t="e">
        <f>Table2[[#This Row],[e.2029]]/Table2[[#This Row],[Papildatvaļinājums par 20296]]</f>
        <v>#DIV/0!</v>
      </c>
      <c r="BF109" s="85">
        <f>YEAR(Table2[[#This Row],[Ja papildatvaļinājums - darbinieka darba uzsākšana iestādē, ja darbs projektā nav uzsākts 1.janvārī4]])</f>
        <v>1900</v>
      </c>
      <c r="BG109" s="86">
        <f>MONTH(Table2[[#This Row],[Ja papildatvaļinājums - darbinieka darba uzsākšana iestādē, ja darbs projektā nav uzsākts 1.janvārī4]])</f>
        <v>1</v>
      </c>
      <c r="BH109" s="86">
        <f>DAY(Table2[[#This Row],[Ja papildatvaļinājums - darbinieka darba uzsākšana iestādē, ja darbs projektā nav uzsākts 1.janvārī4]])</f>
        <v>0</v>
      </c>
      <c r="BI109" s="147">
        <f t="shared" si="30"/>
        <v>1</v>
      </c>
      <c r="BJ109" s="144" cm="1">
        <f t="array" ref="BJ109">_xlfn.IFS($BF109=2021,$BI109,$BS109=2021,$BV109,$BF109&lt;2021,$BJ$8,$BS109&gt;2021,$BJ$8,$BF109&gt;2021,$BJ$8,$BS109&lt;2021,$BJ$8)</f>
        <v>365</v>
      </c>
      <c r="BK109" s="116" cm="1">
        <f t="array" ref="BK109">_xlfn.IFS($BF109=2022,$BI109,$BS109=2022,$BV109,$BF109&lt;2022,$BK$8,$BS109&gt;2022,$BK$8,$BF109&gt;2022,$BK$8,$BS109&lt;2022,$BK$8)</f>
        <v>365</v>
      </c>
      <c r="BL109" s="116" cm="1">
        <f t="array" ref="BL109">_xlfn.IFS($BF109=2023,$BI109,$BS109=2023,$BV109,$BF109&lt;2023,$BL$8,$BS109&gt;2023,$BL$8,$BF109&gt;2023,$BL$8,$BS109&lt;2023,$BL$8)</f>
        <v>365</v>
      </c>
      <c r="BM109" s="116" cm="1">
        <f t="array" ref="BM109">_xlfn.IFS($BF109=2024,$BI109,$BS109=2024,$BV109,$BF109&lt;2024,$BM$8,$BS109&gt;2024,$BM$8,$BF109&gt;2024,$BM$8,$BS109&lt;2024,$BM$8)</f>
        <v>366</v>
      </c>
      <c r="BN109" s="116" cm="1">
        <f t="array" ref="BN109">_xlfn.IFS($BF109=2025,$BI109,$BS109=2025,$BV109,$BF109&lt;2025,$BN$8,$BS109&gt;2025,$BN$8,$BF109&gt;2025,$BN$8,$BS109&lt;2025,$BN$8)</f>
        <v>365</v>
      </c>
      <c r="BO109" s="116" cm="1">
        <f t="array" ref="BO109">_xlfn.IFS($BF109=2026,$BI109,$BS109=2026,$BV109,$BF109&lt;2026,$BO$8,$BS109&gt;2026,$BO$8,$BF109&gt;2026,$BO$8,$BS109&lt;2026,$BO$8)</f>
        <v>365</v>
      </c>
      <c r="BP109" s="116" cm="1">
        <f t="array" ref="BP109">_xlfn.IFS($BF109=2027,$BI109,$BS109=2027,$BV109,$BF109&lt;2027,$BP$8,$BS109&gt;2027,$BP$8,$BF109&gt;2027,$BP$8,$BS109&lt;2027,$BP$8)</f>
        <v>365</v>
      </c>
      <c r="BQ109" s="116" cm="1">
        <f t="array" ref="BQ109">_xlfn.IFS($BF109=2028,$BI109,$BS109=2028,$BV109,$BF109&lt;2028,$BQ$8,$BS109&gt;2028,$BQ$8,$BF109&gt;2028,$BQ$8,$BS109&lt;2028,$BQ$8)</f>
        <v>366</v>
      </c>
      <c r="BR109" s="119" cm="1">
        <f t="array" ref="BR109">_xlfn.IFS($BF109=2029,$BI109,$BS109=2029,$BV109,$BF109&lt;2029,$BR$8,$BS109&gt;2029,$BR$8,$BF109&gt;2029,$BR$8,$BS109&lt;2029,$BR$8)</f>
        <v>365</v>
      </c>
      <c r="BS109" s="142">
        <f>YEAR(Table2[[#This Row],[Ja papildatvaļinājums - darbinieka darba beigšanas datums iestādē, ja darbs projektā nav beigts  31.decembrī5]])</f>
        <v>1900</v>
      </c>
      <c r="BT109" s="141">
        <f>MONTH(Table2[[#This Row],[Ja papildatvaļinājums - darbinieka darba beigšanas datums iestādē, ja darbs projektā nav beigts  31.decembrī5]])</f>
        <v>1</v>
      </c>
      <c r="BU109" s="141">
        <f>DAY(Table2[[#This Row],[Ja papildatvaļinājums - darbinieka darba beigšanas datums iestādē, ja darbs projektā nav beigts  31.decembrī5]])</f>
        <v>0</v>
      </c>
      <c r="BV109" s="141">
        <f>IF(YEAR($J109)=YEAR($K109),MIN(DATE($BS109,$BT109,$BU109),$K109)-MAX(DATE($BF109,$BG109,$BH109),$J109)+1,MIN(DATE($BS109,$BT109,$BU109),$K109)-MAX(DATE(Table2[[#This Row],[Darba beigu gads iestādē]],1,1))+1)</f>
        <v>1</v>
      </c>
    </row>
    <row r="110" spans="1:74" x14ac:dyDescent="0.3">
      <c r="A110" s="26">
        <v>101</v>
      </c>
      <c r="B110" s="48"/>
      <c r="C110" s="49"/>
      <c r="D110" s="57"/>
      <c r="E110" s="63">
        <f>SUMIF(Table2[[#This Row],[b.2021]:[c.2029]],"&gt;0",Table2[[#This Row],[b.2021]:[c.2029]])</f>
        <v>0</v>
      </c>
      <c r="F110" s="58"/>
      <c r="G110" s="59"/>
      <c r="H110" s="66">
        <f>Table2[[#This Row],[Atvaļinājuma dienu skaits, kas projektā attiecināts iepriekšējos MP ]]+Table2[[#This Row],[Atvaļinājuma dienu skaits, kas pieprasīts šajā MP3]]</f>
        <v>0</v>
      </c>
      <c r="I110" s="29">
        <f>Table2[[#This Row],[Atvaļinājums proporcionāli nostrādātajam laikam projektā (Visi atvaļinājumi kopā)]]-H110</f>
        <v>0</v>
      </c>
      <c r="J110" s="135"/>
      <c r="K110" s="139"/>
      <c r="L110" s="125"/>
      <c r="M110" s="126"/>
      <c r="N110" s="126"/>
      <c r="O110" s="126"/>
      <c r="P110" s="126"/>
      <c r="Q110" s="126"/>
      <c r="R110" s="126"/>
      <c r="S110" s="126"/>
      <c r="T110" s="127"/>
      <c r="U110" s="170"/>
      <c r="V110" s="106">
        <f>IF(COUNT(Table2[[#This Row],[Darba sākuma datums projektā1]:[Amata pienākumu izpildes termiņš, vai darba beigu datums par kuru iesniegts MP2]])=2,MIN(DATE($V$9,12,31),$D110)-MAX(DATE($V$9,1,1),$C110)+1,0)</f>
        <v>0</v>
      </c>
      <c r="W110" s="99">
        <f>IF(COUNT(Table2[[#This Row],[Darba sākuma datums projektā1]:[Amata pienākumu izpildes termiņš, vai darba beigu datums par kuru iesniegts MP2]])=2,MIN(DATE($W$9,12,31),$D110)-MAX(DATE($W$9,1,1),$C110)+1,0)</f>
        <v>0</v>
      </c>
      <c r="X110" s="99">
        <f>IF(COUNT(Table2[[#This Row],[Darba sākuma datums projektā1]:[Amata pienākumu izpildes termiņš, vai darba beigu datums par kuru iesniegts MP2]])=2,MIN(DATE($X$9,12,31),$D110)-MAX(DATE($X$9,1,1),$C110)+1,0)</f>
        <v>0</v>
      </c>
      <c r="Y110" s="99">
        <f>IF(COUNT(Table2[[#This Row],[Darba sākuma datums projektā1]:[Amata pienākumu izpildes termiņš, vai darba beigu datums par kuru iesniegts MP2]])=2,MIN(DATE($Y$9,12,31),$D110)-MAX(DATE($Y$9,1,1),$C110)+1,0)</f>
        <v>0</v>
      </c>
      <c r="Z110" s="99">
        <f>IF(COUNT(Table2[[#This Row],[Darba sākuma datums projektā1]:[Amata pienākumu izpildes termiņš, vai darba beigu datums par kuru iesniegts MP2]])=2,MIN(DATE($Z$9,12,31),$D110)-MAX(DATE(Z$9,1,1),$C110)+1,0)</f>
        <v>0</v>
      </c>
      <c r="AA110" s="99">
        <f>IF(COUNT(Table2[[#This Row],[Darba sākuma datums projektā1]:[Amata pienākumu izpildes termiņš, vai darba beigu datums par kuru iesniegts MP2]])=2,MIN(DATE($AA$9,12,31),$D110)-MAX(DATE($AA$9,1,1),$C110)+1,0)</f>
        <v>0</v>
      </c>
      <c r="AB110" s="99">
        <f>IF(COUNT(Table2[[#This Row],[Darba sākuma datums projektā1]:[Amata pienākumu izpildes termiņš, vai darba beigu datums par kuru iesniegts MP2]])=2,MIN(DATE($AB$9,12,31),$D110)-MAX(DATE($AB$9,1,1),$C110)+1,0)</f>
        <v>0</v>
      </c>
      <c r="AC110" s="99">
        <f>IF(COUNT(Table2[[#This Row],[Darba sākuma datums projektā1]:[Amata pienākumu izpildes termiņš, vai darba beigu datums par kuru iesniegts MP2]])=2,MIN(DATE($AC$9,12,31),$D110)-MAX(DATE($AC$9,1,1),$C110)+1,0)</f>
        <v>0</v>
      </c>
      <c r="AD110" s="109">
        <f>IF(COUNT(Table2[[#This Row],[Darba sākuma datums projektā1]:[Amata pienākumu izpildes termiņš, vai darba beigu datums par kuru iesniegts MP2]])=2,MIN(DATE($AD$9,12,31),$D110)-MAX(DATE($AD$9,1,1),$C110)+1,0)</f>
        <v>0</v>
      </c>
      <c r="AE110" s="106">
        <f t="shared" si="21"/>
        <v>0</v>
      </c>
      <c r="AF110" s="99">
        <f t="shared" si="22"/>
        <v>0</v>
      </c>
      <c r="AG110" s="99">
        <f t="shared" si="23"/>
        <v>0</v>
      </c>
      <c r="AH110" s="99">
        <f t="shared" si="24"/>
        <v>0</v>
      </c>
      <c r="AI110" s="99">
        <f t="shared" si="25"/>
        <v>0</v>
      </c>
      <c r="AJ110" s="99">
        <f t="shared" si="26"/>
        <v>0</v>
      </c>
      <c r="AK110" s="99">
        <f t="shared" si="27"/>
        <v>0</v>
      </c>
      <c r="AL110" s="99">
        <f t="shared" si="28"/>
        <v>0</v>
      </c>
      <c r="AM110" s="100">
        <f t="shared" si="29"/>
        <v>0</v>
      </c>
      <c r="AN110" s="103" t="e">
        <f>Table2[[#This Row],[2021]]/Table2[[#This Row],[d.2021]]</f>
        <v>#DIV/0!</v>
      </c>
      <c r="AO110" s="104" t="e">
        <f>Table2[[#This Row],[2022]]/Table2[[#This Row],[d.2022]]</f>
        <v>#DIV/0!</v>
      </c>
      <c r="AP110" s="104" t="e">
        <f>Table2[[#This Row],[2023]]/Table2[[#This Row],[d.2023]]</f>
        <v>#DIV/0!</v>
      </c>
      <c r="AQ110" s="104" t="e">
        <f>Table2[[#This Row],[2024]]/Table2[[#This Row],[d.2024]]</f>
        <v>#DIV/0!</v>
      </c>
      <c r="AR110" s="104" t="e">
        <f>Table2[[#This Row],[2025]]/Table2[[#This Row],[d.2025]]</f>
        <v>#DIV/0!</v>
      </c>
      <c r="AS110" s="104" t="e">
        <f>Table2[[#This Row],[2026]]/Table2[[#This Row],[d.2026]]</f>
        <v>#DIV/0!</v>
      </c>
      <c r="AT110" s="104" t="e">
        <f>Table2[[#This Row],[2027]]/Table2[[#This Row],[d.2027]]</f>
        <v>#DIV/0!</v>
      </c>
      <c r="AU110" s="104" t="e">
        <f>Table2[[#This Row],[2028]]/Table2[[#This Row],[d.2028]]</f>
        <v>#DIV/0!</v>
      </c>
      <c r="AV110" s="108" t="e">
        <f>Table2[[#This Row],[2029]]/Table2[[#This Row],[d.2029]]</f>
        <v>#DIV/0!</v>
      </c>
      <c r="AW110" s="97" t="e">
        <f>Table2[[#This Row],[e.2021]]/Table2[[#This Row],[Papildatvaļinājums par 20216]]</f>
        <v>#DIV/0!</v>
      </c>
      <c r="AX110" s="97" t="e">
        <f>Table2[[#This Row],[e.2022]]/Table2[[#This Row],[Papildatvaļinājums par 20226]]</f>
        <v>#DIV/0!</v>
      </c>
      <c r="AY110" s="97" t="e">
        <f>Table2[[#This Row],[e.2023]]/Table2[[#This Row],[Papildatvaļinājums par 20236]]</f>
        <v>#DIV/0!</v>
      </c>
      <c r="AZ110" s="97" t="e">
        <f>Table2[[#This Row],[e.2024]]/Table2[[#This Row],[Papildatvaļinājums par 20246]]</f>
        <v>#DIV/0!</v>
      </c>
      <c r="BA110" s="97" t="e">
        <f>Table2[[#This Row],[e.2025]]/Table2[[#This Row],[Papildatvaļinājums par 20256]]</f>
        <v>#DIV/0!</v>
      </c>
      <c r="BB110" s="97" t="e">
        <f>Table2[[#This Row],[e.2026]]/Table2[[#This Row],[Papildatvaļinājums par 20266]]</f>
        <v>#DIV/0!</v>
      </c>
      <c r="BC110" s="97" t="e">
        <f>Table2[[#This Row],[e.2027]]/Table2[[#This Row],[Papildatvaļinājums par 20276]]</f>
        <v>#DIV/0!</v>
      </c>
      <c r="BD110" s="97" t="e">
        <f>Table2[[#This Row],[e.2028]]/Table2[[#This Row],[Papildatvaļinājums par 20286]]</f>
        <v>#DIV/0!</v>
      </c>
      <c r="BE110" s="98" t="e">
        <f>Table2[[#This Row],[e.2029]]/Table2[[#This Row],[Papildatvaļinājums par 20296]]</f>
        <v>#DIV/0!</v>
      </c>
      <c r="BF110" s="85">
        <f>YEAR(Table2[[#This Row],[Ja papildatvaļinājums - darbinieka darba uzsākšana iestādē, ja darbs projektā nav uzsākts 1.janvārī4]])</f>
        <v>1900</v>
      </c>
      <c r="BG110" s="86">
        <f>MONTH(Table2[[#This Row],[Ja papildatvaļinājums - darbinieka darba uzsākšana iestādē, ja darbs projektā nav uzsākts 1.janvārī4]])</f>
        <v>1</v>
      </c>
      <c r="BH110" s="86">
        <f>DAY(Table2[[#This Row],[Ja papildatvaļinājums - darbinieka darba uzsākšana iestādē, ja darbs projektā nav uzsākts 1.janvārī4]])</f>
        <v>0</v>
      </c>
      <c r="BI110" s="147">
        <f t="shared" si="30"/>
        <v>1</v>
      </c>
      <c r="BJ110" s="144" cm="1">
        <f t="array" ref="BJ110">_xlfn.IFS($BF110=2021,$BI110,$BS110=2021,$BV110,$BF110&lt;2021,$BJ$8,$BS110&gt;2021,$BJ$8,$BF110&gt;2021,$BJ$8,$BS110&lt;2021,$BJ$8)</f>
        <v>365</v>
      </c>
      <c r="BK110" s="116" cm="1">
        <f t="array" ref="BK110">_xlfn.IFS($BF110=2022,$BI110,$BS110=2022,$BV110,$BF110&lt;2022,$BK$8,$BS110&gt;2022,$BK$8,$BF110&gt;2022,$BK$8,$BS110&lt;2022,$BK$8)</f>
        <v>365</v>
      </c>
      <c r="BL110" s="116" cm="1">
        <f t="array" ref="BL110">_xlfn.IFS($BF110=2023,$BI110,$BS110=2023,$BV110,$BF110&lt;2023,$BL$8,$BS110&gt;2023,$BL$8,$BF110&gt;2023,$BL$8,$BS110&lt;2023,$BL$8)</f>
        <v>365</v>
      </c>
      <c r="BM110" s="116" cm="1">
        <f t="array" ref="BM110">_xlfn.IFS($BF110=2024,$BI110,$BS110=2024,$BV110,$BF110&lt;2024,$BM$8,$BS110&gt;2024,$BM$8,$BF110&gt;2024,$BM$8,$BS110&lt;2024,$BM$8)</f>
        <v>366</v>
      </c>
      <c r="BN110" s="116" cm="1">
        <f t="array" ref="BN110">_xlfn.IFS($BF110=2025,$BI110,$BS110=2025,$BV110,$BF110&lt;2025,$BN$8,$BS110&gt;2025,$BN$8,$BF110&gt;2025,$BN$8,$BS110&lt;2025,$BN$8)</f>
        <v>365</v>
      </c>
      <c r="BO110" s="116" cm="1">
        <f t="array" ref="BO110">_xlfn.IFS($BF110=2026,$BI110,$BS110=2026,$BV110,$BF110&lt;2026,$BO$8,$BS110&gt;2026,$BO$8,$BF110&gt;2026,$BO$8,$BS110&lt;2026,$BO$8)</f>
        <v>365</v>
      </c>
      <c r="BP110" s="116" cm="1">
        <f t="array" ref="BP110">_xlfn.IFS($BF110=2027,$BI110,$BS110=2027,$BV110,$BF110&lt;2027,$BP$8,$BS110&gt;2027,$BP$8,$BF110&gt;2027,$BP$8,$BS110&lt;2027,$BP$8)</f>
        <v>365</v>
      </c>
      <c r="BQ110" s="116" cm="1">
        <f t="array" ref="BQ110">_xlfn.IFS($BF110=2028,$BI110,$BS110=2028,$BV110,$BF110&lt;2028,$BQ$8,$BS110&gt;2028,$BQ$8,$BF110&gt;2028,$BQ$8,$BS110&lt;2028,$BQ$8)</f>
        <v>366</v>
      </c>
      <c r="BR110" s="119" cm="1">
        <f t="array" ref="BR110">_xlfn.IFS($BF110=2029,$BI110,$BS110=2029,$BV110,$BF110&lt;2029,$BR$8,$BS110&gt;2029,$BR$8,$BF110&gt;2029,$BR$8,$BS110&lt;2029,$BR$8)</f>
        <v>365</v>
      </c>
      <c r="BS110" s="142">
        <f>YEAR(Table2[[#This Row],[Ja papildatvaļinājums - darbinieka darba beigšanas datums iestādē, ja darbs projektā nav beigts  31.decembrī5]])</f>
        <v>1900</v>
      </c>
      <c r="BT110" s="141">
        <f>MONTH(Table2[[#This Row],[Ja papildatvaļinājums - darbinieka darba beigšanas datums iestādē, ja darbs projektā nav beigts  31.decembrī5]])</f>
        <v>1</v>
      </c>
      <c r="BU110" s="141">
        <f>DAY(Table2[[#This Row],[Ja papildatvaļinājums - darbinieka darba beigšanas datums iestādē, ja darbs projektā nav beigts  31.decembrī5]])</f>
        <v>0</v>
      </c>
      <c r="BV110" s="141">
        <f>IF(YEAR($J110)=YEAR($K110),MIN(DATE($BS110,$BT110,$BU110),$K110)-MAX(DATE($BF110,$BG110,$BH110),$J110)+1,MIN(DATE($BS110,$BT110,$BU110),$K110)-MAX(DATE(Table2[[#This Row],[Darba beigu gads iestādē]],1,1))+1)</f>
        <v>1</v>
      </c>
    </row>
    <row r="111" spans="1:74" x14ac:dyDescent="0.3">
      <c r="A111" s="26">
        <v>102</v>
      </c>
      <c r="B111" s="48"/>
      <c r="C111" s="49"/>
      <c r="D111" s="57"/>
      <c r="E111" s="63">
        <f>SUMIF(Table2[[#This Row],[b.2021]:[c.2029]],"&gt;0",Table2[[#This Row],[b.2021]:[c.2029]])</f>
        <v>0</v>
      </c>
      <c r="F111" s="58"/>
      <c r="G111" s="59"/>
      <c r="H111" s="66">
        <f>Table2[[#This Row],[Atvaļinājuma dienu skaits, kas projektā attiecināts iepriekšējos MP ]]+Table2[[#This Row],[Atvaļinājuma dienu skaits, kas pieprasīts šajā MP3]]</f>
        <v>0</v>
      </c>
      <c r="I111" s="29">
        <f>Table2[[#This Row],[Atvaļinājums proporcionāli nostrādātajam laikam projektā (Visi atvaļinājumi kopā)]]-H111</f>
        <v>0</v>
      </c>
      <c r="J111" s="135"/>
      <c r="K111" s="139"/>
      <c r="L111" s="125"/>
      <c r="M111" s="126"/>
      <c r="N111" s="126"/>
      <c r="O111" s="126"/>
      <c r="P111" s="126"/>
      <c r="Q111" s="126"/>
      <c r="R111" s="126"/>
      <c r="S111" s="126"/>
      <c r="T111" s="127"/>
      <c r="U111" s="170"/>
      <c r="V111" s="106">
        <f>IF(COUNT(Table2[[#This Row],[Darba sākuma datums projektā1]:[Amata pienākumu izpildes termiņš, vai darba beigu datums par kuru iesniegts MP2]])=2,MIN(DATE($V$9,12,31),$D111)-MAX(DATE($V$9,1,1),$C111)+1,0)</f>
        <v>0</v>
      </c>
      <c r="W111" s="99">
        <f>IF(COUNT(Table2[[#This Row],[Darba sākuma datums projektā1]:[Amata pienākumu izpildes termiņš, vai darba beigu datums par kuru iesniegts MP2]])=2,MIN(DATE($W$9,12,31),$D111)-MAX(DATE($W$9,1,1),$C111)+1,0)</f>
        <v>0</v>
      </c>
      <c r="X111" s="99">
        <f>IF(COUNT(Table2[[#This Row],[Darba sākuma datums projektā1]:[Amata pienākumu izpildes termiņš, vai darba beigu datums par kuru iesniegts MP2]])=2,MIN(DATE($X$9,12,31),$D111)-MAX(DATE($X$9,1,1),$C111)+1,0)</f>
        <v>0</v>
      </c>
      <c r="Y111" s="99">
        <f>IF(COUNT(Table2[[#This Row],[Darba sākuma datums projektā1]:[Amata pienākumu izpildes termiņš, vai darba beigu datums par kuru iesniegts MP2]])=2,MIN(DATE($Y$9,12,31),$D111)-MAX(DATE($Y$9,1,1),$C111)+1,0)</f>
        <v>0</v>
      </c>
      <c r="Z111" s="99">
        <f>IF(COUNT(Table2[[#This Row],[Darba sākuma datums projektā1]:[Amata pienākumu izpildes termiņš, vai darba beigu datums par kuru iesniegts MP2]])=2,MIN(DATE($Z$9,12,31),$D111)-MAX(DATE(Z$9,1,1),$C111)+1,0)</f>
        <v>0</v>
      </c>
      <c r="AA111" s="99">
        <f>IF(COUNT(Table2[[#This Row],[Darba sākuma datums projektā1]:[Amata pienākumu izpildes termiņš, vai darba beigu datums par kuru iesniegts MP2]])=2,MIN(DATE($AA$9,12,31),$D111)-MAX(DATE($AA$9,1,1),$C111)+1,0)</f>
        <v>0</v>
      </c>
      <c r="AB111" s="99">
        <f>IF(COUNT(Table2[[#This Row],[Darba sākuma datums projektā1]:[Amata pienākumu izpildes termiņš, vai darba beigu datums par kuru iesniegts MP2]])=2,MIN(DATE($AB$9,12,31),$D111)-MAX(DATE($AB$9,1,1),$C111)+1,0)</f>
        <v>0</v>
      </c>
      <c r="AC111" s="99">
        <f>IF(COUNT(Table2[[#This Row],[Darba sākuma datums projektā1]:[Amata pienākumu izpildes termiņš, vai darba beigu datums par kuru iesniegts MP2]])=2,MIN(DATE($AC$9,12,31),$D111)-MAX(DATE($AC$9,1,1),$C111)+1,0)</f>
        <v>0</v>
      </c>
      <c r="AD111" s="109">
        <f>IF(COUNT(Table2[[#This Row],[Darba sākuma datums projektā1]:[Amata pienākumu izpildes termiņš, vai darba beigu datums par kuru iesniegts MP2]])=2,MIN(DATE($AD$9,12,31),$D111)-MAX(DATE($AD$9,1,1),$C111)+1,0)</f>
        <v>0</v>
      </c>
      <c r="AE111" s="106">
        <f t="shared" si="21"/>
        <v>0</v>
      </c>
      <c r="AF111" s="99">
        <f t="shared" si="22"/>
        <v>0</v>
      </c>
      <c r="AG111" s="99">
        <f t="shared" si="23"/>
        <v>0</v>
      </c>
      <c r="AH111" s="99">
        <f t="shared" si="24"/>
        <v>0</v>
      </c>
      <c r="AI111" s="99">
        <f t="shared" si="25"/>
        <v>0</v>
      </c>
      <c r="AJ111" s="99">
        <f t="shared" si="26"/>
        <v>0</v>
      </c>
      <c r="AK111" s="99">
        <f t="shared" si="27"/>
        <v>0</v>
      </c>
      <c r="AL111" s="99">
        <f t="shared" si="28"/>
        <v>0</v>
      </c>
      <c r="AM111" s="100">
        <f t="shared" si="29"/>
        <v>0</v>
      </c>
      <c r="AN111" s="103" t="e">
        <f>Table2[[#This Row],[2021]]/Table2[[#This Row],[d.2021]]</f>
        <v>#DIV/0!</v>
      </c>
      <c r="AO111" s="104" t="e">
        <f>Table2[[#This Row],[2022]]/Table2[[#This Row],[d.2022]]</f>
        <v>#DIV/0!</v>
      </c>
      <c r="AP111" s="104" t="e">
        <f>Table2[[#This Row],[2023]]/Table2[[#This Row],[d.2023]]</f>
        <v>#DIV/0!</v>
      </c>
      <c r="AQ111" s="104" t="e">
        <f>Table2[[#This Row],[2024]]/Table2[[#This Row],[d.2024]]</f>
        <v>#DIV/0!</v>
      </c>
      <c r="AR111" s="104" t="e">
        <f>Table2[[#This Row],[2025]]/Table2[[#This Row],[d.2025]]</f>
        <v>#DIV/0!</v>
      </c>
      <c r="AS111" s="104" t="e">
        <f>Table2[[#This Row],[2026]]/Table2[[#This Row],[d.2026]]</f>
        <v>#DIV/0!</v>
      </c>
      <c r="AT111" s="104" t="e">
        <f>Table2[[#This Row],[2027]]/Table2[[#This Row],[d.2027]]</f>
        <v>#DIV/0!</v>
      </c>
      <c r="AU111" s="104" t="e">
        <f>Table2[[#This Row],[2028]]/Table2[[#This Row],[d.2028]]</f>
        <v>#DIV/0!</v>
      </c>
      <c r="AV111" s="108" t="e">
        <f>Table2[[#This Row],[2029]]/Table2[[#This Row],[d.2029]]</f>
        <v>#DIV/0!</v>
      </c>
      <c r="AW111" s="97" t="e">
        <f>Table2[[#This Row],[e.2021]]/Table2[[#This Row],[Papildatvaļinājums par 20216]]</f>
        <v>#DIV/0!</v>
      </c>
      <c r="AX111" s="97" t="e">
        <f>Table2[[#This Row],[e.2022]]/Table2[[#This Row],[Papildatvaļinājums par 20226]]</f>
        <v>#DIV/0!</v>
      </c>
      <c r="AY111" s="97" t="e">
        <f>Table2[[#This Row],[e.2023]]/Table2[[#This Row],[Papildatvaļinājums par 20236]]</f>
        <v>#DIV/0!</v>
      </c>
      <c r="AZ111" s="97" t="e">
        <f>Table2[[#This Row],[e.2024]]/Table2[[#This Row],[Papildatvaļinājums par 20246]]</f>
        <v>#DIV/0!</v>
      </c>
      <c r="BA111" s="97" t="e">
        <f>Table2[[#This Row],[e.2025]]/Table2[[#This Row],[Papildatvaļinājums par 20256]]</f>
        <v>#DIV/0!</v>
      </c>
      <c r="BB111" s="97" t="e">
        <f>Table2[[#This Row],[e.2026]]/Table2[[#This Row],[Papildatvaļinājums par 20266]]</f>
        <v>#DIV/0!</v>
      </c>
      <c r="BC111" s="97" t="e">
        <f>Table2[[#This Row],[e.2027]]/Table2[[#This Row],[Papildatvaļinājums par 20276]]</f>
        <v>#DIV/0!</v>
      </c>
      <c r="BD111" s="97" t="e">
        <f>Table2[[#This Row],[e.2028]]/Table2[[#This Row],[Papildatvaļinājums par 20286]]</f>
        <v>#DIV/0!</v>
      </c>
      <c r="BE111" s="98" t="e">
        <f>Table2[[#This Row],[e.2029]]/Table2[[#This Row],[Papildatvaļinājums par 20296]]</f>
        <v>#DIV/0!</v>
      </c>
      <c r="BF111" s="85">
        <f>YEAR(Table2[[#This Row],[Ja papildatvaļinājums - darbinieka darba uzsākšana iestādē, ja darbs projektā nav uzsākts 1.janvārī4]])</f>
        <v>1900</v>
      </c>
      <c r="BG111" s="86">
        <f>MONTH(Table2[[#This Row],[Ja papildatvaļinājums - darbinieka darba uzsākšana iestādē, ja darbs projektā nav uzsākts 1.janvārī4]])</f>
        <v>1</v>
      </c>
      <c r="BH111" s="86">
        <f>DAY(Table2[[#This Row],[Ja papildatvaļinājums - darbinieka darba uzsākšana iestādē, ja darbs projektā nav uzsākts 1.janvārī4]])</f>
        <v>0</v>
      </c>
      <c r="BI111" s="147">
        <f t="shared" si="30"/>
        <v>1</v>
      </c>
      <c r="BJ111" s="144" cm="1">
        <f t="array" ref="BJ111">_xlfn.IFS($BF111=2021,$BI111,$BS111=2021,$BV111,$BF111&lt;2021,$BJ$8,$BS111&gt;2021,$BJ$8,$BF111&gt;2021,$BJ$8,$BS111&lt;2021,$BJ$8)</f>
        <v>365</v>
      </c>
      <c r="BK111" s="116" cm="1">
        <f t="array" ref="BK111">_xlfn.IFS($BF111=2022,$BI111,$BS111=2022,$BV111,$BF111&lt;2022,$BK$8,$BS111&gt;2022,$BK$8,$BF111&gt;2022,$BK$8,$BS111&lt;2022,$BK$8)</f>
        <v>365</v>
      </c>
      <c r="BL111" s="116" cm="1">
        <f t="array" ref="BL111">_xlfn.IFS($BF111=2023,$BI111,$BS111=2023,$BV111,$BF111&lt;2023,$BL$8,$BS111&gt;2023,$BL$8,$BF111&gt;2023,$BL$8,$BS111&lt;2023,$BL$8)</f>
        <v>365</v>
      </c>
      <c r="BM111" s="116" cm="1">
        <f t="array" ref="BM111">_xlfn.IFS($BF111=2024,$BI111,$BS111=2024,$BV111,$BF111&lt;2024,$BM$8,$BS111&gt;2024,$BM$8,$BF111&gt;2024,$BM$8,$BS111&lt;2024,$BM$8)</f>
        <v>366</v>
      </c>
      <c r="BN111" s="116" cm="1">
        <f t="array" ref="BN111">_xlfn.IFS($BF111=2025,$BI111,$BS111=2025,$BV111,$BF111&lt;2025,$BN$8,$BS111&gt;2025,$BN$8,$BF111&gt;2025,$BN$8,$BS111&lt;2025,$BN$8)</f>
        <v>365</v>
      </c>
      <c r="BO111" s="116" cm="1">
        <f t="array" ref="BO111">_xlfn.IFS($BF111=2026,$BI111,$BS111=2026,$BV111,$BF111&lt;2026,$BO$8,$BS111&gt;2026,$BO$8,$BF111&gt;2026,$BO$8,$BS111&lt;2026,$BO$8)</f>
        <v>365</v>
      </c>
      <c r="BP111" s="116" cm="1">
        <f t="array" ref="BP111">_xlfn.IFS($BF111=2027,$BI111,$BS111=2027,$BV111,$BF111&lt;2027,$BP$8,$BS111&gt;2027,$BP$8,$BF111&gt;2027,$BP$8,$BS111&lt;2027,$BP$8)</f>
        <v>365</v>
      </c>
      <c r="BQ111" s="116" cm="1">
        <f t="array" ref="BQ111">_xlfn.IFS($BF111=2028,$BI111,$BS111=2028,$BV111,$BF111&lt;2028,$BQ$8,$BS111&gt;2028,$BQ$8,$BF111&gt;2028,$BQ$8,$BS111&lt;2028,$BQ$8)</f>
        <v>366</v>
      </c>
      <c r="BR111" s="119" cm="1">
        <f t="array" ref="BR111">_xlfn.IFS($BF111=2029,$BI111,$BS111=2029,$BV111,$BF111&lt;2029,$BR$8,$BS111&gt;2029,$BR$8,$BF111&gt;2029,$BR$8,$BS111&lt;2029,$BR$8)</f>
        <v>365</v>
      </c>
      <c r="BS111" s="142">
        <f>YEAR(Table2[[#This Row],[Ja papildatvaļinājums - darbinieka darba beigšanas datums iestādē, ja darbs projektā nav beigts  31.decembrī5]])</f>
        <v>1900</v>
      </c>
      <c r="BT111" s="141">
        <f>MONTH(Table2[[#This Row],[Ja papildatvaļinājums - darbinieka darba beigšanas datums iestādē, ja darbs projektā nav beigts  31.decembrī5]])</f>
        <v>1</v>
      </c>
      <c r="BU111" s="141">
        <f>DAY(Table2[[#This Row],[Ja papildatvaļinājums - darbinieka darba beigšanas datums iestādē, ja darbs projektā nav beigts  31.decembrī5]])</f>
        <v>0</v>
      </c>
      <c r="BV111" s="141">
        <f>IF(YEAR($J111)=YEAR($K111),MIN(DATE($BS111,$BT111,$BU111),$K111)-MAX(DATE($BF111,$BG111,$BH111),$J111)+1,MIN(DATE($BS111,$BT111,$BU111),$K111)-MAX(DATE(Table2[[#This Row],[Darba beigu gads iestādē]],1,1))+1)</f>
        <v>1</v>
      </c>
    </row>
    <row r="112" spans="1:74" x14ac:dyDescent="0.3">
      <c r="A112" s="26">
        <v>103</v>
      </c>
      <c r="B112" s="48"/>
      <c r="C112" s="49"/>
      <c r="D112" s="57"/>
      <c r="E112" s="63">
        <f>SUMIF(Table2[[#This Row],[b.2021]:[c.2029]],"&gt;0",Table2[[#This Row],[b.2021]:[c.2029]])</f>
        <v>0</v>
      </c>
      <c r="F112" s="58"/>
      <c r="G112" s="59"/>
      <c r="H112" s="66">
        <f>Table2[[#This Row],[Atvaļinājuma dienu skaits, kas projektā attiecināts iepriekšējos MP ]]+Table2[[#This Row],[Atvaļinājuma dienu skaits, kas pieprasīts šajā MP3]]</f>
        <v>0</v>
      </c>
      <c r="I112" s="29">
        <f>Table2[[#This Row],[Atvaļinājums proporcionāli nostrādātajam laikam projektā (Visi atvaļinājumi kopā)]]-H112</f>
        <v>0</v>
      </c>
      <c r="J112" s="135"/>
      <c r="K112" s="139"/>
      <c r="L112" s="125"/>
      <c r="M112" s="126"/>
      <c r="N112" s="126"/>
      <c r="O112" s="126"/>
      <c r="P112" s="126"/>
      <c r="Q112" s="126"/>
      <c r="R112" s="126"/>
      <c r="S112" s="126"/>
      <c r="T112" s="127"/>
      <c r="U112" s="170"/>
      <c r="V112" s="106">
        <f>IF(COUNT(Table2[[#This Row],[Darba sākuma datums projektā1]:[Amata pienākumu izpildes termiņš, vai darba beigu datums par kuru iesniegts MP2]])=2,MIN(DATE($V$9,12,31),$D112)-MAX(DATE($V$9,1,1),$C112)+1,0)</f>
        <v>0</v>
      </c>
      <c r="W112" s="99">
        <f>IF(COUNT(Table2[[#This Row],[Darba sākuma datums projektā1]:[Amata pienākumu izpildes termiņš, vai darba beigu datums par kuru iesniegts MP2]])=2,MIN(DATE($W$9,12,31),$D112)-MAX(DATE($W$9,1,1),$C112)+1,0)</f>
        <v>0</v>
      </c>
      <c r="X112" s="99">
        <f>IF(COUNT(Table2[[#This Row],[Darba sākuma datums projektā1]:[Amata pienākumu izpildes termiņš, vai darba beigu datums par kuru iesniegts MP2]])=2,MIN(DATE($X$9,12,31),$D112)-MAX(DATE($X$9,1,1),$C112)+1,0)</f>
        <v>0</v>
      </c>
      <c r="Y112" s="99">
        <f>IF(COUNT(Table2[[#This Row],[Darba sākuma datums projektā1]:[Amata pienākumu izpildes termiņš, vai darba beigu datums par kuru iesniegts MP2]])=2,MIN(DATE($Y$9,12,31),$D112)-MAX(DATE($Y$9,1,1),$C112)+1,0)</f>
        <v>0</v>
      </c>
      <c r="Z112" s="99">
        <f>IF(COUNT(Table2[[#This Row],[Darba sākuma datums projektā1]:[Amata pienākumu izpildes termiņš, vai darba beigu datums par kuru iesniegts MP2]])=2,MIN(DATE($Z$9,12,31),$D112)-MAX(DATE(Z$9,1,1),$C112)+1,0)</f>
        <v>0</v>
      </c>
      <c r="AA112" s="99">
        <f>IF(COUNT(Table2[[#This Row],[Darba sākuma datums projektā1]:[Amata pienākumu izpildes termiņš, vai darba beigu datums par kuru iesniegts MP2]])=2,MIN(DATE($AA$9,12,31),$D112)-MAX(DATE($AA$9,1,1),$C112)+1,0)</f>
        <v>0</v>
      </c>
      <c r="AB112" s="99">
        <f>IF(COUNT(Table2[[#This Row],[Darba sākuma datums projektā1]:[Amata pienākumu izpildes termiņš, vai darba beigu datums par kuru iesniegts MP2]])=2,MIN(DATE($AB$9,12,31),$D112)-MAX(DATE($AB$9,1,1),$C112)+1,0)</f>
        <v>0</v>
      </c>
      <c r="AC112" s="99">
        <f>IF(COUNT(Table2[[#This Row],[Darba sākuma datums projektā1]:[Amata pienākumu izpildes termiņš, vai darba beigu datums par kuru iesniegts MP2]])=2,MIN(DATE($AC$9,12,31),$D112)-MAX(DATE($AC$9,1,1),$C112)+1,0)</f>
        <v>0</v>
      </c>
      <c r="AD112" s="109">
        <f>IF(COUNT(Table2[[#This Row],[Darba sākuma datums projektā1]:[Amata pienākumu izpildes termiņš, vai darba beigu datums par kuru iesniegts MP2]])=2,MIN(DATE($AD$9,12,31),$D112)-MAX(DATE($AD$9,1,1),$C112)+1,0)</f>
        <v>0</v>
      </c>
      <c r="AE112" s="106">
        <f t="shared" si="21"/>
        <v>0</v>
      </c>
      <c r="AF112" s="99">
        <f t="shared" si="22"/>
        <v>0</v>
      </c>
      <c r="AG112" s="99">
        <f t="shared" si="23"/>
        <v>0</v>
      </c>
      <c r="AH112" s="99">
        <f t="shared" si="24"/>
        <v>0</v>
      </c>
      <c r="AI112" s="99">
        <f t="shared" si="25"/>
        <v>0</v>
      </c>
      <c r="AJ112" s="99">
        <f t="shared" si="26"/>
        <v>0</v>
      </c>
      <c r="AK112" s="99">
        <f t="shared" si="27"/>
        <v>0</v>
      </c>
      <c r="AL112" s="99">
        <f t="shared" si="28"/>
        <v>0</v>
      </c>
      <c r="AM112" s="100">
        <f t="shared" si="29"/>
        <v>0</v>
      </c>
      <c r="AN112" s="103" t="e">
        <f>Table2[[#This Row],[2021]]/Table2[[#This Row],[d.2021]]</f>
        <v>#DIV/0!</v>
      </c>
      <c r="AO112" s="104" t="e">
        <f>Table2[[#This Row],[2022]]/Table2[[#This Row],[d.2022]]</f>
        <v>#DIV/0!</v>
      </c>
      <c r="AP112" s="104" t="e">
        <f>Table2[[#This Row],[2023]]/Table2[[#This Row],[d.2023]]</f>
        <v>#DIV/0!</v>
      </c>
      <c r="AQ112" s="104" t="e">
        <f>Table2[[#This Row],[2024]]/Table2[[#This Row],[d.2024]]</f>
        <v>#DIV/0!</v>
      </c>
      <c r="AR112" s="104" t="e">
        <f>Table2[[#This Row],[2025]]/Table2[[#This Row],[d.2025]]</f>
        <v>#DIV/0!</v>
      </c>
      <c r="AS112" s="104" t="e">
        <f>Table2[[#This Row],[2026]]/Table2[[#This Row],[d.2026]]</f>
        <v>#DIV/0!</v>
      </c>
      <c r="AT112" s="104" t="e">
        <f>Table2[[#This Row],[2027]]/Table2[[#This Row],[d.2027]]</f>
        <v>#DIV/0!</v>
      </c>
      <c r="AU112" s="104" t="e">
        <f>Table2[[#This Row],[2028]]/Table2[[#This Row],[d.2028]]</f>
        <v>#DIV/0!</v>
      </c>
      <c r="AV112" s="108" t="e">
        <f>Table2[[#This Row],[2029]]/Table2[[#This Row],[d.2029]]</f>
        <v>#DIV/0!</v>
      </c>
      <c r="AW112" s="97" t="e">
        <f>Table2[[#This Row],[e.2021]]/Table2[[#This Row],[Papildatvaļinājums par 20216]]</f>
        <v>#DIV/0!</v>
      </c>
      <c r="AX112" s="97" t="e">
        <f>Table2[[#This Row],[e.2022]]/Table2[[#This Row],[Papildatvaļinājums par 20226]]</f>
        <v>#DIV/0!</v>
      </c>
      <c r="AY112" s="97" t="e">
        <f>Table2[[#This Row],[e.2023]]/Table2[[#This Row],[Papildatvaļinājums par 20236]]</f>
        <v>#DIV/0!</v>
      </c>
      <c r="AZ112" s="97" t="e">
        <f>Table2[[#This Row],[e.2024]]/Table2[[#This Row],[Papildatvaļinājums par 20246]]</f>
        <v>#DIV/0!</v>
      </c>
      <c r="BA112" s="97" t="e">
        <f>Table2[[#This Row],[e.2025]]/Table2[[#This Row],[Papildatvaļinājums par 20256]]</f>
        <v>#DIV/0!</v>
      </c>
      <c r="BB112" s="97" t="e">
        <f>Table2[[#This Row],[e.2026]]/Table2[[#This Row],[Papildatvaļinājums par 20266]]</f>
        <v>#DIV/0!</v>
      </c>
      <c r="BC112" s="97" t="e">
        <f>Table2[[#This Row],[e.2027]]/Table2[[#This Row],[Papildatvaļinājums par 20276]]</f>
        <v>#DIV/0!</v>
      </c>
      <c r="BD112" s="97" t="e">
        <f>Table2[[#This Row],[e.2028]]/Table2[[#This Row],[Papildatvaļinājums par 20286]]</f>
        <v>#DIV/0!</v>
      </c>
      <c r="BE112" s="98" t="e">
        <f>Table2[[#This Row],[e.2029]]/Table2[[#This Row],[Papildatvaļinājums par 20296]]</f>
        <v>#DIV/0!</v>
      </c>
      <c r="BF112" s="85">
        <f>YEAR(Table2[[#This Row],[Ja papildatvaļinājums - darbinieka darba uzsākšana iestādē, ja darbs projektā nav uzsākts 1.janvārī4]])</f>
        <v>1900</v>
      </c>
      <c r="BG112" s="86">
        <f>MONTH(Table2[[#This Row],[Ja papildatvaļinājums - darbinieka darba uzsākšana iestādē, ja darbs projektā nav uzsākts 1.janvārī4]])</f>
        <v>1</v>
      </c>
      <c r="BH112" s="86">
        <f>DAY(Table2[[#This Row],[Ja papildatvaļinājums - darbinieka darba uzsākšana iestādē, ja darbs projektā nav uzsākts 1.janvārī4]])</f>
        <v>0</v>
      </c>
      <c r="BI112" s="147">
        <f t="shared" si="30"/>
        <v>1</v>
      </c>
      <c r="BJ112" s="144" cm="1">
        <f t="array" ref="BJ112">_xlfn.IFS($BF112=2021,$BI112,$BS112=2021,$BV112,$BF112&lt;2021,$BJ$8,$BS112&gt;2021,$BJ$8,$BF112&gt;2021,$BJ$8,$BS112&lt;2021,$BJ$8)</f>
        <v>365</v>
      </c>
      <c r="BK112" s="116" cm="1">
        <f t="array" ref="BK112">_xlfn.IFS($BF112=2022,$BI112,$BS112=2022,$BV112,$BF112&lt;2022,$BK$8,$BS112&gt;2022,$BK$8,$BF112&gt;2022,$BK$8,$BS112&lt;2022,$BK$8)</f>
        <v>365</v>
      </c>
      <c r="BL112" s="116" cm="1">
        <f t="array" ref="BL112">_xlfn.IFS($BF112=2023,$BI112,$BS112=2023,$BV112,$BF112&lt;2023,$BL$8,$BS112&gt;2023,$BL$8,$BF112&gt;2023,$BL$8,$BS112&lt;2023,$BL$8)</f>
        <v>365</v>
      </c>
      <c r="BM112" s="116" cm="1">
        <f t="array" ref="BM112">_xlfn.IFS($BF112=2024,$BI112,$BS112=2024,$BV112,$BF112&lt;2024,$BM$8,$BS112&gt;2024,$BM$8,$BF112&gt;2024,$BM$8,$BS112&lt;2024,$BM$8)</f>
        <v>366</v>
      </c>
      <c r="BN112" s="116" cm="1">
        <f t="array" ref="BN112">_xlfn.IFS($BF112=2025,$BI112,$BS112=2025,$BV112,$BF112&lt;2025,$BN$8,$BS112&gt;2025,$BN$8,$BF112&gt;2025,$BN$8,$BS112&lt;2025,$BN$8)</f>
        <v>365</v>
      </c>
      <c r="BO112" s="116" cm="1">
        <f t="array" ref="BO112">_xlfn.IFS($BF112=2026,$BI112,$BS112=2026,$BV112,$BF112&lt;2026,$BO$8,$BS112&gt;2026,$BO$8,$BF112&gt;2026,$BO$8,$BS112&lt;2026,$BO$8)</f>
        <v>365</v>
      </c>
      <c r="BP112" s="116" cm="1">
        <f t="array" ref="BP112">_xlfn.IFS($BF112=2027,$BI112,$BS112=2027,$BV112,$BF112&lt;2027,$BP$8,$BS112&gt;2027,$BP$8,$BF112&gt;2027,$BP$8,$BS112&lt;2027,$BP$8)</f>
        <v>365</v>
      </c>
      <c r="BQ112" s="116" cm="1">
        <f t="array" ref="BQ112">_xlfn.IFS($BF112=2028,$BI112,$BS112=2028,$BV112,$BF112&lt;2028,$BQ$8,$BS112&gt;2028,$BQ$8,$BF112&gt;2028,$BQ$8,$BS112&lt;2028,$BQ$8)</f>
        <v>366</v>
      </c>
      <c r="BR112" s="119" cm="1">
        <f t="array" ref="BR112">_xlfn.IFS($BF112=2029,$BI112,$BS112=2029,$BV112,$BF112&lt;2029,$BR$8,$BS112&gt;2029,$BR$8,$BF112&gt;2029,$BR$8,$BS112&lt;2029,$BR$8)</f>
        <v>365</v>
      </c>
      <c r="BS112" s="142">
        <f>YEAR(Table2[[#This Row],[Ja papildatvaļinājums - darbinieka darba beigšanas datums iestādē, ja darbs projektā nav beigts  31.decembrī5]])</f>
        <v>1900</v>
      </c>
      <c r="BT112" s="141">
        <f>MONTH(Table2[[#This Row],[Ja papildatvaļinājums - darbinieka darba beigšanas datums iestādē, ja darbs projektā nav beigts  31.decembrī5]])</f>
        <v>1</v>
      </c>
      <c r="BU112" s="141">
        <f>DAY(Table2[[#This Row],[Ja papildatvaļinājums - darbinieka darba beigšanas datums iestādē, ja darbs projektā nav beigts  31.decembrī5]])</f>
        <v>0</v>
      </c>
      <c r="BV112" s="141">
        <f>IF(YEAR($J112)=YEAR($K112),MIN(DATE($BS112,$BT112,$BU112),$K112)-MAX(DATE($BF112,$BG112,$BH112),$J112)+1,MIN(DATE($BS112,$BT112,$BU112),$K112)-MAX(DATE(Table2[[#This Row],[Darba beigu gads iestādē]],1,1))+1)</f>
        <v>1</v>
      </c>
    </row>
    <row r="113" spans="1:74" x14ac:dyDescent="0.3">
      <c r="A113" s="26">
        <v>104</v>
      </c>
      <c r="B113" s="48"/>
      <c r="C113" s="49"/>
      <c r="D113" s="57"/>
      <c r="E113" s="63">
        <f>SUMIF(Table2[[#This Row],[b.2021]:[c.2029]],"&gt;0",Table2[[#This Row],[b.2021]:[c.2029]])</f>
        <v>0</v>
      </c>
      <c r="F113" s="58"/>
      <c r="G113" s="59"/>
      <c r="H113" s="66">
        <f>Table2[[#This Row],[Atvaļinājuma dienu skaits, kas projektā attiecināts iepriekšējos MP ]]+Table2[[#This Row],[Atvaļinājuma dienu skaits, kas pieprasīts šajā MP3]]</f>
        <v>0</v>
      </c>
      <c r="I113" s="29">
        <f>Table2[[#This Row],[Atvaļinājums proporcionāli nostrādātajam laikam projektā (Visi atvaļinājumi kopā)]]-H113</f>
        <v>0</v>
      </c>
      <c r="J113" s="135"/>
      <c r="K113" s="139"/>
      <c r="L113" s="125"/>
      <c r="M113" s="126"/>
      <c r="N113" s="126"/>
      <c r="O113" s="126"/>
      <c r="P113" s="126"/>
      <c r="Q113" s="126"/>
      <c r="R113" s="126"/>
      <c r="S113" s="126"/>
      <c r="T113" s="127"/>
      <c r="U113" s="170"/>
      <c r="V113" s="106">
        <f>IF(COUNT(Table2[[#This Row],[Darba sākuma datums projektā1]:[Amata pienākumu izpildes termiņš, vai darba beigu datums par kuru iesniegts MP2]])=2,MIN(DATE($V$9,12,31),$D113)-MAX(DATE($V$9,1,1),$C113)+1,0)</f>
        <v>0</v>
      </c>
      <c r="W113" s="99">
        <f>IF(COUNT(Table2[[#This Row],[Darba sākuma datums projektā1]:[Amata pienākumu izpildes termiņš, vai darba beigu datums par kuru iesniegts MP2]])=2,MIN(DATE($W$9,12,31),$D113)-MAX(DATE($W$9,1,1),$C113)+1,0)</f>
        <v>0</v>
      </c>
      <c r="X113" s="99">
        <f>IF(COUNT(Table2[[#This Row],[Darba sākuma datums projektā1]:[Amata pienākumu izpildes termiņš, vai darba beigu datums par kuru iesniegts MP2]])=2,MIN(DATE($X$9,12,31),$D113)-MAX(DATE($X$9,1,1),$C113)+1,0)</f>
        <v>0</v>
      </c>
      <c r="Y113" s="99">
        <f>IF(COUNT(Table2[[#This Row],[Darba sākuma datums projektā1]:[Amata pienākumu izpildes termiņš, vai darba beigu datums par kuru iesniegts MP2]])=2,MIN(DATE($Y$9,12,31),$D113)-MAX(DATE($Y$9,1,1),$C113)+1,0)</f>
        <v>0</v>
      </c>
      <c r="Z113" s="99">
        <f>IF(COUNT(Table2[[#This Row],[Darba sākuma datums projektā1]:[Amata pienākumu izpildes termiņš, vai darba beigu datums par kuru iesniegts MP2]])=2,MIN(DATE($Z$9,12,31),$D113)-MAX(DATE(Z$9,1,1),$C113)+1,0)</f>
        <v>0</v>
      </c>
      <c r="AA113" s="99">
        <f>IF(COUNT(Table2[[#This Row],[Darba sākuma datums projektā1]:[Amata pienākumu izpildes termiņš, vai darba beigu datums par kuru iesniegts MP2]])=2,MIN(DATE($AA$9,12,31),$D113)-MAX(DATE($AA$9,1,1),$C113)+1,0)</f>
        <v>0</v>
      </c>
      <c r="AB113" s="99">
        <f>IF(COUNT(Table2[[#This Row],[Darba sākuma datums projektā1]:[Amata pienākumu izpildes termiņš, vai darba beigu datums par kuru iesniegts MP2]])=2,MIN(DATE($AB$9,12,31),$D113)-MAX(DATE($AB$9,1,1),$C113)+1,0)</f>
        <v>0</v>
      </c>
      <c r="AC113" s="99">
        <f>IF(COUNT(Table2[[#This Row],[Darba sākuma datums projektā1]:[Amata pienākumu izpildes termiņš, vai darba beigu datums par kuru iesniegts MP2]])=2,MIN(DATE($AC$9,12,31),$D113)-MAX(DATE($AC$9,1,1),$C113)+1,0)</f>
        <v>0</v>
      </c>
      <c r="AD113" s="109">
        <f>IF(COUNT(Table2[[#This Row],[Darba sākuma datums projektā1]:[Amata pienākumu izpildes termiņš, vai darba beigu datums par kuru iesniegts MP2]])=2,MIN(DATE($AD$9,12,31),$D113)-MAX(DATE($AD$9,1,1),$C113)+1,0)</f>
        <v>0</v>
      </c>
      <c r="AE113" s="106">
        <f t="shared" si="21"/>
        <v>0</v>
      </c>
      <c r="AF113" s="99">
        <f t="shared" si="22"/>
        <v>0</v>
      </c>
      <c r="AG113" s="99">
        <f t="shared" si="23"/>
        <v>0</v>
      </c>
      <c r="AH113" s="99">
        <f t="shared" si="24"/>
        <v>0</v>
      </c>
      <c r="AI113" s="99">
        <f t="shared" si="25"/>
        <v>0</v>
      </c>
      <c r="AJ113" s="99">
        <f t="shared" si="26"/>
        <v>0</v>
      </c>
      <c r="AK113" s="99">
        <f t="shared" si="27"/>
        <v>0</v>
      </c>
      <c r="AL113" s="99">
        <f t="shared" si="28"/>
        <v>0</v>
      </c>
      <c r="AM113" s="100">
        <f t="shared" si="29"/>
        <v>0</v>
      </c>
      <c r="AN113" s="103" t="e">
        <f>Table2[[#This Row],[2021]]/Table2[[#This Row],[d.2021]]</f>
        <v>#DIV/0!</v>
      </c>
      <c r="AO113" s="104" t="e">
        <f>Table2[[#This Row],[2022]]/Table2[[#This Row],[d.2022]]</f>
        <v>#DIV/0!</v>
      </c>
      <c r="AP113" s="104" t="e">
        <f>Table2[[#This Row],[2023]]/Table2[[#This Row],[d.2023]]</f>
        <v>#DIV/0!</v>
      </c>
      <c r="AQ113" s="104" t="e">
        <f>Table2[[#This Row],[2024]]/Table2[[#This Row],[d.2024]]</f>
        <v>#DIV/0!</v>
      </c>
      <c r="AR113" s="104" t="e">
        <f>Table2[[#This Row],[2025]]/Table2[[#This Row],[d.2025]]</f>
        <v>#DIV/0!</v>
      </c>
      <c r="AS113" s="104" t="e">
        <f>Table2[[#This Row],[2026]]/Table2[[#This Row],[d.2026]]</f>
        <v>#DIV/0!</v>
      </c>
      <c r="AT113" s="104" t="e">
        <f>Table2[[#This Row],[2027]]/Table2[[#This Row],[d.2027]]</f>
        <v>#DIV/0!</v>
      </c>
      <c r="AU113" s="104" t="e">
        <f>Table2[[#This Row],[2028]]/Table2[[#This Row],[d.2028]]</f>
        <v>#DIV/0!</v>
      </c>
      <c r="AV113" s="108" t="e">
        <f>Table2[[#This Row],[2029]]/Table2[[#This Row],[d.2029]]</f>
        <v>#DIV/0!</v>
      </c>
      <c r="AW113" s="97" t="e">
        <f>Table2[[#This Row],[e.2021]]/Table2[[#This Row],[Papildatvaļinājums par 20216]]</f>
        <v>#DIV/0!</v>
      </c>
      <c r="AX113" s="97" t="e">
        <f>Table2[[#This Row],[e.2022]]/Table2[[#This Row],[Papildatvaļinājums par 20226]]</f>
        <v>#DIV/0!</v>
      </c>
      <c r="AY113" s="97" t="e">
        <f>Table2[[#This Row],[e.2023]]/Table2[[#This Row],[Papildatvaļinājums par 20236]]</f>
        <v>#DIV/0!</v>
      </c>
      <c r="AZ113" s="97" t="e">
        <f>Table2[[#This Row],[e.2024]]/Table2[[#This Row],[Papildatvaļinājums par 20246]]</f>
        <v>#DIV/0!</v>
      </c>
      <c r="BA113" s="97" t="e">
        <f>Table2[[#This Row],[e.2025]]/Table2[[#This Row],[Papildatvaļinājums par 20256]]</f>
        <v>#DIV/0!</v>
      </c>
      <c r="BB113" s="97" t="e">
        <f>Table2[[#This Row],[e.2026]]/Table2[[#This Row],[Papildatvaļinājums par 20266]]</f>
        <v>#DIV/0!</v>
      </c>
      <c r="BC113" s="97" t="e">
        <f>Table2[[#This Row],[e.2027]]/Table2[[#This Row],[Papildatvaļinājums par 20276]]</f>
        <v>#DIV/0!</v>
      </c>
      <c r="BD113" s="97" t="e">
        <f>Table2[[#This Row],[e.2028]]/Table2[[#This Row],[Papildatvaļinājums par 20286]]</f>
        <v>#DIV/0!</v>
      </c>
      <c r="BE113" s="98" t="e">
        <f>Table2[[#This Row],[e.2029]]/Table2[[#This Row],[Papildatvaļinājums par 20296]]</f>
        <v>#DIV/0!</v>
      </c>
      <c r="BF113" s="85">
        <f>YEAR(Table2[[#This Row],[Ja papildatvaļinājums - darbinieka darba uzsākšana iestādē, ja darbs projektā nav uzsākts 1.janvārī4]])</f>
        <v>1900</v>
      </c>
      <c r="BG113" s="86">
        <f>MONTH(Table2[[#This Row],[Ja papildatvaļinājums - darbinieka darba uzsākšana iestādē, ja darbs projektā nav uzsākts 1.janvārī4]])</f>
        <v>1</v>
      </c>
      <c r="BH113" s="86">
        <f>DAY(Table2[[#This Row],[Ja papildatvaļinājums - darbinieka darba uzsākšana iestādē, ja darbs projektā nav uzsākts 1.janvārī4]])</f>
        <v>0</v>
      </c>
      <c r="BI113" s="147">
        <f t="shared" si="30"/>
        <v>1</v>
      </c>
      <c r="BJ113" s="144" cm="1">
        <f t="array" ref="BJ113">_xlfn.IFS($BF113=2021,$BI113,$BS113=2021,$BV113,$BF113&lt;2021,$BJ$8,$BS113&gt;2021,$BJ$8,$BF113&gt;2021,$BJ$8,$BS113&lt;2021,$BJ$8)</f>
        <v>365</v>
      </c>
      <c r="BK113" s="116" cm="1">
        <f t="array" ref="BK113">_xlfn.IFS($BF113=2022,$BI113,$BS113=2022,$BV113,$BF113&lt;2022,$BK$8,$BS113&gt;2022,$BK$8,$BF113&gt;2022,$BK$8,$BS113&lt;2022,$BK$8)</f>
        <v>365</v>
      </c>
      <c r="BL113" s="116" cm="1">
        <f t="array" ref="BL113">_xlfn.IFS($BF113=2023,$BI113,$BS113=2023,$BV113,$BF113&lt;2023,$BL$8,$BS113&gt;2023,$BL$8,$BF113&gt;2023,$BL$8,$BS113&lt;2023,$BL$8)</f>
        <v>365</v>
      </c>
      <c r="BM113" s="116" cm="1">
        <f t="array" ref="BM113">_xlfn.IFS($BF113=2024,$BI113,$BS113=2024,$BV113,$BF113&lt;2024,$BM$8,$BS113&gt;2024,$BM$8,$BF113&gt;2024,$BM$8,$BS113&lt;2024,$BM$8)</f>
        <v>366</v>
      </c>
      <c r="BN113" s="116" cm="1">
        <f t="array" ref="BN113">_xlfn.IFS($BF113=2025,$BI113,$BS113=2025,$BV113,$BF113&lt;2025,$BN$8,$BS113&gt;2025,$BN$8,$BF113&gt;2025,$BN$8,$BS113&lt;2025,$BN$8)</f>
        <v>365</v>
      </c>
      <c r="BO113" s="116" cm="1">
        <f t="array" ref="BO113">_xlfn.IFS($BF113=2026,$BI113,$BS113=2026,$BV113,$BF113&lt;2026,$BO$8,$BS113&gt;2026,$BO$8,$BF113&gt;2026,$BO$8,$BS113&lt;2026,$BO$8)</f>
        <v>365</v>
      </c>
      <c r="BP113" s="116" cm="1">
        <f t="array" ref="BP113">_xlfn.IFS($BF113=2027,$BI113,$BS113=2027,$BV113,$BF113&lt;2027,$BP$8,$BS113&gt;2027,$BP$8,$BF113&gt;2027,$BP$8,$BS113&lt;2027,$BP$8)</f>
        <v>365</v>
      </c>
      <c r="BQ113" s="116" cm="1">
        <f t="array" ref="BQ113">_xlfn.IFS($BF113=2028,$BI113,$BS113=2028,$BV113,$BF113&lt;2028,$BQ$8,$BS113&gt;2028,$BQ$8,$BF113&gt;2028,$BQ$8,$BS113&lt;2028,$BQ$8)</f>
        <v>366</v>
      </c>
      <c r="BR113" s="119" cm="1">
        <f t="array" ref="BR113">_xlfn.IFS($BF113=2029,$BI113,$BS113=2029,$BV113,$BF113&lt;2029,$BR$8,$BS113&gt;2029,$BR$8,$BF113&gt;2029,$BR$8,$BS113&lt;2029,$BR$8)</f>
        <v>365</v>
      </c>
      <c r="BS113" s="142">
        <f>YEAR(Table2[[#This Row],[Ja papildatvaļinājums - darbinieka darba beigšanas datums iestādē, ja darbs projektā nav beigts  31.decembrī5]])</f>
        <v>1900</v>
      </c>
      <c r="BT113" s="141">
        <f>MONTH(Table2[[#This Row],[Ja papildatvaļinājums - darbinieka darba beigšanas datums iestādē, ja darbs projektā nav beigts  31.decembrī5]])</f>
        <v>1</v>
      </c>
      <c r="BU113" s="141">
        <f>DAY(Table2[[#This Row],[Ja papildatvaļinājums - darbinieka darba beigšanas datums iestādē, ja darbs projektā nav beigts  31.decembrī5]])</f>
        <v>0</v>
      </c>
      <c r="BV113" s="141">
        <f>IF(YEAR($J113)=YEAR($K113),MIN(DATE($BS113,$BT113,$BU113),$K113)-MAX(DATE($BF113,$BG113,$BH113),$J113)+1,MIN(DATE($BS113,$BT113,$BU113),$K113)-MAX(DATE(Table2[[#This Row],[Darba beigu gads iestādē]],1,1))+1)</f>
        <v>1</v>
      </c>
    </row>
    <row r="114" spans="1:74" x14ac:dyDescent="0.3">
      <c r="A114" s="26">
        <v>105</v>
      </c>
      <c r="B114" s="48"/>
      <c r="C114" s="49"/>
      <c r="D114" s="57"/>
      <c r="E114" s="63">
        <f>SUMIF(Table2[[#This Row],[b.2021]:[c.2029]],"&gt;0",Table2[[#This Row],[b.2021]:[c.2029]])</f>
        <v>0</v>
      </c>
      <c r="F114" s="58"/>
      <c r="G114" s="59"/>
      <c r="H114" s="66">
        <f>Table2[[#This Row],[Atvaļinājuma dienu skaits, kas projektā attiecināts iepriekšējos MP ]]+Table2[[#This Row],[Atvaļinājuma dienu skaits, kas pieprasīts šajā MP3]]</f>
        <v>0</v>
      </c>
      <c r="I114" s="29">
        <f>Table2[[#This Row],[Atvaļinājums proporcionāli nostrādātajam laikam projektā (Visi atvaļinājumi kopā)]]-H114</f>
        <v>0</v>
      </c>
      <c r="J114" s="135"/>
      <c r="K114" s="139"/>
      <c r="L114" s="125"/>
      <c r="M114" s="126"/>
      <c r="N114" s="126"/>
      <c r="O114" s="126"/>
      <c r="P114" s="126"/>
      <c r="Q114" s="126"/>
      <c r="R114" s="126"/>
      <c r="S114" s="126"/>
      <c r="T114" s="127"/>
      <c r="U114" s="170"/>
      <c r="V114" s="106">
        <f>IF(COUNT(Table2[[#This Row],[Darba sākuma datums projektā1]:[Amata pienākumu izpildes termiņš, vai darba beigu datums par kuru iesniegts MP2]])=2,MIN(DATE($V$9,12,31),$D114)-MAX(DATE($V$9,1,1),$C114)+1,0)</f>
        <v>0</v>
      </c>
      <c r="W114" s="99">
        <f>IF(COUNT(Table2[[#This Row],[Darba sākuma datums projektā1]:[Amata pienākumu izpildes termiņš, vai darba beigu datums par kuru iesniegts MP2]])=2,MIN(DATE($W$9,12,31),$D114)-MAX(DATE($W$9,1,1),$C114)+1,0)</f>
        <v>0</v>
      </c>
      <c r="X114" s="99">
        <f>IF(COUNT(Table2[[#This Row],[Darba sākuma datums projektā1]:[Amata pienākumu izpildes termiņš, vai darba beigu datums par kuru iesniegts MP2]])=2,MIN(DATE($X$9,12,31),$D114)-MAX(DATE($X$9,1,1),$C114)+1,0)</f>
        <v>0</v>
      </c>
      <c r="Y114" s="99">
        <f>IF(COUNT(Table2[[#This Row],[Darba sākuma datums projektā1]:[Amata pienākumu izpildes termiņš, vai darba beigu datums par kuru iesniegts MP2]])=2,MIN(DATE($Y$9,12,31),$D114)-MAX(DATE($Y$9,1,1),$C114)+1,0)</f>
        <v>0</v>
      </c>
      <c r="Z114" s="99">
        <f>IF(COUNT(Table2[[#This Row],[Darba sākuma datums projektā1]:[Amata pienākumu izpildes termiņš, vai darba beigu datums par kuru iesniegts MP2]])=2,MIN(DATE($Z$9,12,31),$D114)-MAX(DATE(Z$9,1,1),$C114)+1,0)</f>
        <v>0</v>
      </c>
      <c r="AA114" s="99">
        <f>IF(COUNT(Table2[[#This Row],[Darba sākuma datums projektā1]:[Amata pienākumu izpildes termiņš, vai darba beigu datums par kuru iesniegts MP2]])=2,MIN(DATE($AA$9,12,31),$D114)-MAX(DATE($AA$9,1,1),$C114)+1,0)</f>
        <v>0</v>
      </c>
      <c r="AB114" s="99">
        <f>IF(COUNT(Table2[[#This Row],[Darba sākuma datums projektā1]:[Amata pienākumu izpildes termiņš, vai darba beigu datums par kuru iesniegts MP2]])=2,MIN(DATE($AB$9,12,31),$D114)-MAX(DATE($AB$9,1,1),$C114)+1,0)</f>
        <v>0</v>
      </c>
      <c r="AC114" s="99">
        <f>IF(COUNT(Table2[[#This Row],[Darba sākuma datums projektā1]:[Amata pienākumu izpildes termiņš, vai darba beigu datums par kuru iesniegts MP2]])=2,MIN(DATE($AC$9,12,31),$D114)-MAX(DATE($AC$9,1,1),$C114)+1,0)</f>
        <v>0</v>
      </c>
      <c r="AD114" s="109">
        <f>IF(COUNT(Table2[[#This Row],[Darba sākuma datums projektā1]:[Amata pienākumu izpildes termiņš, vai darba beigu datums par kuru iesniegts MP2]])=2,MIN(DATE($AD$9,12,31),$D114)-MAX(DATE($AD$9,1,1),$C114)+1,0)</f>
        <v>0</v>
      </c>
      <c r="AE114" s="106">
        <f t="shared" si="21"/>
        <v>0</v>
      </c>
      <c r="AF114" s="99">
        <f t="shared" si="22"/>
        <v>0</v>
      </c>
      <c r="AG114" s="99">
        <f t="shared" si="23"/>
        <v>0</v>
      </c>
      <c r="AH114" s="99">
        <f t="shared" si="24"/>
        <v>0</v>
      </c>
      <c r="AI114" s="99">
        <f t="shared" si="25"/>
        <v>0</v>
      </c>
      <c r="AJ114" s="99">
        <f t="shared" si="26"/>
        <v>0</v>
      </c>
      <c r="AK114" s="99">
        <f t="shared" si="27"/>
        <v>0</v>
      </c>
      <c r="AL114" s="99">
        <f t="shared" si="28"/>
        <v>0</v>
      </c>
      <c r="AM114" s="100">
        <f t="shared" si="29"/>
        <v>0</v>
      </c>
      <c r="AN114" s="103" t="e">
        <f>Table2[[#This Row],[2021]]/Table2[[#This Row],[d.2021]]</f>
        <v>#DIV/0!</v>
      </c>
      <c r="AO114" s="104" t="e">
        <f>Table2[[#This Row],[2022]]/Table2[[#This Row],[d.2022]]</f>
        <v>#DIV/0!</v>
      </c>
      <c r="AP114" s="104" t="e">
        <f>Table2[[#This Row],[2023]]/Table2[[#This Row],[d.2023]]</f>
        <v>#DIV/0!</v>
      </c>
      <c r="AQ114" s="104" t="e">
        <f>Table2[[#This Row],[2024]]/Table2[[#This Row],[d.2024]]</f>
        <v>#DIV/0!</v>
      </c>
      <c r="AR114" s="104" t="e">
        <f>Table2[[#This Row],[2025]]/Table2[[#This Row],[d.2025]]</f>
        <v>#DIV/0!</v>
      </c>
      <c r="AS114" s="104" t="e">
        <f>Table2[[#This Row],[2026]]/Table2[[#This Row],[d.2026]]</f>
        <v>#DIV/0!</v>
      </c>
      <c r="AT114" s="104" t="e">
        <f>Table2[[#This Row],[2027]]/Table2[[#This Row],[d.2027]]</f>
        <v>#DIV/0!</v>
      </c>
      <c r="AU114" s="104" t="e">
        <f>Table2[[#This Row],[2028]]/Table2[[#This Row],[d.2028]]</f>
        <v>#DIV/0!</v>
      </c>
      <c r="AV114" s="108" t="e">
        <f>Table2[[#This Row],[2029]]/Table2[[#This Row],[d.2029]]</f>
        <v>#DIV/0!</v>
      </c>
      <c r="AW114" s="97" t="e">
        <f>Table2[[#This Row],[e.2021]]/Table2[[#This Row],[Papildatvaļinājums par 20216]]</f>
        <v>#DIV/0!</v>
      </c>
      <c r="AX114" s="97" t="e">
        <f>Table2[[#This Row],[e.2022]]/Table2[[#This Row],[Papildatvaļinājums par 20226]]</f>
        <v>#DIV/0!</v>
      </c>
      <c r="AY114" s="97" t="e">
        <f>Table2[[#This Row],[e.2023]]/Table2[[#This Row],[Papildatvaļinājums par 20236]]</f>
        <v>#DIV/0!</v>
      </c>
      <c r="AZ114" s="97" t="e">
        <f>Table2[[#This Row],[e.2024]]/Table2[[#This Row],[Papildatvaļinājums par 20246]]</f>
        <v>#DIV/0!</v>
      </c>
      <c r="BA114" s="97" t="e">
        <f>Table2[[#This Row],[e.2025]]/Table2[[#This Row],[Papildatvaļinājums par 20256]]</f>
        <v>#DIV/0!</v>
      </c>
      <c r="BB114" s="97" t="e">
        <f>Table2[[#This Row],[e.2026]]/Table2[[#This Row],[Papildatvaļinājums par 20266]]</f>
        <v>#DIV/0!</v>
      </c>
      <c r="BC114" s="97" t="e">
        <f>Table2[[#This Row],[e.2027]]/Table2[[#This Row],[Papildatvaļinājums par 20276]]</f>
        <v>#DIV/0!</v>
      </c>
      <c r="BD114" s="97" t="e">
        <f>Table2[[#This Row],[e.2028]]/Table2[[#This Row],[Papildatvaļinājums par 20286]]</f>
        <v>#DIV/0!</v>
      </c>
      <c r="BE114" s="98" t="e">
        <f>Table2[[#This Row],[e.2029]]/Table2[[#This Row],[Papildatvaļinājums par 20296]]</f>
        <v>#DIV/0!</v>
      </c>
      <c r="BF114" s="85">
        <f>YEAR(Table2[[#This Row],[Ja papildatvaļinājums - darbinieka darba uzsākšana iestādē, ja darbs projektā nav uzsākts 1.janvārī4]])</f>
        <v>1900</v>
      </c>
      <c r="BG114" s="86">
        <f>MONTH(Table2[[#This Row],[Ja papildatvaļinājums - darbinieka darba uzsākšana iestādē, ja darbs projektā nav uzsākts 1.janvārī4]])</f>
        <v>1</v>
      </c>
      <c r="BH114" s="86">
        <f>DAY(Table2[[#This Row],[Ja papildatvaļinājums - darbinieka darba uzsākšana iestādē, ja darbs projektā nav uzsākts 1.janvārī4]])</f>
        <v>0</v>
      </c>
      <c r="BI114" s="147">
        <f t="shared" si="30"/>
        <v>1</v>
      </c>
      <c r="BJ114" s="144" cm="1">
        <f t="array" ref="BJ114">_xlfn.IFS($BF114=2021,$BI114,$BS114=2021,$BV114,$BF114&lt;2021,$BJ$8,$BS114&gt;2021,$BJ$8,$BF114&gt;2021,$BJ$8,$BS114&lt;2021,$BJ$8)</f>
        <v>365</v>
      </c>
      <c r="BK114" s="116" cm="1">
        <f t="array" ref="BK114">_xlfn.IFS($BF114=2022,$BI114,$BS114=2022,$BV114,$BF114&lt;2022,$BK$8,$BS114&gt;2022,$BK$8,$BF114&gt;2022,$BK$8,$BS114&lt;2022,$BK$8)</f>
        <v>365</v>
      </c>
      <c r="BL114" s="116" cm="1">
        <f t="array" ref="BL114">_xlfn.IFS($BF114=2023,$BI114,$BS114=2023,$BV114,$BF114&lt;2023,$BL$8,$BS114&gt;2023,$BL$8,$BF114&gt;2023,$BL$8,$BS114&lt;2023,$BL$8)</f>
        <v>365</v>
      </c>
      <c r="BM114" s="116" cm="1">
        <f t="array" ref="BM114">_xlfn.IFS($BF114=2024,$BI114,$BS114=2024,$BV114,$BF114&lt;2024,$BM$8,$BS114&gt;2024,$BM$8,$BF114&gt;2024,$BM$8,$BS114&lt;2024,$BM$8)</f>
        <v>366</v>
      </c>
      <c r="BN114" s="116" cm="1">
        <f t="array" ref="BN114">_xlfn.IFS($BF114=2025,$BI114,$BS114=2025,$BV114,$BF114&lt;2025,$BN$8,$BS114&gt;2025,$BN$8,$BF114&gt;2025,$BN$8,$BS114&lt;2025,$BN$8)</f>
        <v>365</v>
      </c>
      <c r="BO114" s="116" cm="1">
        <f t="array" ref="BO114">_xlfn.IFS($BF114=2026,$BI114,$BS114=2026,$BV114,$BF114&lt;2026,$BO$8,$BS114&gt;2026,$BO$8,$BF114&gt;2026,$BO$8,$BS114&lt;2026,$BO$8)</f>
        <v>365</v>
      </c>
      <c r="BP114" s="116" cm="1">
        <f t="array" ref="BP114">_xlfn.IFS($BF114=2027,$BI114,$BS114=2027,$BV114,$BF114&lt;2027,$BP$8,$BS114&gt;2027,$BP$8,$BF114&gt;2027,$BP$8,$BS114&lt;2027,$BP$8)</f>
        <v>365</v>
      </c>
      <c r="BQ114" s="116" cm="1">
        <f t="array" ref="BQ114">_xlfn.IFS($BF114=2028,$BI114,$BS114=2028,$BV114,$BF114&lt;2028,$BQ$8,$BS114&gt;2028,$BQ$8,$BF114&gt;2028,$BQ$8,$BS114&lt;2028,$BQ$8)</f>
        <v>366</v>
      </c>
      <c r="BR114" s="119" cm="1">
        <f t="array" ref="BR114">_xlfn.IFS($BF114=2029,$BI114,$BS114=2029,$BV114,$BF114&lt;2029,$BR$8,$BS114&gt;2029,$BR$8,$BF114&gt;2029,$BR$8,$BS114&lt;2029,$BR$8)</f>
        <v>365</v>
      </c>
      <c r="BS114" s="142">
        <f>YEAR(Table2[[#This Row],[Ja papildatvaļinājums - darbinieka darba beigšanas datums iestādē, ja darbs projektā nav beigts  31.decembrī5]])</f>
        <v>1900</v>
      </c>
      <c r="BT114" s="141">
        <f>MONTH(Table2[[#This Row],[Ja papildatvaļinājums - darbinieka darba beigšanas datums iestādē, ja darbs projektā nav beigts  31.decembrī5]])</f>
        <v>1</v>
      </c>
      <c r="BU114" s="141">
        <f>DAY(Table2[[#This Row],[Ja papildatvaļinājums - darbinieka darba beigšanas datums iestādē, ja darbs projektā nav beigts  31.decembrī5]])</f>
        <v>0</v>
      </c>
      <c r="BV114" s="141">
        <f>IF(YEAR($J114)=YEAR($K114),MIN(DATE($BS114,$BT114,$BU114),$K114)-MAX(DATE($BF114,$BG114,$BH114),$J114)+1,MIN(DATE($BS114,$BT114,$BU114),$K114)-MAX(DATE(Table2[[#This Row],[Darba beigu gads iestādē]],1,1))+1)</f>
        <v>1</v>
      </c>
    </row>
    <row r="115" spans="1:74" x14ac:dyDescent="0.3">
      <c r="A115" s="26">
        <v>106</v>
      </c>
      <c r="B115" s="48"/>
      <c r="C115" s="49"/>
      <c r="D115" s="57"/>
      <c r="E115" s="63">
        <f>SUMIF(Table2[[#This Row],[b.2021]:[c.2029]],"&gt;0",Table2[[#This Row],[b.2021]:[c.2029]])</f>
        <v>0</v>
      </c>
      <c r="F115" s="58"/>
      <c r="G115" s="59"/>
      <c r="H115" s="66">
        <f>Table2[[#This Row],[Atvaļinājuma dienu skaits, kas projektā attiecināts iepriekšējos MP ]]+Table2[[#This Row],[Atvaļinājuma dienu skaits, kas pieprasīts šajā MP3]]</f>
        <v>0</v>
      </c>
      <c r="I115" s="29">
        <f>Table2[[#This Row],[Atvaļinājums proporcionāli nostrādātajam laikam projektā (Visi atvaļinājumi kopā)]]-H115</f>
        <v>0</v>
      </c>
      <c r="J115" s="135"/>
      <c r="K115" s="139"/>
      <c r="L115" s="125"/>
      <c r="M115" s="126"/>
      <c r="N115" s="126"/>
      <c r="O115" s="126"/>
      <c r="P115" s="126"/>
      <c r="Q115" s="126"/>
      <c r="R115" s="126"/>
      <c r="S115" s="126"/>
      <c r="T115" s="127"/>
      <c r="U115" s="170"/>
      <c r="V115" s="106">
        <f>IF(COUNT(Table2[[#This Row],[Darba sākuma datums projektā1]:[Amata pienākumu izpildes termiņš, vai darba beigu datums par kuru iesniegts MP2]])=2,MIN(DATE($V$9,12,31),$D115)-MAX(DATE($V$9,1,1),$C115)+1,0)</f>
        <v>0</v>
      </c>
      <c r="W115" s="99">
        <f>IF(COUNT(Table2[[#This Row],[Darba sākuma datums projektā1]:[Amata pienākumu izpildes termiņš, vai darba beigu datums par kuru iesniegts MP2]])=2,MIN(DATE($W$9,12,31),$D115)-MAX(DATE($W$9,1,1),$C115)+1,0)</f>
        <v>0</v>
      </c>
      <c r="X115" s="99">
        <f>IF(COUNT(Table2[[#This Row],[Darba sākuma datums projektā1]:[Amata pienākumu izpildes termiņš, vai darba beigu datums par kuru iesniegts MP2]])=2,MIN(DATE($X$9,12,31),$D115)-MAX(DATE($X$9,1,1),$C115)+1,0)</f>
        <v>0</v>
      </c>
      <c r="Y115" s="99">
        <f>IF(COUNT(Table2[[#This Row],[Darba sākuma datums projektā1]:[Amata pienākumu izpildes termiņš, vai darba beigu datums par kuru iesniegts MP2]])=2,MIN(DATE($Y$9,12,31),$D115)-MAX(DATE($Y$9,1,1),$C115)+1,0)</f>
        <v>0</v>
      </c>
      <c r="Z115" s="99">
        <f>IF(COUNT(Table2[[#This Row],[Darba sākuma datums projektā1]:[Amata pienākumu izpildes termiņš, vai darba beigu datums par kuru iesniegts MP2]])=2,MIN(DATE($Z$9,12,31),$D115)-MAX(DATE(Z$9,1,1),$C115)+1,0)</f>
        <v>0</v>
      </c>
      <c r="AA115" s="99">
        <f>IF(COUNT(Table2[[#This Row],[Darba sākuma datums projektā1]:[Amata pienākumu izpildes termiņš, vai darba beigu datums par kuru iesniegts MP2]])=2,MIN(DATE($AA$9,12,31),$D115)-MAX(DATE($AA$9,1,1),$C115)+1,0)</f>
        <v>0</v>
      </c>
      <c r="AB115" s="99">
        <f>IF(COUNT(Table2[[#This Row],[Darba sākuma datums projektā1]:[Amata pienākumu izpildes termiņš, vai darba beigu datums par kuru iesniegts MP2]])=2,MIN(DATE($AB$9,12,31),$D115)-MAX(DATE($AB$9,1,1),$C115)+1,0)</f>
        <v>0</v>
      </c>
      <c r="AC115" s="99">
        <f>IF(COUNT(Table2[[#This Row],[Darba sākuma datums projektā1]:[Amata pienākumu izpildes termiņš, vai darba beigu datums par kuru iesniegts MP2]])=2,MIN(DATE($AC$9,12,31),$D115)-MAX(DATE($AC$9,1,1),$C115)+1,0)</f>
        <v>0</v>
      </c>
      <c r="AD115" s="109">
        <f>IF(COUNT(Table2[[#This Row],[Darba sākuma datums projektā1]:[Amata pienākumu izpildes termiņš, vai darba beigu datums par kuru iesniegts MP2]])=2,MIN(DATE($AD$9,12,31),$D115)-MAX(DATE($AD$9,1,1),$C115)+1,0)</f>
        <v>0</v>
      </c>
      <c r="AE115" s="106">
        <f t="shared" si="21"/>
        <v>0</v>
      </c>
      <c r="AF115" s="99">
        <f t="shared" si="22"/>
        <v>0</v>
      </c>
      <c r="AG115" s="99">
        <f t="shared" si="23"/>
        <v>0</v>
      </c>
      <c r="AH115" s="99">
        <f t="shared" si="24"/>
        <v>0</v>
      </c>
      <c r="AI115" s="99">
        <f t="shared" si="25"/>
        <v>0</v>
      </c>
      <c r="AJ115" s="99">
        <f t="shared" si="26"/>
        <v>0</v>
      </c>
      <c r="AK115" s="99">
        <f t="shared" si="27"/>
        <v>0</v>
      </c>
      <c r="AL115" s="99">
        <f t="shared" si="28"/>
        <v>0</v>
      </c>
      <c r="AM115" s="100">
        <f t="shared" si="29"/>
        <v>0</v>
      </c>
      <c r="AN115" s="103" t="e">
        <f>Table2[[#This Row],[2021]]/Table2[[#This Row],[d.2021]]</f>
        <v>#DIV/0!</v>
      </c>
      <c r="AO115" s="104" t="e">
        <f>Table2[[#This Row],[2022]]/Table2[[#This Row],[d.2022]]</f>
        <v>#DIV/0!</v>
      </c>
      <c r="AP115" s="104" t="e">
        <f>Table2[[#This Row],[2023]]/Table2[[#This Row],[d.2023]]</f>
        <v>#DIV/0!</v>
      </c>
      <c r="AQ115" s="104" t="e">
        <f>Table2[[#This Row],[2024]]/Table2[[#This Row],[d.2024]]</f>
        <v>#DIV/0!</v>
      </c>
      <c r="AR115" s="104" t="e">
        <f>Table2[[#This Row],[2025]]/Table2[[#This Row],[d.2025]]</f>
        <v>#DIV/0!</v>
      </c>
      <c r="AS115" s="104" t="e">
        <f>Table2[[#This Row],[2026]]/Table2[[#This Row],[d.2026]]</f>
        <v>#DIV/0!</v>
      </c>
      <c r="AT115" s="104" t="e">
        <f>Table2[[#This Row],[2027]]/Table2[[#This Row],[d.2027]]</f>
        <v>#DIV/0!</v>
      </c>
      <c r="AU115" s="104" t="e">
        <f>Table2[[#This Row],[2028]]/Table2[[#This Row],[d.2028]]</f>
        <v>#DIV/0!</v>
      </c>
      <c r="AV115" s="108" t="e">
        <f>Table2[[#This Row],[2029]]/Table2[[#This Row],[d.2029]]</f>
        <v>#DIV/0!</v>
      </c>
      <c r="AW115" s="97" t="e">
        <f>Table2[[#This Row],[e.2021]]/Table2[[#This Row],[Papildatvaļinājums par 20216]]</f>
        <v>#DIV/0!</v>
      </c>
      <c r="AX115" s="97" t="e">
        <f>Table2[[#This Row],[e.2022]]/Table2[[#This Row],[Papildatvaļinājums par 20226]]</f>
        <v>#DIV/0!</v>
      </c>
      <c r="AY115" s="97" t="e">
        <f>Table2[[#This Row],[e.2023]]/Table2[[#This Row],[Papildatvaļinājums par 20236]]</f>
        <v>#DIV/0!</v>
      </c>
      <c r="AZ115" s="97" t="e">
        <f>Table2[[#This Row],[e.2024]]/Table2[[#This Row],[Papildatvaļinājums par 20246]]</f>
        <v>#DIV/0!</v>
      </c>
      <c r="BA115" s="97" t="e">
        <f>Table2[[#This Row],[e.2025]]/Table2[[#This Row],[Papildatvaļinājums par 20256]]</f>
        <v>#DIV/0!</v>
      </c>
      <c r="BB115" s="97" t="e">
        <f>Table2[[#This Row],[e.2026]]/Table2[[#This Row],[Papildatvaļinājums par 20266]]</f>
        <v>#DIV/0!</v>
      </c>
      <c r="BC115" s="97" t="e">
        <f>Table2[[#This Row],[e.2027]]/Table2[[#This Row],[Papildatvaļinājums par 20276]]</f>
        <v>#DIV/0!</v>
      </c>
      <c r="BD115" s="97" t="e">
        <f>Table2[[#This Row],[e.2028]]/Table2[[#This Row],[Papildatvaļinājums par 20286]]</f>
        <v>#DIV/0!</v>
      </c>
      <c r="BE115" s="98" t="e">
        <f>Table2[[#This Row],[e.2029]]/Table2[[#This Row],[Papildatvaļinājums par 20296]]</f>
        <v>#DIV/0!</v>
      </c>
      <c r="BF115" s="85">
        <f>YEAR(Table2[[#This Row],[Ja papildatvaļinājums - darbinieka darba uzsākšana iestādē, ja darbs projektā nav uzsākts 1.janvārī4]])</f>
        <v>1900</v>
      </c>
      <c r="BG115" s="86">
        <f>MONTH(Table2[[#This Row],[Ja papildatvaļinājums - darbinieka darba uzsākšana iestādē, ja darbs projektā nav uzsākts 1.janvārī4]])</f>
        <v>1</v>
      </c>
      <c r="BH115" s="86">
        <f>DAY(Table2[[#This Row],[Ja papildatvaļinājums - darbinieka darba uzsākšana iestādē, ja darbs projektā nav uzsākts 1.janvārī4]])</f>
        <v>0</v>
      </c>
      <c r="BI115" s="147">
        <f t="shared" si="30"/>
        <v>1</v>
      </c>
      <c r="BJ115" s="144" cm="1">
        <f t="array" ref="BJ115">_xlfn.IFS($BF115=2021,$BI115,$BS115=2021,$BV115,$BF115&lt;2021,$BJ$8,$BS115&gt;2021,$BJ$8,$BF115&gt;2021,$BJ$8,$BS115&lt;2021,$BJ$8)</f>
        <v>365</v>
      </c>
      <c r="BK115" s="116" cm="1">
        <f t="array" ref="BK115">_xlfn.IFS($BF115=2022,$BI115,$BS115=2022,$BV115,$BF115&lt;2022,$BK$8,$BS115&gt;2022,$BK$8,$BF115&gt;2022,$BK$8,$BS115&lt;2022,$BK$8)</f>
        <v>365</v>
      </c>
      <c r="BL115" s="116" cm="1">
        <f t="array" ref="BL115">_xlfn.IFS($BF115=2023,$BI115,$BS115=2023,$BV115,$BF115&lt;2023,$BL$8,$BS115&gt;2023,$BL$8,$BF115&gt;2023,$BL$8,$BS115&lt;2023,$BL$8)</f>
        <v>365</v>
      </c>
      <c r="BM115" s="116" cm="1">
        <f t="array" ref="BM115">_xlfn.IFS($BF115=2024,$BI115,$BS115=2024,$BV115,$BF115&lt;2024,$BM$8,$BS115&gt;2024,$BM$8,$BF115&gt;2024,$BM$8,$BS115&lt;2024,$BM$8)</f>
        <v>366</v>
      </c>
      <c r="BN115" s="116" cm="1">
        <f t="array" ref="BN115">_xlfn.IFS($BF115=2025,$BI115,$BS115=2025,$BV115,$BF115&lt;2025,$BN$8,$BS115&gt;2025,$BN$8,$BF115&gt;2025,$BN$8,$BS115&lt;2025,$BN$8)</f>
        <v>365</v>
      </c>
      <c r="BO115" s="116" cm="1">
        <f t="array" ref="BO115">_xlfn.IFS($BF115=2026,$BI115,$BS115=2026,$BV115,$BF115&lt;2026,$BO$8,$BS115&gt;2026,$BO$8,$BF115&gt;2026,$BO$8,$BS115&lt;2026,$BO$8)</f>
        <v>365</v>
      </c>
      <c r="BP115" s="116" cm="1">
        <f t="array" ref="BP115">_xlfn.IFS($BF115=2027,$BI115,$BS115=2027,$BV115,$BF115&lt;2027,$BP$8,$BS115&gt;2027,$BP$8,$BF115&gt;2027,$BP$8,$BS115&lt;2027,$BP$8)</f>
        <v>365</v>
      </c>
      <c r="BQ115" s="116" cm="1">
        <f t="array" ref="BQ115">_xlfn.IFS($BF115=2028,$BI115,$BS115=2028,$BV115,$BF115&lt;2028,$BQ$8,$BS115&gt;2028,$BQ$8,$BF115&gt;2028,$BQ$8,$BS115&lt;2028,$BQ$8)</f>
        <v>366</v>
      </c>
      <c r="BR115" s="119" cm="1">
        <f t="array" ref="BR115">_xlfn.IFS($BF115=2029,$BI115,$BS115=2029,$BV115,$BF115&lt;2029,$BR$8,$BS115&gt;2029,$BR$8,$BF115&gt;2029,$BR$8,$BS115&lt;2029,$BR$8)</f>
        <v>365</v>
      </c>
      <c r="BS115" s="142">
        <f>YEAR(Table2[[#This Row],[Ja papildatvaļinājums - darbinieka darba beigšanas datums iestādē, ja darbs projektā nav beigts  31.decembrī5]])</f>
        <v>1900</v>
      </c>
      <c r="BT115" s="141">
        <f>MONTH(Table2[[#This Row],[Ja papildatvaļinājums - darbinieka darba beigšanas datums iestādē, ja darbs projektā nav beigts  31.decembrī5]])</f>
        <v>1</v>
      </c>
      <c r="BU115" s="141">
        <f>DAY(Table2[[#This Row],[Ja papildatvaļinājums - darbinieka darba beigšanas datums iestādē, ja darbs projektā nav beigts  31.decembrī5]])</f>
        <v>0</v>
      </c>
      <c r="BV115" s="141">
        <f>IF(YEAR($J115)=YEAR($K115),MIN(DATE($BS115,$BT115,$BU115),$K115)-MAX(DATE($BF115,$BG115,$BH115),$J115)+1,MIN(DATE($BS115,$BT115,$BU115),$K115)-MAX(DATE(Table2[[#This Row],[Darba beigu gads iestādē]],1,1))+1)</f>
        <v>1</v>
      </c>
    </row>
    <row r="116" spans="1:74" x14ac:dyDescent="0.3">
      <c r="A116" s="26">
        <v>107</v>
      </c>
      <c r="B116" s="48"/>
      <c r="C116" s="49"/>
      <c r="D116" s="57"/>
      <c r="E116" s="63">
        <f>SUMIF(Table2[[#This Row],[b.2021]:[c.2029]],"&gt;0",Table2[[#This Row],[b.2021]:[c.2029]])</f>
        <v>0</v>
      </c>
      <c r="F116" s="58"/>
      <c r="G116" s="59"/>
      <c r="H116" s="66">
        <f>Table2[[#This Row],[Atvaļinājuma dienu skaits, kas projektā attiecināts iepriekšējos MP ]]+Table2[[#This Row],[Atvaļinājuma dienu skaits, kas pieprasīts šajā MP3]]</f>
        <v>0</v>
      </c>
      <c r="I116" s="29">
        <f>Table2[[#This Row],[Atvaļinājums proporcionāli nostrādātajam laikam projektā (Visi atvaļinājumi kopā)]]-H116</f>
        <v>0</v>
      </c>
      <c r="J116" s="135"/>
      <c r="K116" s="139"/>
      <c r="L116" s="125"/>
      <c r="M116" s="126"/>
      <c r="N116" s="126"/>
      <c r="O116" s="126"/>
      <c r="P116" s="126"/>
      <c r="Q116" s="126"/>
      <c r="R116" s="126"/>
      <c r="S116" s="126"/>
      <c r="T116" s="127"/>
      <c r="U116" s="170"/>
      <c r="V116" s="106">
        <f>IF(COUNT(Table2[[#This Row],[Darba sākuma datums projektā1]:[Amata pienākumu izpildes termiņš, vai darba beigu datums par kuru iesniegts MP2]])=2,MIN(DATE($V$9,12,31),$D116)-MAX(DATE($V$9,1,1),$C116)+1,0)</f>
        <v>0</v>
      </c>
      <c r="W116" s="99">
        <f>IF(COUNT(Table2[[#This Row],[Darba sākuma datums projektā1]:[Amata pienākumu izpildes termiņš, vai darba beigu datums par kuru iesniegts MP2]])=2,MIN(DATE($W$9,12,31),$D116)-MAX(DATE($W$9,1,1),$C116)+1,0)</f>
        <v>0</v>
      </c>
      <c r="X116" s="99">
        <f>IF(COUNT(Table2[[#This Row],[Darba sākuma datums projektā1]:[Amata pienākumu izpildes termiņš, vai darba beigu datums par kuru iesniegts MP2]])=2,MIN(DATE($X$9,12,31),$D116)-MAX(DATE($X$9,1,1),$C116)+1,0)</f>
        <v>0</v>
      </c>
      <c r="Y116" s="99">
        <f>IF(COUNT(Table2[[#This Row],[Darba sākuma datums projektā1]:[Amata pienākumu izpildes termiņš, vai darba beigu datums par kuru iesniegts MP2]])=2,MIN(DATE($Y$9,12,31),$D116)-MAX(DATE($Y$9,1,1),$C116)+1,0)</f>
        <v>0</v>
      </c>
      <c r="Z116" s="99">
        <f>IF(COUNT(Table2[[#This Row],[Darba sākuma datums projektā1]:[Amata pienākumu izpildes termiņš, vai darba beigu datums par kuru iesniegts MP2]])=2,MIN(DATE($Z$9,12,31),$D116)-MAX(DATE(Z$9,1,1),$C116)+1,0)</f>
        <v>0</v>
      </c>
      <c r="AA116" s="99">
        <f>IF(COUNT(Table2[[#This Row],[Darba sākuma datums projektā1]:[Amata pienākumu izpildes termiņš, vai darba beigu datums par kuru iesniegts MP2]])=2,MIN(DATE($AA$9,12,31),$D116)-MAX(DATE($AA$9,1,1),$C116)+1,0)</f>
        <v>0</v>
      </c>
      <c r="AB116" s="99">
        <f>IF(COUNT(Table2[[#This Row],[Darba sākuma datums projektā1]:[Amata pienākumu izpildes termiņš, vai darba beigu datums par kuru iesniegts MP2]])=2,MIN(DATE($AB$9,12,31),$D116)-MAX(DATE($AB$9,1,1),$C116)+1,0)</f>
        <v>0</v>
      </c>
      <c r="AC116" s="99">
        <f>IF(COUNT(Table2[[#This Row],[Darba sākuma datums projektā1]:[Amata pienākumu izpildes termiņš, vai darba beigu datums par kuru iesniegts MP2]])=2,MIN(DATE($AC$9,12,31),$D116)-MAX(DATE($AC$9,1,1),$C116)+1,0)</f>
        <v>0</v>
      </c>
      <c r="AD116" s="109">
        <f>IF(COUNT(Table2[[#This Row],[Darba sākuma datums projektā1]:[Amata pienākumu izpildes termiņš, vai darba beigu datums par kuru iesniegts MP2]])=2,MIN(DATE($AD$9,12,31),$D116)-MAX(DATE($AD$9,1,1),$C116)+1,0)</f>
        <v>0</v>
      </c>
      <c r="AE116" s="106">
        <f t="shared" si="21"/>
        <v>0</v>
      </c>
      <c r="AF116" s="99">
        <f t="shared" si="22"/>
        <v>0</v>
      </c>
      <c r="AG116" s="99">
        <f t="shared" si="23"/>
        <v>0</v>
      </c>
      <c r="AH116" s="99">
        <f t="shared" si="24"/>
        <v>0</v>
      </c>
      <c r="AI116" s="99">
        <f t="shared" si="25"/>
        <v>0</v>
      </c>
      <c r="AJ116" s="99">
        <f t="shared" si="26"/>
        <v>0</v>
      </c>
      <c r="AK116" s="99">
        <f t="shared" si="27"/>
        <v>0</v>
      </c>
      <c r="AL116" s="99">
        <f t="shared" si="28"/>
        <v>0</v>
      </c>
      <c r="AM116" s="100">
        <f t="shared" si="29"/>
        <v>0</v>
      </c>
      <c r="AN116" s="103" t="e">
        <f>Table2[[#This Row],[2021]]/Table2[[#This Row],[d.2021]]</f>
        <v>#DIV/0!</v>
      </c>
      <c r="AO116" s="104" t="e">
        <f>Table2[[#This Row],[2022]]/Table2[[#This Row],[d.2022]]</f>
        <v>#DIV/0!</v>
      </c>
      <c r="AP116" s="104" t="e">
        <f>Table2[[#This Row],[2023]]/Table2[[#This Row],[d.2023]]</f>
        <v>#DIV/0!</v>
      </c>
      <c r="AQ116" s="104" t="e">
        <f>Table2[[#This Row],[2024]]/Table2[[#This Row],[d.2024]]</f>
        <v>#DIV/0!</v>
      </c>
      <c r="AR116" s="104" t="e">
        <f>Table2[[#This Row],[2025]]/Table2[[#This Row],[d.2025]]</f>
        <v>#DIV/0!</v>
      </c>
      <c r="AS116" s="104" t="e">
        <f>Table2[[#This Row],[2026]]/Table2[[#This Row],[d.2026]]</f>
        <v>#DIV/0!</v>
      </c>
      <c r="AT116" s="104" t="e">
        <f>Table2[[#This Row],[2027]]/Table2[[#This Row],[d.2027]]</f>
        <v>#DIV/0!</v>
      </c>
      <c r="AU116" s="104" t="e">
        <f>Table2[[#This Row],[2028]]/Table2[[#This Row],[d.2028]]</f>
        <v>#DIV/0!</v>
      </c>
      <c r="AV116" s="108" t="e">
        <f>Table2[[#This Row],[2029]]/Table2[[#This Row],[d.2029]]</f>
        <v>#DIV/0!</v>
      </c>
      <c r="AW116" s="97" t="e">
        <f>Table2[[#This Row],[e.2021]]/Table2[[#This Row],[Papildatvaļinājums par 20216]]</f>
        <v>#DIV/0!</v>
      </c>
      <c r="AX116" s="97" t="e">
        <f>Table2[[#This Row],[e.2022]]/Table2[[#This Row],[Papildatvaļinājums par 20226]]</f>
        <v>#DIV/0!</v>
      </c>
      <c r="AY116" s="97" t="e">
        <f>Table2[[#This Row],[e.2023]]/Table2[[#This Row],[Papildatvaļinājums par 20236]]</f>
        <v>#DIV/0!</v>
      </c>
      <c r="AZ116" s="97" t="e">
        <f>Table2[[#This Row],[e.2024]]/Table2[[#This Row],[Papildatvaļinājums par 20246]]</f>
        <v>#DIV/0!</v>
      </c>
      <c r="BA116" s="97" t="e">
        <f>Table2[[#This Row],[e.2025]]/Table2[[#This Row],[Papildatvaļinājums par 20256]]</f>
        <v>#DIV/0!</v>
      </c>
      <c r="BB116" s="97" t="e">
        <f>Table2[[#This Row],[e.2026]]/Table2[[#This Row],[Papildatvaļinājums par 20266]]</f>
        <v>#DIV/0!</v>
      </c>
      <c r="BC116" s="97" t="e">
        <f>Table2[[#This Row],[e.2027]]/Table2[[#This Row],[Papildatvaļinājums par 20276]]</f>
        <v>#DIV/0!</v>
      </c>
      <c r="BD116" s="97" t="e">
        <f>Table2[[#This Row],[e.2028]]/Table2[[#This Row],[Papildatvaļinājums par 20286]]</f>
        <v>#DIV/0!</v>
      </c>
      <c r="BE116" s="98" t="e">
        <f>Table2[[#This Row],[e.2029]]/Table2[[#This Row],[Papildatvaļinājums par 20296]]</f>
        <v>#DIV/0!</v>
      </c>
      <c r="BF116" s="85">
        <f>YEAR(Table2[[#This Row],[Ja papildatvaļinājums - darbinieka darba uzsākšana iestādē, ja darbs projektā nav uzsākts 1.janvārī4]])</f>
        <v>1900</v>
      </c>
      <c r="BG116" s="86">
        <f>MONTH(Table2[[#This Row],[Ja papildatvaļinājums - darbinieka darba uzsākšana iestādē, ja darbs projektā nav uzsākts 1.janvārī4]])</f>
        <v>1</v>
      </c>
      <c r="BH116" s="86">
        <f>DAY(Table2[[#This Row],[Ja papildatvaļinājums - darbinieka darba uzsākšana iestādē, ja darbs projektā nav uzsākts 1.janvārī4]])</f>
        <v>0</v>
      </c>
      <c r="BI116" s="147">
        <f t="shared" si="30"/>
        <v>1</v>
      </c>
      <c r="BJ116" s="144" cm="1">
        <f t="array" ref="BJ116">_xlfn.IFS($BF116=2021,$BI116,$BS116=2021,$BV116,$BF116&lt;2021,$BJ$8,$BS116&gt;2021,$BJ$8,$BF116&gt;2021,$BJ$8,$BS116&lt;2021,$BJ$8)</f>
        <v>365</v>
      </c>
      <c r="BK116" s="116" cm="1">
        <f t="array" ref="BK116">_xlfn.IFS($BF116=2022,$BI116,$BS116=2022,$BV116,$BF116&lt;2022,$BK$8,$BS116&gt;2022,$BK$8,$BF116&gt;2022,$BK$8,$BS116&lt;2022,$BK$8)</f>
        <v>365</v>
      </c>
      <c r="BL116" s="116" cm="1">
        <f t="array" ref="BL116">_xlfn.IFS($BF116=2023,$BI116,$BS116=2023,$BV116,$BF116&lt;2023,$BL$8,$BS116&gt;2023,$BL$8,$BF116&gt;2023,$BL$8,$BS116&lt;2023,$BL$8)</f>
        <v>365</v>
      </c>
      <c r="BM116" s="116" cm="1">
        <f t="array" ref="BM116">_xlfn.IFS($BF116=2024,$BI116,$BS116=2024,$BV116,$BF116&lt;2024,$BM$8,$BS116&gt;2024,$BM$8,$BF116&gt;2024,$BM$8,$BS116&lt;2024,$BM$8)</f>
        <v>366</v>
      </c>
      <c r="BN116" s="116" cm="1">
        <f t="array" ref="BN116">_xlfn.IFS($BF116=2025,$BI116,$BS116=2025,$BV116,$BF116&lt;2025,$BN$8,$BS116&gt;2025,$BN$8,$BF116&gt;2025,$BN$8,$BS116&lt;2025,$BN$8)</f>
        <v>365</v>
      </c>
      <c r="BO116" s="116" cm="1">
        <f t="array" ref="BO116">_xlfn.IFS($BF116=2026,$BI116,$BS116=2026,$BV116,$BF116&lt;2026,$BO$8,$BS116&gt;2026,$BO$8,$BF116&gt;2026,$BO$8,$BS116&lt;2026,$BO$8)</f>
        <v>365</v>
      </c>
      <c r="BP116" s="116" cm="1">
        <f t="array" ref="BP116">_xlfn.IFS($BF116=2027,$BI116,$BS116=2027,$BV116,$BF116&lt;2027,$BP$8,$BS116&gt;2027,$BP$8,$BF116&gt;2027,$BP$8,$BS116&lt;2027,$BP$8)</f>
        <v>365</v>
      </c>
      <c r="BQ116" s="116" cm="1">
        <f t="array" ref="BQ116">_xlfn.IFS($BF116=2028,$BI116,$BS116=2028,$BV116,$BF116&lt;2028,$BQ$8,$BS116&gt;2028,$BQ$8,$BF116&gt;2028,$BQ$8,$BS116&lt;2028,$BQ$8)</f>
        <v>366</v>
      </c>
      <c r="BR116" s="119" cm="1">
        <f t="array" ref="BR116">_xlfn.IFS($BF116=2029,$BI116,$BS116=2029,$BV116,$BF116&lt;2029,$BR$8,$BS116&gt;2029,$BR$8,$BF116&gt;2029,$BR$8,$BS116&lt;2029,$BR$8)</f>
        <v>365</v>
      </c>
      <c r="BS116" s="142">
        <f>YEAR(Table2[[#This Row],[Ja papildatvaļinājums - darbinieka darba beigšanas datums iestādē, ja darbs projektā nav beigts  31.decembrī5]])</f>
        <v>1900</v>
      </c>
      <c r="BT116" s="141">
        <f>MONTH(Table2[[#This Row],[Ja papildatvaļinājums - darbinieka darba beigšanas datums iestādē, ja darbs projektā nav beigts  31.decembrī5]])</f>
        <v>1</v>
      </c>
      <c r="BU116" s="141">
        <f>DAY(Table2[[#This Row],[Ja papildatvaļinājums - darbinieka darba beigšanas datums iestādē, ja darbs projektā nav beigts  31.decembrī5]])</f>
        <v>0</v>
      </c>
      <c r="BV116" s="141">
        <f>IF(YEAR($J116)=YEAR($K116),MIN(DATE($BS116,$BT116,$BU116),$K116)-MAX(DATE($BF116,$BG116,$BH116),$J116)+1,MIN(DATE($BS116,$BT116,$BU116),$K116)-MAX(DATE(Table2[[#This Row],[Darba beigu gads iestādē]],1,1))+1)</f>
        <v>1</v>
      </c>
    </row>
    <row r="117" spans="1:74" x14ac:dyDescent="0.3">
      <c r="A117" s="26">
        <v>108</v>
      </c>
      <c r="B117" s="48"/>
      <c r="C117" s="49"/>
      <c r="D117" s="57"/>
      <c r="E117" s="63">
        <f>SUMIF(Table2[[#This Row],[b.2021]:[c.2029]],"&gt;0",Table2[[#This Row],[b.2021]:[c.2029]])</f>
        <v>0</v>
      </c>
      <c r="F117" s="58"/>
      <c r="G117" s="59"/>
      <c r="H117" s="66">
        <f>Table2[[#This Row],[Atvaļinājuma dienu skaits, kas projektā attiecināts iepriekšējos MP ]]+Table2[[#This Row],[Atvaļinājuma dienu skaits, kas pieprasīts šajā MP3]]</f>
        <v>0</v>
      </c>
      <c r="I117" s="29">
        <f>Table2[[#This Row],[Atvaļinājums proporcionāli nostrādātajam laikam projektā (Visi atvaļinājumi kopā)]]-H117</f>
        <v>0</v>
      </c>
      <c r="J117" s="135"/>
      <c r="K117" s="139"/>
      <c r="L117" s="125"/>
      <c r="M117" s="126"/>
      <c r="N117" s="126"/>
      <c r="O117" s="126"/>
      <c r="P117" s="126"/>
      <c r="Q117" s="126"/>
      <c r="R117" s="126"/>
      <c r="S117" s="126"/>
      <c r="T117" s="127"/>
      <c r="U117" s="170"/>
      <c r="V117" s="106">
        <f>IF(COUNT(Table2[[#This Row],[Darba sākuma datums projektā1]:[Amata pienākumu izpildes termiņš, vai darba beigu datums par kuru iesniegts MP2]])=2,MIN(DATE($V$9,12,31),$D117)-MAX(DATE($V$9,1,1),$C117)+1,0)</f>
        <v>0</v>
      </c>
      <c r="W117" s="99">
        <f>IF(COUNT(Table2[[#This Row],[Darba sākuma datums projektā1]:[Amata pienākumu izpildes termiņš, vai darba beigu datums par kuru iesniegts MP2]])=2,MIN(DATE($W$9,12,31),$D117)-MAX(DATE($W$9,1,1),$C117)+1,0)</f>
        <v>0</v>
      </c>
      <c r="X117" s="99">
        <f>IF(COUNT(Table2[[#This Row],[Darba sākuma datums projektā1]:[Amata pienākumu izpildes termiņš, vai darba beigu datums par kuru iesniegts MP2]])=2,MIN(DATE($X$9,12,31),$D117)-MAX(DATE($X$9,1,1),$C117)+1,0)</f>
        <v>0</v>
      </c>
      <c r="Y117" s="99">
        <f>IF(COUNT(Table2[[#This Row],[Darba sākuma datums projektā1]:[Amata pienākumu izpildes termiņš, vai darba beigu datums par kuru iesniegts MP2]])=2,MIN(DATE($Y$9,12,31),$D117)-MAX(DATE($Y$9,1,1),$C117)+1,0)</f>
        <v>0</v>
      </c>
      <c r="Z117" s="99">
        <f>IF(COUNT(Table2[[#This Row],[Darba sākuma datums projektā1]:[Amata pienākumu izpildes termiņš, vai darba beigu datums par kuru iesniegts MP2]])=2,MIN(DATE($Z$9,12,31),$D117)-MAX(DATE(Z$9,1,1),$C117)+1,0)</f>
        <v>0</v>
      </c>
      <c r="AA117" s="99">
        <f>IF(COUNT(Table2[[#This Row],[Darba sākuma datums projektā1]:[Amata pienākumu izpildes termiņš, vai darba beigu datums par kuru iesniegts MP2]])=2,MIN(DATE($AA$9,12,31),$D117)-MAX(DATE($AA$9,1,1),$C117)+1,0)</f>
        <v>0</v>
      </c>
      <c r="AB117" s="99">
        <f>IF(COUNT(Table2[[#This Row],[Darba sākuma datums projektā1]:[Amata pienākumu izpildes termiņš, vai darba beigu datums par kuru iesniegts MP2]])=2,MIN(DATE($AB$9,12,31),$D117)-MAX(DATE($AB$9,1,1),$C117)+1,0)</f>
        <v>0</v>
      </c>
      <c r="AC117" s="99">
        <f>IF(COUNT(Table2[[#This Row],[Darba sākuma datums projektā1]:[Amata pienākumu izpildes termiņš, vai darba beigu datums par kuru iesniegts MP2]])=2,MIN(DATE($AC$9,12,31),$D117)-MAX(DATE($AC$9,1,1),$C117)+1,0)</f>
        <v>0</v>
      </c>
      <c r="AD117" s="109">
        <f>IF(COUNT(Table2[[#This Row],[Darba sākuma datums projektā1]:[Amata pienākumu izpildes termiņš, vai darba beigu datums par kuru iesniegts MP2]])=2,MIN(DATE($AD$9,12,31),$D117)-MAX(DATE($AD$9,1,1),$C117)+1,0)</f>
        <v>0</v>
      </c>
      <c r="AE117" s="106">
        <f t="shared" si="21"/>
        <v>0</v>
      </c>
      <c r="AF117" s="99">
        <f t="shared" si="22"/>
        <v>0</v>
      </c>
      <c r="AG117" s="99">
        <f t="shared" si="23"/>
        <v>0</v>
      </c>
      <c r="AH117" s="99">
        <f t="shared" si="24"/>
        <v>0</v>
      </c>
      <c r="AI117" s="99">
        <f t="shared" si="25"/>
        <v>0</v>
      </c>
      <c r="AJ117" s="99">
        <f t="shared" si="26"/>
        <v>0</v>
      </c>
      <c r="AK117" s="99">
        <f t="shared" si="27"/>
        <v>0</v>
      </c>
      <c r="AL117" s="99">
        <f t="shared" si="28"/>
        <v>0</v>
      </c>
      <c r="AM117" s="100">
        <f t="shared" si="29"/>
        <v>0</v>
      </c>
      <c r="AN117" s="103" t="e">
        <f>Table2[[#This Row],[2021]]/Table2[[#This Row],[d.2021]]</f>
        <v>#DIV/0!</v>
      </c>
      <c r="AO117" s="104" t="e">
        <f>Table2[[#This Row],[2022]]/Table2[[#This Row],[d.2022]]</f>
        <v>#DIV/0!</v>
      </c>
      <c r="AP117" s="104" t="e">
        <f>Table2[[#This Row],[2023]]/Table2[[#This Row],[d.2023]]</f>
        <v>#DIV/0!</v>
      </c>
      <c r="AQ117" s="104" t="e">
        <f>Table2[[#This Row],[2024]]/Table2[[#This Row],[d.2024]]</f>
        <v>#DIV/0!</v>
      </c>
      <c r="AR117" s="104" t="e">
        <f>Table2[[#This Row],[2025]]/Table2[[#This Row],[d.2025]]</f>
        <v>#DIV/0!</v>
      </c>
      <c r="AS117" s="104" t="e">
        <f>Table2[[#This Row],[2026]]/Table2[[#This Row],[d.2026]]</f>
        <v>#DIV/0!</v>
      </c>
      <c r="AT117" s="104" t="e">
        <f>Table2[[#This Row],[2027]]/Table2[[#This Row],[d.2027]]</f>
        <v>#DIV/0!</v>
      </c>
      <c r="AU117" s="104" t="e">
        <f>Table2[[#This Row],[2028]]/Table2[[#This Row],[d.2028]]</f>
        <v>#DIV/0!</v>
      </c>
      <c r="AV117" s="108" t="e">
        <f>Table2[[#This Row],[2029]]/Table2[[#This Row],[d.2029]]</f>
        <v>#DIV/0!</v>
      </c>
      <c r="AW117" s="97" t="e">
        <f>Table2[[#This Row],[e.2021]]/Table2[[#This Row],[Papildatvaļinājums par 20216]]</f>
        <v>#DIV/0!</v>
      </c>
      <c r="AX117" s="97" t="e">
        <f>Table2[[#This Row],[e.2022]]/Table2[[#This Row],[Papildatvaļinājums par 20226]]</f>
        <v>#DIV/0!</v>
      </c>
      <c r="AY117" s="97" t="e">
        <f>Table2[[#This Row],[e.2023]]/Table2[[#This Row],[Papildatvaļinājums par 20236]]</f>
        <v>#DIV/0!</v>
      </c>
      <c r="AZ117" s="97" t="e">
        <f>Table2[[#This Row],[e.2024]]/Table2[[#This Row],[Papildatvaļinājums par 20246]]</f>
        <v>#DIV/0!</v>
      </c>
      <c r="BA117" s="97" t="e">
        <f>Table2[[#This Row],[e.2025]]/Table2[[#This Row],[Papildatvaļinājums par 20256]]</f>
        <v>#DIV/0!</v>
      </c>
      <c r="BB117" s="97" t="e">
        <f>Table2[[#This Row],[e.2026]]/Table2[[#This Row],[Papildatvaļinājums par 20266]]</f>
        <v>#DIV/0!</v>
      </c>
      <c r="BC117" s="97" t="e">
        <f>Table2[[#This Row],[e.2027]]/Table2[[#This Row],[Papildatvaļinājums par 20276]]</f>
        <v>#DIV/0!</v>
      </c>
      <c r="BD117" s="97" t="e">
        <f>Table2[[#This Row],[e.2028]]/Table2[[#This Row],[Papildatvaļinājums par 20286]]</f>
        <v>#DIV/0!</v>
      </c>
      <c r="BE117" s="98" t="e">
        <f>Table2[[#This Row],[e.2029]]/Table2[[#This Row],[Papildatvaļinājums par 20296]]</f>
        <v>#DIV/0!</v>
      </c>
      <c r="BF117" s="85">
        <f>YEAR(Table2[[#This Row],[Ja papildatvaļinājums - darbinieka darba uzsākšana iestādē, ja darbs projektā nav uzsākts 1.janvārī4]])</f>
        <v>1900</v>
      </c>
      <c r="BG117" s="86">
        <f>MONTH(Table2[[#This Row],[Ja papildatvaļinājums - darbinieka darba uzsākšana iestādē, ja darbs projektā nav uzsākts 1.janvārī4]])</f>
        <v>1</v>
      </c>
      <c r="BH117" s="86">
        <f>DAY(Table2[[#This Row],[Ja papildatvaļinājums - darbinieka darba uzsākšana iestādē, ja darbs projektā nav uzsākts 1.janvārī4]])</f>
        <v>0</v>
      </c>
      <c r="BI117" s="147">
        <f t="shared" si="30"/>
        <v>1</v>
      </c>
      <c r="BJ117" s="144" cm="1">
        <f t="array" ref="BJ117">_xlfn.IFS($BF117=2021,$BI117,$BS117=2021,$BV117,$BF117&lt;2021,$BJ$8,$BS117&gt;2021,$BJ$8,$BF117&gt;2021,$BJ$8,$BS117&lt;2021,$BJ$8)</f>
        <v>365</v>
      </c>
      <c r="BK117" s="116" cm="1">
        <f t="array" ref="BK117">_xlfn.IFS($BF117=2022,$BI117,$BS117=2022,$BV117,$BF117&lt;2022,$BK$8,$BS117&gt;2022,$BK$8,$BF117&gt;2022,$BK$8,$BS117&lt;2022,$BK$8)</f>
        <v>365</v>
      </c>
      <c r="BL117" s="116" cm="1">
        <f t="array" ref="BL117">_xlfn.IFS($BF117=2023,$BI117,$BS117=2023,$BV117,$BF117&lt;2023,$BL$8,$BS117&gt;2023,$BL$8,$BF117&gt;2023,$BL$8,$BS117&lt;2023,$BL$8)</f>
        <v>365</v>
      </c>
      <c r="BM117" s="116" cm="1">
        <f t="array" ref="BM117">_xlfn.IFS($BF117=2024,$BI117,$BS117=2024,$BV117,$BF117&lt;2024,$BM$8,$BS117&gt;2024,$BM$8,$BF117&gt;2024,$BM$8,$BS117&lt;2024,$BM$8)</f>
        <v>366</v>
      </c>
      <c r="BN117" s="116" cm="1">
        <f t="array" ref="BN117">_xlfn.IFS($BF117=2025,$BI117,$BS117=2025,$BV117,$BF117&lt;2025,$BN$8,$BS117&gt;2025,$BN$8,$BF117&gt;2025,$BN$8,$BS117&lt;2025,$BN$8)</f>
        <v>365</v>
      </c>
      <c r="BO117" s="116" cm="1">
        <f t="array" ref="BO117">_xlfn.IFS($BF117=2026,$BI117,$BS117=2026,$BV117,$BF117&lt;2026,$BO$8,$BS117&gt;2026,$BO$8,$BF117&gt;2026,$BO$8,$BS117&lt;2026,$BO$8)</f>
        <v>365</v>
      </c>
      <c r="BP117" s="116" cm="1">
        <f t="array" ref="BP117">_xlfn.IFS($BF117=2027,$BI117,$BS117=2027,$BV117,$BF117&lt;2027,$BP$8,$BS117&gt;2027,$BP$8,$BF117&gt;2027,$BP$8,$BS117&lt;2027,$BP$8)</f>
        <v>365</v>
      </c>
      <c r="BQ117" s="116" cm="1">
        <f t="array" ref="BQ117">_xlfn.IFS($BF117=2028,$BI117,$BS117=2028,$BV117,$BF117&lt;2028,$BQ$8,$BS117&gt;2028,$BQ$8,$BF117&gt;2028,$BQ$8,$BS117&lt;2028,$BQ$8)</f>
        <v>366</v>
      </c>
      <c r="BR117" s="119" cm="1">
        <f t="array" ref="BR117">_xlfn.IFS($BF117=2029,$BI117,$BS117=2029,$BV117,$BF117&lt;2029,$BR$8,$BS117&gt;2029,$BR$8,$BF117&gt;2029,$BR$8,$BS117&lt;2029,$BR$8)</f>
        <v>365</v>
      </c>
      <c r="BS117" s="142">
        <f>YEAR(Table2[[#This Row],[Ja papildatvaļinājums - darbinieka darba beigšanas datums iestādē, ja darbs projektā nav beigts  31.decembrī5]])</f>
        <v>1900</v>
      </c>
      <c r="BT117" s="141">
        <f>MONTH(Table2[[#This Row],[Ja papildatvaļinājums - darbinieka darba beigšanas datums iestādē, ja darbs projektā nav beigts  31.decembrī5]])</f>
        <v>1</v>
      </c>
      <c r="BU117" s="141">
        <f>DAY(Table2[[#This Row],[Ja papildatvaļinājums - darbinieka darba beigšanas datums iestādē, ja darbs projektā nav beigts  31.decembrī5]])</f>
        <v>0</v>
      </c>
      <c r="BV117" s="141">
        <f>IF(YEAR($J117)=YEAR($K117),MIN(DATE($BS117,$BT117,$BU117),$K117)-MAX(DATE($BF117,$BG117,$BH117),$J117)+1,MIN(DATE($BS117,$BT117,$BU117),$K117)-MAX(DATE(Table2[[#This Row],[Darba beigu gads iestādē]],1,1))+1)</f>
        <v>1</v>
      </c>
    </row>
    <row r="118" spans="1:74" x14ac:dyDescent="0.3">
      <c r="A118" s="26">
        <v>109</v>
      </c>
      <c r="B118" s="48"/>
      <c r="C118" s="49"/>
      <c r="D118" s="57"/>
      <c r="E118" s="63">
        <f>SUMIF(Table2[[#This Row],[b.2021]:[c.2029]],"&gt;0",Table2[[#This Row],[b.2021]:[c.2029]])</f>
        <v>0</v>
      </c>
      <c r="F118" s="58"/>
      <c r="G118" s="59"/>
      <c r="H118" s="66">
        <f>Table2[[#This Row],[Atvaļinājuma dienu skaits, kas projektā attiecināts iepriekšējos MP ]]+Table2[[#This Row],[Atvaļinājuma dienu skaits, kas pieprasīts šajā MP3]]</f>
        <v>0</v>
      </c>
      <c r="I118" s="29">
        <f>Table2[[#This Row],[Atvaļinājums proporcionāli nostrādātajam laikam projektā (Visi atvaļinājumi kopā)]]-H118</f>
        <v>0</v>
      </c>
      <c r="J118" s="135"/>
      <c r="K118" s="139"/>
      <c r="L118" s="125"/>
      <c r="M118" s="126"/>
      <c r="N118" s="126"/>
      <c r="O118" s="126"/>
      <c r="P118" s="126"/>
      <c r="Q118" s="126"/>
      <c r="R118" s="126"/>
      <c r="S118" s="126"/>
      <c r="T118" s="127"/>
      <c r="U118" s="170"/>
      <c r="V118" s="106">
        <f>IF(COUNT(Table2[[#This Row],[Darba sākuma datums projektā1]:[Amata pienākumu izpildes termiņš, vai darba beigu datums par kuru iesniegts MP2]])=2,MIN(DATE($V$9,12,31),$D118)-MAX(DATE($V$9,1,1),$C118)+1,0)</f>
        <v>0</v>
      </c>
      <c r="W118" s="99">
        <f>IF(COUNT(Table2[[#This Row],[Darba sākuma datums projektā1]:[Amata pienākumu izpildes termiņš, vai darba beigu datums par kuru iesniegts MP2]])=2,MIN(DATE($W$9,12,31),$D118)-MAX(DATE($W$9,1,1),$C118)+1,0)</f>
        <v>0</v>
      </c>
      <c r="X118" s="99">
        <f>IF(COUNT(Table2[[#This Row],[Darba sākuma datums projektā1]:[Amata pienākumu izpildes termiņš, vai darba beigu datums par kuru iesniegts MP2]])=2,MIN(DATE($X$9,12,31),$D118)-MAX(DATE($X$9,1,1),$C118)+1,0)</f>
        <v>0</v>
      </c>
      <c r="Y118" s="99">
        <f>IF(COUNT(Table2[[#This Row],[Darba sākuma datums projektā1]:[Amata pienākumu izpildes termiņš, vai darba beigu datums par kuru iesniegts MP2]])=2,MIN(DATE($Y$9,12,31),$D118)-MAX(DATE($Y$9,1,1),$C118)+1,0)</f>
        <v>0</v>
      </c>
      <c r="Z118" s="99">
        <f>IF(COUNT(Table2[[#This Row],[Darba sākuma datums projektā1]:[Amata pienākumu izpildes termiņš, vai darba beigu datums par kuru iesniegts MP2]])=2,MIN(DATE($Z$9,12,31),$D118)-MAX(DATE(Z$9,1,1),$C118)+1,0)</f>
        <v>0</v>
      </c>
      <c r="AA118" s="99">
        <f>IF(COUNT(Table2[[#This Row],[Darba sākuma datums projektā1]:[Amata pienākumu izpildes termiņš, vai darba beigu datums par kuru iesniegts MP2]])=2,MIN(DATE($AA$9,12,31),$D118)-MAX(DATE($AA$9,1,1),$C118)+1,0)</f>
        <v>0</v>
      </c>
      <c r="AB118" s="99">
        <f>IF(COUNT(Table2[[#This Row],[Darba sākuma datums projektā1]:[Amata pienākumu izpildes termiņš, vai darba beigu datums par kuru iesniegts MP2]])=2,MIN(DATE($AB$9,12,31),$D118)-MAX(DATE($AB$9,1,1),$C118)+1,0)</f>
        <v>0</v>
      </c>
      <c r="AC118" s="99">
        <f>IF(COUNT(Table2[[#This Row],[Darba sākuma datums projektā1]:[Amata pienākumu izpildes termiņš, vai darba beigu datums par kuru iesniegts MP2]])=2,MIN(DATE($AC$9,12,31),$D118)-MAX(DATE($AC$9,1,1),$C118)+1,0)</f>
        <v>0</v>
      </c>
      <c r="AD118" s="109">
        <f>IF(COUNT(Table2[[#This Row],[Darba sākuma datums projektā1]:[Amata pienākumu izpildes termiņš, vai darba beigu datums par kuru iesniegts MP2]])=2,MIN(DATE($AD$9,12,31),$D118)-MAX(DATE($AD$9,1,1),$C118)+1,0)</f>
        <v>0</v>
      </c>
      <c r="AE118" s="106">
        <f t="shared" si="21"/>
        <v>0</v>
      </c>
      <c r="AF118" s="99">
        <f t="shared" si="22"/>
        <v>0</v>
      </c>
      <c r="AG118" s="99">
        <f t="shared" si="23"/>
        <v>0</v>
      </c>
      <c r="AH118" s="99">
        <f t="shared" si="24"/>
        <v>0</v>
      </c>
      <c r="AI118" s="99">
        <f t="shared" si="25"/>
        <v>0</v>
      </c>
      <c r="AJ118" s="99">
        <f t="shared" si="26"/>
        <v>0</v>
      </c>
      <c r="AK118" s="99">
        <f t="shared" si="27"/>
        <v>0</v>
      </c>
      <c r="AL118" s="99">
        <f t="shared" si="28"/>
        <v>0</v>
      </c>
      <c r="AM118" s="100">
        <f t="shared" si="29"/>
        <v>0</v>
      </c>
      <c r="AN118" s="103" t="e">
        <f>Table2[[#This Row],[2021]]/Table2[[#This Row],[d.2021]]</f>
        <v>#DIV/0!</v>
      </c>
      <c r="AO118" s="104" t="e">
        <f>Table2[[#This Row],[2022]]/Table2[[#This Row],[d.2022]]</f>
        <v>#DIV/0!</v>
      </c>
      <c r="AP118" s="104" t="e">
        <f>Table2[[#This Row],[2023]]/Table2[[#This Row],[d.2023]]</f>
        <v>#DIV/0!</v>
      </c>
      <c r="AQ118" s="104" t="e">
        <f>Table2[[#This Row],[2024]]/Table2[[#This Row],[d.2024]]</f>
        <v>#DIV/0!</v>
      </c>
      <c r="AR118" s="104" t="e">
        <f>Table2[[#This Row],[2025]]/Table2[[#This Row],[d.2025]]</f>
        <v>#DIV/0!</v>
      </c>
      <c r="AS118" s="104" t="e">
        <f>Table2[[#This Row],[2026]]/Table2[[#This Row],[d.2026]]</f>
        <v>#DIV/0!</v>
      </c>
      <c r="AT118" s="104" t="e">
        <f>Table2[[#This Row],[2027]]/Table2[[#This Row],[d.2027]]</f>
        <v>#DIV/0!</v>
      </c>
      <c r="AU118" s="104" t="e">
        <f>Table2[[#This Row],[2028]]/Table2[[#This Row],[d.2028]]</f>
        <v>#DIV/0!</v>
      </c>
      <c r="AV118" s="108" t="e">
        <f>Table2[[#This Row],[2029]]/Table2[[#This Row],[d.2029]]</f>
        <v>#DIV/0!</v>
      </c>
      <c r="AW118" s="97" t="e">
        <f>Table2[[#This Row],[e.2021]]/Table2[[#This Row],[Papildatvaļinājums par 20216]]</f>
        <v>#DIV/0!</v>
      </c>
      <c r="AX118" s="97" t="e">
        <f>Table2[[#This Row],[e.2022]]/Table2[[#This Row],[Papildatvaļinājums par 20226]]</f>
        <v>#DIV/0!</v>
      </c>
      <c r="AY118" s="97" t="e">
        <f>Table2[[#This Row],[e.2023]]/Table2[[#This Row],[Papildatvaļinājums par 20236]]</f>
        <v>#DIV/0!</v>
      </c>
      <c r="AZ118" s="97" t="e">
        <f>Table2[[#This Row],[e.2024]]/Table2[[#This Row],[Papildatvaļinājums par 20246]]</f>
        <v>#DIV/0!</v>
      </c>
      <c r="BA118" s="97" t="e">
        <f>Table2[[#This Row],[e.2025]]/Table2[[#This Row],[Papildatvaļinājums par 20256]]</f>
        <v>#DIV/0!</v>
      </c>
      <c r="BB118" s="97" t="e">
        <f>Table2[[#This Row],[e.2026]]/Table2[[#This Row],[Papildatvaļinājums par 20266]]</f>
        <v>#DIV/0!</v>
      </c>
      <c r="BC118" s="97" t="e">
        <f>Table2[[#This Row],[e.2027]]/Table2[[#This Row],[Papildatvaļinājums par 20276]]</f>
        <v>#DIV/0!</v>
      </c>
      <c r="BD118" s="97" t="e">
        <f>Table2[[#This Row],[e.2028]]/Table2[[#This Row],[Papildatvaļinājums par 20286]]</f>
        <v>#DIV/0!</v>
      </c>
      <c r="BE118" s="98" t="e">
        <f>Table2[[#This Row],[e.2029]]/Table2[[#This Row],[Papildatvaļinājums par 20296]]</f>
        <v>#DIV/0!</v>
      </c>
      <c r="BF118" s="85">
        <f>YEAR(Table2[[#This Row],[Ja papildatvaļinājums - darbinieka darba uzsākšana iestādē, ja darbs projektā nav uzsākts 1.janvārī4]])</f>
        <v>1900</v>
      </c>
      <c r="BG118" s="86">
        <f>MONTH(Table2[[#This Row],[Ja papildatvaļinājums - darbinieka darba uzsākšana iestādē, ja darbs projektā nav uzsākts 1.janvārī4]])</f>
        <v>1</v>
      </c>
      <c r="BH118" s="86">
        <f>DAY(Table2[[#This Row],[Ja papildatvaļinājums - darbinieka darba uzsākšana iestādē, ja darbs projektā nav uzsākts 1.janvārī4]])</f>
        <v>0</v>
      </c>
      <c r="BI118" s="147">
        <f t="shared" si="30"/>
        <v>1</v>
      </c>
      <c r="BJ118" s="144" cm="1">
        <f t="array" ref="BJ118">_xlfn.IFS($BF118=2021,$BI118,$BS118=2021,$BV118,$BF118&lt;2021,$BJ$8,$BS118&gt;2021,$BJ$8,$BF118&gt;2021,$BJ$8,$BS118&lt;2021,$BJ$8)</f>
        <v>365</v>
      </c>
      <c r="BK118" s="116" cm="1">
        <f t="array" ref="BK118">_xlfn.IFS($BF118=2022,$BI118,$BS118=2022,$BV118,$BF118&lt;2022,$BK$8,$BS118&gt;2022,$BK$8,$BF118&gt;2022,$BK$8,$BS118&lt;2022,$BK$8)</f>
        <v>365</v>
      </c>
      <c r="BL118" s="116" cm="1">
        <f t="array" ref="BL118">_xlfn.IFS($BF118=2023,$BI118,$BS118=2023,$BV118,$BF118&lt;2023,$BL$8,$BS118&gt;2023,$BL$8,$BF118&gt;2023,$BL$8,$BS118&lt;2023,$BL$8)</f>
        <v>365</v>
      </c>
      <c r="BM118" s="116" cm="1">
        <f t="array" ref="BM118">_xlfn.IFS($BF118=2024,$BI118,$BS118=2024,$BV118,$BF118&lt;2024,$BM$8,$BS118&gt;2024,$BM$8,$BF118&gt;2024,$BM$8,$BS118&lt;2024,$BM$8)</f>
        <v>366</v>
      </c>
      <c r="BN118" s="116" cm="1">
        <f t="array" ref="BN118">_xlfn.IFS($BF118=2025,$BI118,$BS118=2025,$BV118,$BF118&lt;2025,$BN$8,$BS118&gt;2025,$BN$8,$BF118&gt;2025,$BN$8,$BS118&lt;2025,$BN$8)</f>
        <v>365</v>
      </c>
      <c r="BO118" s="116" cm="1">
        <f t="array" ref="BO118">_xlfn.IFS($BF118=2026,$BI118,$BS118=2026,$BV118,$BF118&lt;2026,$BO$8,$BS118&gt;2026,$BO$8,$BF118&gt;2026,$BO$8,$BS118&lt;2026,$BO$8)</f>
        <v>365</v>
      </c>
      <c r="BP118" s="116" cm="1">
        <f t="array" ref="BP118">_xlfn.IFS($BF118=2027,$BI118,$BS118=2027,$BV118,$BF118&lt;2027,$BP$8,$BS118&gt;2027,$BP$8,$BF118&gt;2027,$BP$8,$BS118&lt;2027,$BP$8)</f>
        <v>365</v>
      </c>
      <c r="BQ118" s="116" cm="1">
        <f t="array" ref="BQ118">_xlfn.IFS($BF118=2028,$BI118,$BS118=2028,$BV118,$BF118&lt;2028,$BQ$8,$BS118&gt;2028,$BQ$8,$BF118&gt;2028,$BQ$8,$BS118&lt;2028,$BQ$8)</f>
        <v>366</v>
      </c>
      <c r="BR118" s="119" cm="1">
        <f t="array" ref="BR118">_xlfn.IFS($BF118=2029,$BI118,$BS118=2029,$BV118,$BF118&lt;2029,$BR$8,$BS118&gt;2029,$BR$8,$BF118&gt;2029,$BR$8,$BS118&lt;2029,$BR$8)</f>
        <v>365</v>
      </c>
      <c r="BS118" s="142">
        <f>YEAR(Table2[[#This Row],[Ja papildatvaļinājums - darbinieka darba beigšanas datums iestādē, ja darbs projektā nav beigts  31.decembrī5]])</f>
        <v>1900</v>
      </c>
      <c r="BT118" s="141">
        <f>MONTH(Table2[[#This Row],[Ja papildatvaļinājums - darbinieka darba beigšanas datums iestādē, ja darbs projektā nav beigts  31.decembrī5]])</f>
        <v>1</v>
      </c>
      <c r="BU118" s="141">
        <f>DAY(Table2[[#This Row],[Ja papildatvaļinājums - darbinieka darba beigšanas datums iestādē, ja darbs projektā nav beigts  31.decembrī5]])</f>
        <v>0</v>
      </c>
      <c r="BV118" s="141">
        <f>IF(YEAR($J118)=YEAR($K118),MIN(DATE($BS118,$BT118,$BU118),$K118)-MAX(DATE($BF118,$BG118,$BH118),$J118)+1,MIN(DATE($BS118,$BT118,$BU118),$K118)-MAX(DATE(Table2[[#This Row],[Darba beigu gads iestādē]],1,1))+1)</f>
        <v>1</v>
      </c>
    </row>
    <row r="119" spans="1:74" x14ac:dyDescent="0.3">
      <c r="A119" s="26">
        <v>110</v>
      </c>
      <c r="B119" s="48"/>
      <c r="C119" s="49"/>
      <c r="D119" s="57"/>
      <c r="E119" s="63">
        <f>SUMIF(Table2[[#This Row],[b.2021]:[c.2029]],"&gt;0",Table2[[#This Row],[b.2021]:[c.2029]])</f>
        <v>0</v>
      </c>
      <c r="F119" s="58"/>
      <c r="G119" s="59"/>
      <c r="H119" s="66">
        <f>Table2[[#This Row],[Atvaļinājuma dienu skaits, kas projektā attiecināts iepriekšējos MP ]]+Table2[[#This Row],[Atvaļinājuma dienu skaits, kas pieprasīts šajā MP3]]</f>
        <v>0</v>
      </c>
      <c r="I119" s="29">
        <f>Table2[[#This Row],[Atvaļinājums proporcionāli nostrādātajam laikam projektā (Visi atvaļinājumi kopā)]]-H119</f>
        <v>0</v>
      </c>
      <c r="J119" s="135"/>
      <c r="K119" s="139"/>
      <c r="L119" s="125"/>
      <c r="M119" s="126"/>
      <c r="N119" s="126"/>
      <c r="O119" s="126"/>
      <c r="P119" s="126"/>
      <c r="Q119" s="126"/>
      <c r="R119" s="126"/>
      <c r="S119" s="126"/>
      <c r="T119" s="127"/>
      <c r="U119" s="170"/>
      <c r="V119" s="106">
        <f>IF(COUNT(Table2[[#This Row],[Darba sākuma datums projektā1]:[Amata pienākumu izpildes termiņš, vai darba beigu datums par kuru iesniegts MP2]])=2,MIN(DATE($V$9,12,31),$D119)-MAX(DATE($V$9,1,1),$C119)+1,0)</f>
        <v>0</v>
      </c>
      <c r="W119" s="99">
        <f>IF(COUNT(Table2[[#This Row],[Darba sākuma datums projektā1]:[Amata pienākumu izpildes termiņš, vai darba beigu datums par kuru iesniegts MP2]])=2,MIN(DATE($W$9,12,31),$D119)-MAX(DATE($W$9,1,1),$C119)+1,0)</f>
        <v>0</v>
      </c>
      <c r="X119" s="99">
        <f>IF(COUNT(Table2[[#This Row],[Darba sākuma datums projektā1]:[Amata pienākumu izpildes termiņš, vai darba beigu datums par kuru iesniegts MP2]])=2,MIN(DATE($X$9,12,31),$D119)-MAX(DATE($X$9,1,1),$C119)+1,0)</f>
        <v>0</v>
      </c>
      <c r="Y119" s="99">
        <f>IF(COUNT(Table2[[#This Row],[Darba sākuma datums projektā1]:[Amata pienākumu izpildes termiņš, vai darba beigu datums par kuru iesniegts MP2]])=2,MIN(DATE($Y$9,12,31),$D119)-MAX(DATE($Y$9,1,1),$C119)+1,0)</f>
        <v>0</v>
      </c>
      <c r="Z119" s="99">
        <f>IF(COUNT(Table2[[#This Row],[Darba sākuma datums projektā1]:[Amata pienākumu izpildes termiņš, vai darba beigu datums par kuru iesniegts MP2]])=2,MIN(DATE($Z$9,12,31),$D119)-MAX(DATE(Z$9,1,1),$C119)+1,0)</f>
        <v>0</v>
      </c>
      <c r="AA119" s="99">
        <f>IF(COUNT(Table2[[#This Row],[Darba sākuma datums projektā1]:[Amata pienākumu izpildes termiņš, vai darba beigu datums par kuru iesniegts MP2]])=2,MIN(DATE($AA$9,12,31),$D119)-MAX(DATE($AA$9,1,1),$C119)+1,0)</f>
        <v>0</v>
      </c>
      <c r="AB119" s="99">
        <f>IF(COUNT(Table2[[#This Row],[Darba sākuma datums projektā1]:[Amata pienākumu izpildes termiņš, vai darba beigu datums par kuru iesniegts MP2]])=2,MIN(DATE($AB$9,12,31),$D119)-MAX(DATE($AB$9,1,1),$C119)+1,0)</f>
        <v>0</v>
      </c>
      <c r="AC119" s="99">
        <f>IF(COUNT(Table2[[#This Row],[Darba sākuma datums projektā1]:[Amata pienākumu izpildes termiņš, vai darba beigu datums par kuru iesniegts MP2]])=2,MIN(DATE($AC$9,12,31),$D119)-MAX(DATE($AC$9,1,1),$C119)+1,0)</f>
        <v>0</v>
      </c>
      <c r="AD119" s="109">
        <f>IF(COUNT(Table2[[#This Row],[Darba sākuma datums projektā1]:[Amata pienākumu izpildes termiņš, vai darba beigu datums par kuru iesniegts MP2]])=2,MIN(DATE($AD$9,12,31),$D119)-MAX(DATE($AD$9,1,1),$C119)+1,0)</f>
        <v>0</v>
      </c>
      <c r="AE119" s="106">
        <f t="shared" si="21"/>
        <v>0</v>
      </c>
      <c r="AF119" s="99">
        <f t="shared" si="22"/>
        <v>0</v>
      </c>
      <c r="AG119" s="99">
        <f t="shared" si="23"/>
        <v>0</v>
      </c>
      <c r="AH119" s="99">
        <f t="shared" si="24"/>
        <v>0</v>
      </c>
      <c r="AI119" s="99">
        <f t="shared" si="25"/>
        <v>0</v>
      </c>
      <c r="AJ119" s="99">
        <f t="shared" si="26"/>
        <v>0</v>
      </c>
      <c r="AK119" s="99">
        <f t="shared" si="27"/>
        <v>0</v>
      </c>
      <c r="AL119" s="99">
        <f t="shared" si="28"/>
        <v>0</v>
      </c>
      <c r="AM119" s="100">
        <f t="shared" si="29"/>
        <v>0</v>
      </c>
      <c r="AN119" s="103" t="e">
        <f>Table2[[#This Row],[2021]]/Table2[[#This Row],[d.2021]]</f>
        <v>#DIV/0!</v>
      </c>
      <c r="AO119" s="104" t="e">
        <f>Table2[[#This Row],[2022]]/Table2[[#This Row],[d.2022]]</f>
        <v>#DIV/0!</v>
      </c>
      <c r="AP119" s="104" t="e">
        <f>Table2[[#This Row],[2023]]/Table2[[#This Row],[d.2023]]</f>
        <v>#DIV/0!</v>
      </c>
      <c r="AQ119" s="104" t="e">
        <f>Table2[[#This Row],[2024]]/Table2[[#This Row],[d.2024]]</f>
        <v>#DIV/0!</v>
      </c>
      <c r="AR119" s="104" t="e">
        <f>Table2[[#This Row],[2025]]/Table2[[#This Row],[d.2025]]</f>
        <v>#DIV/0!</v>
      </c>
      <c r="AS119" s="104" t="e">
        <f>Table2[[#This Row],[2026]]/Table2[[#This Row],[d.2026]]</f>
        <v>#DIV/0!</v>
      </c>
      <c r="AT119" s="104" t="e">
        <f>Table2[[#This Row],[2027]]/Table2[[#This Row],[d.2027]]</f>
        <v>#DIV/0!</v>
      </c>
      <c r="AU119" s="104" t="e">
        <f>Table2[[#This Row],[2028]]/Table2[[#This Row],[d.2028]]</f>
        <v>#DIV/0!</v>
      </c>
      <c r="AV119" s="108" t="e">
        <f>Table2[[#This Row],[2029]]/Table2[[#This Row],[d.2029]]</f>
        <v>#DIV/0!</v>
      </c>
      <c r="AW119" s="97" t="e">
        <f>Table2[[#This Row],[e.2021]]/Table2[[#This Row],[Papildatvaļinājums par 20216]]</f>
        <v>#DIV/0!</v>
      </c>
      <c r="AX119" s="97" t="e">
        <f>Table2[[#This Row],[e.2022]]/Table2[[#This Row],[Papildatvaļinājums par 20226]]</f>
        <v>#DIV/0!</v>
      </c>
      <c r="AY119" s="97" t="e">
        <f>Table2[[#This Row],[e.2023]]/Table2[[#This Row],[Papildatvaļinājums par 20236]]</f>
        <v>#DIV/0!</v>
      </c>
      <c r="AZ119" s="97" t="e">
        <f>Table2[[#This Row],[e.2024]]/Table2[[#This Row],[Papildatvaļinājums par 20246]]</f>
        <v>#DIV/0!</v>
      </c>
      <c r="BA119" s="97" t="e">
        <f>Table2[[#This Row],[e.2025]]/Table2[[#This Row],[Papildatvaļinājums par 20256]]</f>
        <v>#DIV/0!</v>
      </c>
      <c r="BB119" s="97" t="e">
        <f>Table2[[#This Row],[e.2026]]/Table2[[#This Row],[Papildatvaļinājums par 20266]]</f>
        <v>#DIV/0!</v>
      </c>
      <c r="BC119" s="97" t="e">
        <f>Table2[[#This Row],[e.2027]]/Table2[[#This Row],[Papildatvaļinājums par 20276]]</f>
        <v>#DIV/0!</v>
      </c>
      <c r="BD119" s="97" t="e">
        <f>Table2[[#This Row],[e.2028]]/Table2[[#This Row],[Papildatvaļinājums par 20286]]</f>
        <v>#DIV/0!</v>
      </c>
      <c r="BE119" s="98" t="e">
        <f>Table2[[#This Row],[e.2029]]/Table2[[#This Row],[Papildatvaļinājums par 20296]]</f>
        <v>#DIV/0!</v>
      </c>
      <c r="BF119" s="85">
        <f>YEAR(Table2[[#This Row],[Ja papildatvaļinājums - darbinieka darba uzsākšana iestādē, ja darbs projektā nav uzsākts 1.janvārī4]])</f>
        <v>1900</v>
      </c>
      <c r="BG119" s="86">
        <f>MONTH(Table2[[#This Row],[Ja papildatvaļinājums - darbinieka darba uzsākšana iestādē, ja darbs projektā nav uzsākts 1.janvārī4]])</f>
        <v>1</v>
      </c>
      <c r="BH119" s="86">
        <f>DAY(Table2[[#This Row],[Ja papildatvaļinājums - darbinieka darba uzsākšana iestādē, ja darbs projektā nav uzsākts 1.janvārī4]])</f>
        <v>0</v>
      </c>
      <c r="BI119" s="147">
        <f t="shared" si="30"/>
        <v>1</v>
      </c>
      <c r="BJ119" s="144" cm="1">
        <f t="array" ref="BJ119">_xlfn.IFS($BF119=2021,$BI119,$BS119=2021,$BV119,$BF119&lt;2021,$BJ$8,$BS119&gt;2021,$BJ$8,$BF119&gt;2021,$BJ$8,$BS119&lt;2021,$BJ$8)</f>
        <v>365</v>
      </c>
      <c r="BK119" s="116" cm="1">
        <f t="array" ref="BK119">_xlfn.IFS($BF119=2022,$BI119,$BS119=2022,$BV119,$BF119&lt;2022,$BK$8,$BS119&gt;2022,$BK$8,$BF119&gt;2022,$BK$8,$BS119&lt;2022,$BK$8)</f>
        <v>365</v>
      </c>
      <c r="BL119" s="116" cm="1">
        <f t="array" ref="BL119">_xlfn.IFS($BF119=2023,$BI119,$BS119=2023,$BV119,$BF119&lt;2023,$BL$8,$BS119&gt;2023,$BL$8,$BF119&gt;2023,$BL$8,$BS119&lt;2023,$BL$8)</f>
        <v>365</v>
      </c>
      <c r="BM119" s="116" cm="1">
        <f t="array" ref="BM119">_xlfn.IFS($BF119=2024,$BI119,$BS119=2024,$BV119,$BF119&lt;2024,$BM$8,$BS119&gt;2024,$BM$8,$BF119&gt;2024,$BM$8,$BS119&lt;2024,$BM$8)</f>
        <v>366</v>
      </c>
      <c r="BN119" s="116" cm="1">
        <f t="array" ref="BN119">_xlfn.IFS($BF119=2025,$BI119,$BS119=2025,$BV119,$BF119&lt;2025,$BN$8,$BS119&gt;2025,$BN$8,$BF119&gt;2025,$BN$8,$BS119&lt;2025,$BN$8)</f>
        <v>365</v>
      </c>
      <c r="BO119" s="116" cm="1">
        <f t="array" ref="BO119">_xlfn.IFS($BF119=2026,$BI119,$BS119=2026,$BV119,$BF119&lt;2026,$BO$8,$BS119&gt;2026,$BO$8,$BF119&gt;2026,$BO$8,$BS119&lt;2026,$BO$8)</f>
        <v>365</v>
      </c>
      <c r="BP119" s="116" cm="1">
        <f t="array" ref="BP119">_xlfn.IFS($BF119=2027,$BI119,$BS119=2027,$BV119,$BF119&lt;2027,$BP$8,$BS119&gt;2027,$BP$8,$BF119&gt;2027,$BP$8,$BS119&lt;2027,$BP$8)</f>
        <v>365</v>
      </c>
      <c r="BQ119" s="116" cm="1">
        <f t="array" ref="BQ119">_xlfn.IFS($BF119=2028,$BI119,$BS119=2028,$BV119,$BF119&lt;2028,$BQ$8,$BS119&gt;2028,$BQ$8,$BF119&gt;2028,$BQ$8,$BS119&lt;2028,$BQ$8)</f>
        <v>366</v>
      </c>
      <c r="BR119" s="119" cm="1">
        <f t="array" ref="BR119">_xlfn.IFS($BF119=2029,$BI119,$BS119=2029,$BV119,$BF119&lt;2029,$BR$8,$BS119&gt;2029,$BR$8,$BF119&gt;2029,$BR$8,$BS119&lt;2029,$BR$8)</f>
        <v>365</v>
      </c>
      <c r="BS119" s="142">
        <f>YEAR(Table2[[#This Row],[Ja papildatvaļinājums - darbinieka darba beigšanas datums iestādē, ja darbs projektā nav beigts  31.decembrī5]])</f>
        <v>1900</v>
      </c>
      <c r="BT119" s="141">
        <f>MONTH(Table2[[#This Row],[Ja papildatvaļinājums - darbinieka darba beigšanas datums iestādē, ja darbs projektā nav beigts  31.decembrī5]])</f>
        <v>1</v>
      </c>
      <c r="BU119" s="141">
        <f>DAY(Table2[[#This Row],[Ja papildatvaļinājums - darbinieka darba beigšanas datums iestādē, ja darbs projektā nav beigts  31.decembrī5]])</f>
        <v>0</v>
      </c>
      <c r="BV119" s="141">
        <f>IF(YEAR($J119)=YEAR($K119),MIN(DATE($BS119,$BT119,$BU119),$K119)-MAX(DATE($BF119,$BG119,$BH119),$J119)+1,MIN(DATE($BS119,$BT119,$BU119),$K119)-MAX(DATE(Table2[[#This Row],[Darba beigu gads iestādē]],1,1))+1)</f>
        <v>1</v>
      </c>
    </row>
    <row r="120" spans="1:74" x14ac:dyDescent="0.3">
      <c r="A120" s="26">
        <v>111</v>
      </c>
      <c r="B120" s="48"/>
      <c r="C120" s="49"/>
      <c r="D120" s="57"/>
      <c r="E120" s="63">
        <f>SUMIF(Table2[[#This Row],[b.2021]:[c.2029]],"&gt;0",Table2[[#This Row],[b.2021]:[c.2029]])</f>
        <v>0</v>
      </c>
      <c r="F120" s="58"/>
      <c r="G120" s="59"/>
      <c r="H120" s="66">
        <f>Table2[[#This Row],[Atvaļinājuma dienu skaits, kas projektā attiecināts iepriekšējos MP ]]+Table2[[#This Row],[Atvaļinājuma dienu skaits, kas pieprasīts šajā MP3]]</f>
        <v>0</v>
      </c>
      <c r="I120" s="29">
        <f>Table2[[#This Row],[Atvaļinājums proporcionāli nostrādātajam laikam projektā (Visi atvaļinājumi kopā)]]-H120</f>
        <v>0</v>
      </c>
      <c r="J120" s="135"/>
      <c r="K120" s="139"/>
      <c r="L120" s="125"/>
      <c r="M120" s="126"/>
      <c r="N120" s="126"/>
      <c r="O120" s="126"/>
      <c r="P120" s="126"/>
      <c r="Q120" s="126"/>
      <c r="R120" s="126"/>
      <c r="S120" s="126"/>
      <c r="T120" s="127"/>
      <c r="U120" s="170"/>
      <c r="V120" s="106">
        <f>IF(COUNT(Table2[[#This Row],[Darba sākuma datums projektā1]:[Amata pienākumu izpildes termiņš, vai darba beigu datums par kuru iesniegts MP2]])=2,MIN(DATE($V$9,12,31),$D120)-MAX(DATE($V$9,1,1),$C120)+1,0)</f>
        <v>0</v>
      </c>
      <c r="W120" s="99">
        <f>IF(COUNT(Table2[[#This Row],[Darba sākuma datums projektā1]:[Amata pienākumu izpildes termiņš, vai darba beigu datums par kuru iesniegts MP2]])=2,MIN(DATE($W$9,12,31),$D120)-MAX(DATE($W$9,1,1),$C120)+1,0)</f>
        <v>0</v>
      </c>
      <c r="X120" s="99">
        <f>IF(COUNT(Table2[[#This Row],[Darba sākuma datums projektā1]:[Amata pienākumu izpildes termiņš, vai darba beigu datums par kuru iesniegts MP2]])=2,MIN(DATE($X$9,12,31),$D120)-MAX(DATE($X$9,1,1),$C120)+1,0)</f>
        <v>0</v>
      </c>
      <c r="Y120" s="99">
        <f>IF(COUNT(Table2[[#This Row],[Darba sākuma datums projektā1]:[Amata pienākumu izpildes termiņš, vai darba beigu datums par kuru iesniegts MP2]])=2,MIN(DATE($Y$9,12,31),$D120)-MAX(DATE($Y$9,1,1),$C120)+1,0)</f>
        <v>0</v>
      </c>
      <c r="Z120" s="99">
        <f>IF(COUNT(Table2[[#This Row],[Darba sākuma datums projektā1]:[Amata pienākumu izpildes termiņš, vai darba beigu datums par kuru iesniegts MP2]])=2,MIN(DATE($Z$9,12,31),$D120)-MAX(DATE(Z$9,1,1),$C120)+1,0)</f>
        <v>0</v>
      </c>
      <c r="AA120" s="99">
        <f>IF(COUNT(Table2[[#This Row],[Darba sākuma datums projektā1]:[Amata pienākumu izpildes termiņš, vai darba beigu datums par kuru iesniegts MP2]])=2,MIN(DATE($AA$9,12,31),$D120)-MAX(DATE($AA$9,1,1),$C120)+1,0)</f>
        <v>0</v>
      </c>
      <c r="AB120" s="99">
        <f>IF(COUNT(Table2[[#This Row],[Darba sākuma datums projektā1]:[Amata pienākumu izpildes termiņš, vai darba beigu datums par kuru iesniegts MP2]])=2,MIN(DATE($AB$9,12,31),$D120)-MAX(DATE($AB$9,1,1),$C120)+1,0)</f>
        <v>0</v>
      </c>
      <c r="AC120" s="99">
        <f>IF(COUNT(Table2[[#This Row],[Darba sākuma datums projektā1]:[Amata pienākumu izpildes termiņš, vai darba beigu datums par kuru iesniegts MP2]])=2,MIN(DATE($AC$9,12,31),$D120)-MAX(DATE($AC$9,1,1),$C120)+1,0)</f>
        <v>0</v>
      </c>
      <c r="AD120" s="109">
        <f>IF(COUNT(Table2[[#This Row],[Darba sākuma datums projektā1]:[Amata pienākumu izpildes termiņš, vai darba beigu datums par kuru iesniegts MP2]])=2,MIN(DATE($AD$9,12,31),$D120)-MAX(DATE($AD$9,1,1),$C120)+1,0)</f>
        <v>0</v>
      </c>
      <c r="AE120" s="106">
        <f t="shared" si="21"/>
        <v>0</v>
      </c>
      <c r="AF120" s="99">
        <f t="shared" si="22"/>
        <v>0</v>
      </c>
      <c r="AG120" s="99">
        <f t="shared" si="23"/>
        <v>0</v>
      </c>
      <c r="AH120" s="99">
        <f t="shared" si="24"/>
        <v>0</v>
      </c>
      <c r="AI120" s="99">
        <f t="shared" si="25"/>
        <v>0</v>
      </c>
      <c r="AJ120" s="99">
        <f t="shared" si="26"/>
        <v>0</v>
      </c>
      <c r="AK120" s="99">
        <f t="shared" si="27"/>
        <v>0</v>
      </c>
      <c r="AL120" s="99">
        <f t="shared" si="28"/>
        <v>0</v>
      </c>
      <c r="AM120" s="100">
        <f t="shared" si="29"/>
        <v>0</v>
      </c>
      <c r="AN120" s="103" t="e">
        <f>Table2[[#This Row],[2021]]/Table2[[#This Row],[d.2021]]</f>
        <v>#DIV/0!</v>
      </c>
      <c r="AO120" s="104" t="e">
        <f>Table2[[#This Row],[2022]]/Table2[[#This Row],[d.2022]]</f>
        <v>#DIV/0!</v>
      </c>
      <c r="AP120" s="104" t="e">
        <f>Table2[[#This Row],[2023]]/Table2[[#This Row],[d.2023]]</f>
        <v>#DIV/0!</v>
      </c>
      <c r="AQ120" s="104" t="e">
        <f>Table2[[#This Row],[2024]]/Table2[[#This Row],[d.2024]]</f>
        <v>#DIV/0!</v>
      </c>
      <c r="AR120" s="104" t="e">
        <f>Table2[[#This Row],[2025]]/Table2[[#This Row],[d.2025]]</f>
        <v>#DIV/0!</v>
      </c>
      <c r="AS120" s="104" t="e">
        <f>Table2[[#This Row],[2026]]/Table2[[#This Row],[d.2026]]</f>
        <v>#DIV/0!</v>
      </c>
      <c r="AT120" s="104" t="e">
        <f>Table2[[#This Row],[2027]]/Table2[[#This Row],[d.2027]]</f>
        <v>#DIV/0!</v>
      </c>
      <c r="AU120" s="104" t="e">
        <f>Table2[[#This Row],[2028]]/Table2[[#This Row],[d.2028]]</f>
        <v>#DIV/0!</v>
      </c>
      <c r="AV120" s="108" t="e">
        <f>Table2[[#This Row],[2029]]/Table2[[#This Row],[d.2029]]</f>
        <v>#DIV/0!</v>
      </c>
      <c r="AW120" s="97" t="e">
        <f>Table2[[#This Row],[e.2021]]/Table2[[#This Row],[Papildatvaļinājums par 20216]]</f>
        <v>#DIV/0!</v>
      </c>
      <c r="AX120" s="97" t="e">
        <f>Table2[[#This Row],[e.2022]]/Table2[[#This Row],[Papildatvaļinājums par 20226]]</f>
        <v>#DIV/0!</v>
      </c>
      <c r="AY120" s="97" t="e">
        <f>Table2[[#This Row],[e.2023]]/Table2[[#This Row],[Papildatvaļinājums par 20236]]</f>
        <v>#DIV/0!</v>
      </c>
      <c r="AZ120" s="97" t="e">
        <f>Table2[[#This Row],[e.2024]]/Table2[[#This Row],[Papildatvaļinājums par 20246]]</f>
        <v>#DIV/0!</v>
      </c>
      <c r="BA120" s="97" t="e">
        <f>Table2[[#This Row],[e.2025]]/Table2[[#This Row],[Papildatvaļinājums par 20256]]</f>
        <v>#DIV/0!</v>
      </c>
      <c r="BB120" s="97" t="e">
        <f>Table2[[#This Row],[e.2026]]/Table2[[#This Row],[Papildatvaļinājums par 20266]]</f>
        <v>#DIV/0!</v>
      </c>
      <c r="BC120" s="97" t="e">
        <f>Table2[[#This Row],[e.2027]]/Table2[[#This Row],[Papildatvaļinājums par 20276]]</f>
        <v>#DIV/0!</v>
      </c>
      <c r="BD120" s="97" t="e">
        <f>Table2[[#This Row],[e.2028]]/Table2[[#This Row],[Papildatvaļinājums par 20286]]</f>
        <v>#DIV/0!</v>
      </c>
      <c r="BE120" s="98" t="e">
        <f>Table2[[#This Row],[e.2029]]/Table2[[#This Row],[Papildatvaļinājums par 20296]]</f>
        <v>#DIV/0!</v>
      </c>
      <c r="BF120" s="85">
        <f>YEAR(Table2[[#This Row],[Ja papildatvaļinājums - darbinieka darba uzsākšana iestādē, ja darbs projektā nav uzsākts 1.janvārī4]])</f>
        <v>1900</v>
      </c>
      <c r="BG120" s="86">
        <f>MONTH(Table2[[#This Row],[Ja papildatvaļinājums - darbinieka darba uzsākšana iestādē, ja darbs projektā nav uzsākts 1.janvārī4]])</f>
        <v>1</v>
      </c>
      <c r="BH120" s="86">
        <f>DAY(Table2[[#This Row],[Ja papildatvaļinājums - darbinieka darba uzsākšana iestādē, ja darbs projektā nav uzsākts 1.janvārī4]])</f>
        <v>0</v>
      </c>
      <c r="BI120" s="147">
        <f t="shared" si="30"/>
        <v>1</v>
      </c>
      <c r="BJ120" s="144" cm="1">
        <f t="array" ref="BJ120">_xlfn.IFS($BF120=2021,$BI120,$BS120=2021,$BV120,$BF120&lt;2021,$BJ$8,$BS120&gt;2021,$BJ$8,$BF120&gt;2021,$BJ$8,$BS120&lt;2021,$BJ$8)</f>
        <v>365</v>
      </c>
      <c r="BK120" s="116" cm="1">
        <f t="array" ref="BK120">_xlfn.IFS($BF120=2022,$BI120,$BS120=2022,$BV120,$BF120&lt;2022,$BK$8,$BS120&gt;2022,$BK$8,$BF120&gt;2022,$BK$8,$BS120&lt;2022,$BK$8)</f>
        <v>365</v>
      </c>
      <c r="BL120" s="116" cm="1">
        <f t="array" ref="BL120">_xlfn.IFS($BF120=2023,$BI120,$BS120=2023,$BV120,$BF120&lt;2023,$BL$8,$BS120&gt;2023,$BL$8,$BF120&gt;2023,$BL$8,$BS120&lt;2023,$BL$8)</f>
        <v>365</v>
      </c>
      <c r="BM120" s="116" cm="1">
        <f t="array" ref="BM120">_xlfn.IFS($BF120=2024,$BI120,$BS120=2024,$BV120,$BF120&lt;2024,$BM$8,$BS120&gt;2024,$BM$8,$BF120&gt;2024,$BM$8,$BS120&lt;2024,$BM$8)</f>
        <v>366</v>
      </c>
      <c r="BN120" s="116" cm="1">
        <f t="array" ref="BN120">_xlfn.IFS($BF120=2025,$BI120,$BS120=2025,$BV120,$BF120&lt;2025,$BN$8,$BS120&gt;2025,$BN$8,$BF120&gt;2025,$BN$8,$BS120&lt;2025,$BN$8)</f>
        <v>365</v>
      </c>
      <c r="BO120" s="116" cm="1">
        <f t="array" ref="BO120">_xlfn.IFS($BF120=2026,$BI120,$BS120=2026,$BV120,$BF120&lt;2026,$BO$8,$BS120&gt;2026,$BO$8,$BF120&gt;2026,$BO$8,$BS120&lt;2026,$BO$8)</f>
        <v>365</v>
      </c>
      <c r="BP120" s="116" cm="1">
        <f t="array" ref="BP120">_xlfn.IFS($BF120=2027,$BI120,$BS120=2027,$BV120,$BF120&lt;2027,$BP$8,$BS120&gt;2027,$BP$8,$BF120&gt;2027,$BP$8,$BS120&lt;2027,$BP$8)</f>
        <v>365</v>
      </c>
      <c r="BQ120" s="116" cm="1">
        <f t="array" ref="BQ120">_xlfn.IFS($BF120=2028,$BI120,$BS120=2028,$BV120,$BF120&lt;2028,$BQ$8,$BS120&gt;2028,$BQ$8,$BF120&gt;2028,$BQ$8,$BS120&lt;2028,$BQ$8)</f>
        <v>366</v>
      </c>
      <c r="BR120" s="119" cm="1">
        <f t="array" ref="BR120">_xlfn.IFS($BF120=2029,$BI120,$BS120=2029,$BV120,$BF120&lt;2029,$BR$8,$BS120&gt;2029,$BR$8,$BF120&gt;2029,$BR$8,$BS120&lt;2029,$BR$8)</f>
        <v>365</v>
      </c>
      <c r="BS120" s="142">
        <f>YEAR(Table2[[#This Row],[Ja papildatvaļinājums - darbinieka darba beigšanas datums iestādē, ja darbs projektā nav beigts  31.decembrī5]])</f>
        <v>1900</v>
      </c>
      <c r="BT120" s="141">
        <f>MONTH(Table2[[#This Row],[Ja papildatvaļinājums - darbinieka darba beigšanas datums iestādē, ja darbs projektā nav beigts  31.decembrī5]])</f>
        <v>1</v>
      </c>
      <c r="BU120" s="141">
        <f>DAY(Table2[[#This Row],[Ja papildatvaļinājums - darbinieka darba beigšanas datums iestādē, ja darbs projektā nav beigts  31.decembrī5]])</f>
        <v>0</v>
      </c>
      <c r="BV120" s="141">
        <f>IF(YEAR($J120)=YEAR($K120),MIN(DATE($BS120,$BT120,$BU120),$K120)-MAX(DATE($BF120,$BG120,$BH120),$J120)+1,MIN(DATE($BS120,$BT120,$BU120),$K120)-MAX(DATE(Table2[[#This Row],[Darba beigu gads iestādē]],1,1))+1)</f>
        <v>1</v>
      </c>
    </row>
    <row r="121" spans="1:74" x14ac:dyDescent="0.3">
      <c r="A121" s="26">
        <v>112</v>
      </c>
      <c r="B121" s="48"/>
      <c r="C121" s="49"/>
      <c r="D121" s="57"/>
      <c r="E121" s="63">
        <f>SUMIF(Table2[[#This Row],[b.2021]:[c.2029]],"&gt;0",Table2[[#This Row],[b.2021]:[c.2029]])</f>
        <v>0</v>
      </c>
      <c r="F121" s="58"/>
      <c r="G121" s="59"/>
      <c r="H121" s="66">
        <f>Table2[[#This Row],[Atvaļinājuma dienu skaits, kas projektā attiecināts iepriekšējos MP ]]+Table2[[#This Row],[Atvaļinājuma dienu skaits, kas pieprasīts šajā MP3]]</f>
        <v>0</v>
      </c>
      <c r="I121" s="29">
        <f>Table2[[#This Row],[Atvaļinājums proporcionāli nostrādātajam laikam projektā (Visi atvaļinājumi kopā)]]-H121</f>
        <v>0</v>
      </c>
      <c r="J121" s="135"/>
      <c r="K121" s="139"/>
      <c r="L121" s="125"/>
      <c r="M121" s="126"/>
      <c r="N121" s="126"/>
      <c r="O121" s="126"/>
      <c r="P121" s="126"/>
      <c r="Q121" s="126"/>
      <c r="R121" s="126"/>
      <c r="S121" s="126"/>
      <c r="T121" s="127"/>
      <c r="U121" s="170"/>
      <c r="V121" s="106">
        <f>IF(COUNT(Table2[[#This Row],[Darba sākuma datums projektā1]:[Amata pienākumu izpildes termiņš, vai darba beigu datums par kuru iesniegts MP2]])=2,MIN(DATE($V$9,12,31),$D121)-MAX(DATE($V$9,1,1),$C121)+1,0)</f>
        <v>0</v>
      </c>
      <c r="W121" s="99">
        <f>IF(COUNT(Table2[[#This Row],[Darba sākuma datums projektā1]:[Amata pienākumu izpildes termiņš, vai darba beigu datums par kuru iesniegts MP2]])=2,MIN(DATE($W$9,12,31),$D121)-MAX(DATE($W$9,1,1),$C121)+1,0)</f>
        <v>0</v>
      </c>
      <c r="X121" s="99">
        <f>IF(COUNT(Table2[[#This Row],[Darba sākuma datums projektā1]:[Amata pienākumu izpildes termiņš, vai darba beigu datums par kuru iesniegts MP2]])=2,MIN(DATE($X$9,12,31),$D121)-MAX(DATE($X$9,1,1),$C121)+1,0)</f>
        <v>0</v>
      </c>
      <c r="Y121" s="99">
        <f>IF(COUNT(Table2[[#This Row],[Darba sākuma datums projektā1]:[Amata pienākumu izpildes termiņš, vai darba beigu datums par kuru iesniegts MP2]])=2,MIN(DATE($Y$9,12,31),$D121)-MAX(DATE($Y$9,1,1),$C121)+1,0)</f>
        <v>0</v>
      </c>
      <c r="Z121" s="99">
        <f>IF(COUNT(Table2[[#This Row],[Darba sākuma datums projektā1]:[Amata pienākumu izpildes termiņš, vai darba beigu datums par kuru iesniegts MP2]])=2,MIN(DATE($Z$9,12,31),$D121)-MAX(DATE(Z$9,1,1),$C121)+1,0)</f>
        <v>0</v>
      </c>
      <c r="AA121" s="99">
        <f>IF(COUNT(Table2[[#This Row],[Darba sākuma datums projektā1]:[Amata pienākumu izpildes termiņš, vai darba beigu datums par kuru iesniegts MP2]])=2,MIN(DATE($AA$9,12,31),$D121)-MAX(DATE($AA$9,1,1),$C121)+1,0)</f>
        <v>0</v>
      </c>
      <c r="AB121" s="99">
        <f>IF(COUNT(Table2[[#This Row],[Darba sākuma datums projektā1]:[Amata pienākumu izpildes termiņš, vai darba beigu datums par kuru iesniegts MP2]])=2,MIN(DATE($AB$9,12,31),$D121)-MAX(DATE($AB$9,1,1),$C121)+1,0)</f>
        <v>0</v>
      </c>
      <c r="AC121" s="99">
        <f>IF(COUNT(Table2[[#This Row],[Darba sākuma datums projektā1]:[Amata pienākumu izpildes termiņš, vai darba beigu datums par kuru iesniegts MP2]])=2,MIN(DATE($AC$9,12,31),$D121)-MAX(DATE($AC$9,1,1),$C121)+1,0)</f>
        <v>0</v>
      </c>
      <c r="AD121" s="109">
        <f>IF(COUNT(Table2[[#This Row],[Darba sākuma datums projektā1]:[Amata pienākumu izpildes termiņš, vai darba beigu datums par kuru iesniegts MP2]])=2,MIN(DATE($AD$9,12,31),$D121)-MAX(DATE($AD$9,1,1),$C121)+1,0)</f>
        <v>0</v>
      </c>
      <c r="AE121" s="106">
        <f t="shared" si="21"/>
        <v>0</v>
      </c>
      <c r="AF121" s="99">
        <f t="shared" si="22"/>
        <v>0</v>
      </c>
      <c r="AG121" s="99">
        <f t="shared" si="23"/>
        <v>0</v>
      </c>
      <c r="AH121" s="99">
        <f t="shared" si="24"/>
        <v>0</v>
      </c>
      <c r="AI121" s="99">
        <f t="shared" si="25"/>
        <v>0</v>
      </c>
      <c r="AJ121" s="99">
        <f t="shared" si="26"/>
        <v>0</v>
      </c>
      <c r="AK121" s="99">
        <f t="shared" si="27"/>
        <v>0</v>
      </c>
      <c r="AL121" s="99">
        <f t="shared" si="28"/>
        <v>0</v>
      </c>
      <c r="AM121" s="100">
        <f t="shared" si="29"/>
        <v>0</v>
      </c>
      <c r="AN121" s="103" t="e">
        <f>Table2[[#This Row],[2021]]/Table2[[#This Row],[d.2021]]</f>
        <v>#DIV/0!</v>
      </c>
      <c r="AO121" s="104" t="e">
        <f>Table2[[#This Row],[2022]]/Table2[[#This Row],[d.2022]]</f>
        <v>#DIV/0!</v>
      </c>
      <c r="AP121" s="104" t="e">
        <f>Table2[[#This Row],[2023]]/Table2[[#This Row],[d.2023]]</f>
        <v>#DIV/0!</v>
      </c>
      <c r="AQ121" s="104" t="e">
        <f>Table2[[#This Row],[2024]]/Table2[[#This Row],[d.2024]]</f>
        <v>#DIV/0!</v>
      </c>
      <c r="AR121" s="104" t="e">
        <f>Table2[[#This Row],[2025]]/Table2[[#This Row],[d.2025]]</f>
        <v>#DIV/0!</v>
      </c>
      <c r="AS121" s="104" t="e">
        <f>Table2[[#This Row],[2026]]/Table2[[#This Row],[d.2026]]</f>
        <v>#DIV/0!</v>
      </c>
      <c r="AT121" s="104" t="e">
        <f>Table2[[#This Row],[2027]]/Table2[[#This Row],[d.2027]]</f>
        <v>#DIV/0!</v>
      </c>
      <c r="AU121" s="104" t="e">
        <f>Table2[[#This Row],[2028]]/Table2[[#This Row],[d.2028]]</f>
        <v>#DIV/0!</v>
      </c>
      <c r="AV121" s="108" t="e">
        <f>Table2[[#This Row],[2029]]/Table2[[#This Row],[d.2029]]</f>
        <v>#DIV/0!</v>
      </c>
      <c r="AW121" s="97" t="e">
        <f>Table2[[#This Row],[e.2021]]/Table2[[#This Row],[Papildatvaļinājums par 20216]]</f>
        <v>#DIV/0!</v>
      </c>
      <c r="AX121" s="97" t="e">
        <f>Table2[[#This Row],[e.2022]]/Table2[[#This Row],[Papildatvaļinājums par 20226]]</f>
        <v>#DIV/0!</v>
      </c>
      <c r="AY121" s="97" t="e">
        <f>Table2[[#This Row],[e.2023]]/Table2[[#This Row],[Papildatvaļinājums par 20236]]</f>
        <v>#DIV/0!</v>
      </c>
      <c r="AZ121" s="97" t="e">
        <f>Table2[[#This Row],[e.2024]]/Table2[[#This Row],[Papildatvaļinājums par 20246]]</f>
        <v>#DIV/0!</v>
      </c>
      <c r="BA121" s="97" t="e">
        <f>Table2[[#This Row],[e.2025]]/Table2[[#This Row],[Papildatvaļinājums par 20256]]</f>
        <v>#DIV/0!</v>
      </c>
      <c r="BB121" s="97" t="e">
        <f>Table2[[#This Row],[e.2026]]/Table2[[#This Row],[Papildatvaļinājums par 20266]]</f>
        <v>#DIV/0!</v>
      </c>
      <c r="BC121" s="97" t="e">
        <f>Table2[[#This Row],[e.2027]]/Table2[[#This Row],[Papildatvaļinājums par 20276]]</f>
        <v>#DIV/0!</v>
      </c>
      <c r="BD121" s="97" t="e">
        <f>Table2[[#This Row],[e.2028]]/Table2[[#This Row],[Papildatvaļinājums par 20286]]</f>
        <v>#DIV/0!</v>
      </c>
      <c r="BE121" s="98" t="e">
        <f>Table2[[#This Row],[e.2029]]/Table2[[#This Row],[Papildatvaļinājums par 20296]]</f>
        <v>#DIV/0!</v>
      </c>
      <c r="BF121" s="85">
        <f>YEAR(Table2[[#This Row],[Ja papildatvaļinājums - darbinieka darba uzsākšana iestādē, ja darbs projektā nav uzsākts 1.janvārī4]])</f>
        <v>1900</v>
      </c>
      <c r="BG121" s="86">
        <f>MONTH(Table2[[#This Row],[Ja papildatvaļinājums - darbinieka darba uzsākšana iestādē, ja darbs projektā nav uzsākts 1.janvārī4]])</f>
        <v>1</v>
      </c>
      <c r="BH121" s="86">
        <f>DAY(Table2[[#This Row],[Ja papildatvaļinājums - darbinieka darba uzsākšana iestādē, ja darbs projektā nav uzsākts 1.janvārī4]])</f>
        <v>0</v>
      </c>
      <c r="BI121" s="147">
        <f t="shared" si="30"/>
        <v>1</v>
      </c>
      <c r="BJ121" s="144" cm="1">
        <f t="array" ref="BJ121">_xlfn.IFS($BF121=2021,$BI121,$BS121=2021,$BV121,$BF121&lt;2021,$BJ$8,$BS121&gt;2021,$BJ$8,$BF121&gt;2021,$BJ$8,$BS121&lt;2021,$BJ$8)</f>
        <v>365</v>
      </c>
      <c r="BK121" s="116" cm="1">
        <f t="array" ref="BK121">_xlfn.IFS($BF121=2022,$BI121,$BS121=2022,$BV121,$BF121&lt;2022,$BK$8,$BS121&gt;2022,$BK$8,$BF121&gt;2022,$BK$8,$BS121&lt;2022,$BK$8)</f>
        <v>365</v>
      </c>
      <c r="BL121" s="116" cm="1">
        <f t="array" ref="BL121">_xlfn.IFS($BF121=2023,$BI121,$BS121=2023,$BV121,$BF121&lt;2023,$BL$8,$BS121&gt;2023,$BL$8,$BF121&gt;2023,$BL$8,$BS121&lt;2023,$BL$8)</f>
        <v>365</v>
      </c>
      <c r="BM121" s="116" cm="1">
        <f t="array" ref="BM121">_xlfn.IFS($BF121=2024,$BI121,$BS121=2024,$BV121,$BF121&lt;2024,$BM$8,$BS121&gt;2024,$BM$8,$BF121&gt;2024,$BM$8,$BS121&lt;2024,$BM$8)</f>
        <v>366</v>
      </c>
      <c r="BN121" s="116" cm="1">
        <f t="array" ref="BN121">_xlfn.IFS($BF121=2025,$BI121,$BS121=2025,$BV121,$BF121&lt;2025,$BN$8,$BS121&gt;2025,$BN$8,$BF121&gt;2025,$BN$8,$BS121&lt;2025,$BN$8)</f>
        <v>365</v>
      </c>
      <c r="BO121" s="116" cm="1">
        <f t="array" ref="BO121">_xlfn.IFS($BF121=2026,$BI121,$BS121=2026,$BV121,$BF121&lt;2026,$BO$8,$BS121&gt;2026,$BO$8,$BF121&gt;2026,$BO$8,$BS121&lt;2026,$BO$8)</f>
        <v>365</v>
      </c>
      <c r="BP121" s="116" cm="1">
        <f t="array" ref="BP121">_xlfn.IFS($BF121=2027,$BI121,$BS121=2027,$BV121,$BF121&lt;2027,$BP$8,$BS121&gt;2027,$BP$8,$BF121&gt;2027,$BP$8,$BS121&lt;2027,$BP$8)</f>
        <v>365</v>
      </c>
      <c r="BQ121" s="116" cm="1">
        <f t="array" ref="BQ121">_xlfn.IFS($BF121=2028,$BI121,$BS121=2028,$BV121,$BF121&lt;2028,$BQ$8,$BS121&gt;2028,$BQ$8,$BF121&gt;2028,$BQ$8,$BS121&lt;2028,$BQ$8)</f>
        <v>366</v>
      </c>
      <c r="BR121" s="119" cm="1">
        <f t="array" ref="BR121">_xlfn.IFS($BF121=2029,$BI121,$BS121=2029,$BV121,$BF121&lt;2029,$BR$8,$BS121&gt;2029,$BR$8,$BF121&gt;2029,$BR$8,$BS121&lt;2029,$BR$8)</f>
        <v>365</v>
      </c>
      <c r="BS121" s="142">
        <f>YEAR(Table2[[#This Row],[Ja papildatvaļinājums - darbinieka darba beigšanas datums iestādē, ja darbs projektā nav beigts  31.decembrī5]])</f>
        <v>1900</v>
      </c>
      <c r="BT121" s="141">
        <f>MONTH(Table2[[#This Row],[Ja papildatvaļinājums - darbinieka darba beigšanas datums iestādē, ja darbs projektā nav beigts  31.decembrī5]])</f>
        <v>1</v>
      </c>
      <c r="BU121" s="141">
        <f>DAY(Table2[[#This Row],[Ja papildatvaļinājums - darbinieka darba beigšanas datums iestādē, ja darbs projektā nav beigts  31.decembrī5]])</f>
        <v>0</v>
      </c>
      <c r="BV121" s="141">
        <f>IF(YEAR($J121)=YEAR($K121),MIN(DATE($BS121,$BT121,$BU121),$K121)-MAX(DATE($BF121,$BG121,$BH121),$J121)+1,MIN(DATE($BS121,$BT121,$BU121),$K121)-MAX(DATE(Table2[[#This Row],[Darba beigu gads iestādē]],1,1))+1)</f>
        <v>1</v>
      </c>
    </row>
    <row r="122" spans="1:74" x14ac:dyDescent="0.3">
      <c r="A122" s="26">
        <v>113</v>
      </c>
      <c r="B122" s="48"/>
      <c r="C122" s="49"/>
      <c r="D122" s="57"/>
      <c r="E122" s="63">
        <f>SUMIF(Table2[[#This Row],[b.2021]:[c.2029]],"&gt;0",Table2[[#This Row],[b.2021]:[c.2029]])</f>
        <v>0</v>
      </c>
      <c r="F122" s="58"/>
      <c r="G122" s="59"/>
      <c r="H122" s="66">
        <f>Table2[[#This Row],[Atvaļinājuma dienu skaits, kas projektā attiecināts iepriekšējos MP ]]+Table2[[#This Row],[Atvaļinājuma dienu skaits, kas pieprasīts šajā MP3]]</f>
        <v>0</v>
      </c>
      <c r="I122" s="29">
        <f>Table2[[#This Row],[Atvaļinājums proporcionāli nostrādātajam laikam projektā (Visi atvaļinājumi kopā)]]-H122</f>
        <v>0</v>
      </c>
      <c r="J122" s="135"/>
      <c r="K122" s="139"/>
      <c r="L122" s="125"/>
      <c r="M122" s="126"/>
      <c r="N122" s="126"/>
      <c r="O122" s="126"/>
      <c r="P122" s="126"/>
      <c r="Q122" s="126"/>
      <c r="R122" s="126"/>
      <c r="S122" s="126"/>
      <c r="T122" s="127"/>
      <c r="U122" s="170"/>
      <c r="V122" s="106">
        <f>IF(COUNT(Table2[[#This Row],[Darba sākuma datums projektā1]:[Amata pienākumu izpildes termiņš, vai darba beigu datums par kuru iesniegts MP2]])=2,MIN(DATE($V$9,12,31),$D122)-MAX(DATE($V$9,1,1),$C122)+1,0)</f>
        <v>0</v>
      </c>
      <c r="W122" s="99">
        <f>IF(COUNT(Table2[[#This Row],[Darba sākuma datums projektā1]:[Amata pienākumu izpildes termiņš, vai darba beigu datums par kuru iesniegts MP2]])=2,MIN(DATE($W$9,12,31),$D122)-MAX(DATE($W$9,1,1),$C122)+1,0)</f>
        <v>0</v>
      </c>
      <c r="X122" s="99">
        <f>IF(COUNT(Table2[[#This Row],[Darba sākuma datums projektā1]:[Amata pienākumu izpildes termiņš, vai darba beigu datums par kuru iesniegts MP2]])=2,MIN(DATE($X$9,12,31),$D122)-MAX(DATE($X$9,1,1),$C122)+1,0)</f>
        <v>0</v>
      </c>
      <c r="Y122" s="99">
        <f>IF(COUNT(Table2[[#This Row],[Darba sākuma datums projektā1]:[Amata pienākumu izpildes termiņš, vai darba beigu datums par kuru iesniegts MP2]])=2,MIN(DATE($Y$9,12,31),$D122)-MAX(DATE($Y$9,1,1),$C122)+1,0)</f>
        <v>0</v>
      </c>
      <c r="Z122" s="99">
        <f>IF(COUNT(Table2[[#This Row],[Darba sākuma datums projektā1]:[Amata pienākumu izpildes termiņš, vai darba beigu datums par kuru iesniegts MP2]])=2,MIN(DATE($Z$9,12,31),$D122)-MAX(DATE(Z$9,1,1),$C122)+1,0)</f>
        <v>0</v>
      </c>
      <c r="AA122" s="99">
        <f>IF(COUNT(Table2[[#This Row],[Darba sākuma datums projektā1]:[Amata pienākumu izpildes termiņš, vai darba beigu datums par kuru iesniegts MP2]])=2,MIN(DATE($AA$9,12,31),$D122)-MAX(DATE($AA$9,1,1),$C122)+1,0)</f>
        <v>0</v>
      </c>
      <c r="AB122" s="99">
        <f>IF(COUNT(Table2[[#This Row],[Darba sākuma datums projektā1]:[Amata pienākumu izpildes termiņš, vai darba beigu datums par kuru iesniegts MP2]])=2,MIN(DATE($AB$9,12,31),$D122)-MAX(DATE($AB$9,1,1),$C122)+1,0)</f>
        <v>0</v>
      </c>
      <c r="AC122" s="99">
        <f>IF(COUNT(Table2[[#This Row],[Darba sākuma datums projektā1]:[Amata pienākumu izpildes termiņš, vai darba beigu datums par kuru iesniegts MP2]])=2,MIN(DATE($AC$9,12,31),$D122)-MAX(DATE($AC$9,1,1),$C122)+1,0)</f>
        <v>0</v>
      </c>
      <c r="AD122" s="109">
        <f>IF(COUNT(Table2[[#This Row],[Darba sākuma datums projektā1]:[Amata pienākumu izpildes termiņš, vai darba beigu datums par kuru iesniegts MP2]])=2,MIN(DATE($AD$9,12,31),$D122)-MAX(DATE($AD$9,1,1),$C122)+1,0)</f>
        <v>0</v>
      </c>
      <c r="AE122" s="106">
        <f t="shared" si="21"/>
        <v>0</v>
      </c>
      <c r="AF122" s="99">
        <f t="shared" si="22"/>
        <v>0</v>
      </c>
      <c r="AG122" s="99">
        <f t="shared" si="23"/>
        <v>0</v>
      </c>
      <c r="AH122" s="99">
        <f t="shared" si="24"/>
        <v>0</v>
      </c>
      <c r="AI122" s="99">
        <f t="shared" si="25"/>
        <v>0</v>
      </c>
      <c r="AJ122" s="99">
        <f t="shared" si="26"/>
        <v>0</v>
      </c>
      <c r="AK122" s="99">
        <f t="shared" si="27"/>
        <v>0</v>
      </c>
      <c r="AL122" s="99">
        <f t="shared" si="28"/>
        <v>0</v>
      </c>
      <c r="AM122" s="100">
        <f t="shared" si="29"/>
        <v>0</v>
      </c>
      <c r="AN122" s="103" t="e">
        <f>Table2[[#This Row],[2021]]/Table2[[#This Row],[d.2021]]</f>
        <v>#DIV/0!</v>
      </c>
      <c r="AO122" s="104" t="e">
        <f>Table2[[#This Row],[2022]]/Table2[[#This Row],[d.2022]]</f>
        <v>#DIV/0!</v>
      </c>
      <c r="AP122" s="104" t="e">
        <f>Table2[[#This Row],[2023]]/Table2[[#This Row],[d.2023]]</f>
        <v>#DIV/0!</v>
      </c>
      <c r="AQ122" s="104" t="e">
        <f>Table2[[#This Row],[2024]]/Table2[[#This Row],[d.2024]]</f>
        <v>#DIV/0!</v>
      </c>
      <c r="AR122" s="104" t="e">
        <f>Table2[[#This Row],[2025]]/Table2[[#This Row],[d.2025]]</f>
        <v>#DIV/0!</v>
      </c>
      <c r="AS122" s="104" t="e">
        <f>Table2[[#This Row],[2026]]/Table2[[#This Row],[d.2026]]</f>
        <v>#DIV/0!</v>
      </c>
      <c r="AT122" s="104" t="e">
        <f>Table2[[#This Row],[2027]]/Table2[[#This Row],[d.2027]]</f>
        <v>#DIV/0!</v>
      </c>
      <c r="AU122" s="104" t="e">
        <f>Table2[[#This Row],[2028]]/Table2[[#This Row],[d.2028]]</f>
        <v>#DIV/0!</v>
      </c>
      <c r="AV122" s="108" t="e">
        <f>Table2[[#This Row],[2029]]/Table2[[#This Row],[d.2029]]</f>
        <v>#DIV/0!</v>
      </c>
      <c r="AW122" s="97" t="e">
        <f>Table2[[#This Row],[e.2021]]/Table2[[#This Row],[Papildatvaļinājums par 20216]]</f>
        <v>#DIV/0!</v>
      </c>
      <c r="AX122" s="97" t="e">
        <f>Table2[[#This Row],[e.2022]]/Table2[[#This Row],[Papildatvaļinājums par 20226]]</f>
        <v>#DIV/0!</v>
      </c>
      <c r="AY122" s="97" t="e">
        <f>Table2[[#This Row],[e.2023]]/Table2[[#This Row],[Papildatvaļinājums par 20236]]</f>
        <v>#DIV/0!</v>
      </c>
      <c r="AZ122" s="97" t="e">
        <f>Table2[[#This Row],[e.2024]]/Table2[[#This Row],[Papildatvaļinājums par 20246]]</f>
        <v>#DIV/0!</v>
      </c>
      <c r="BA122" s="97" t="e">
        <f>Table2[[#This Row],[e.2025]]/Table2[[#This Row],[Papildatvaļinājums par 20256]]</f>
        <v>#DIV/0!</v>
      </c>
      <c r="BB122" s="97" t="e">
        <f>Table2[[#This Row],[e.2026]]/Table2[[#This Row],[Papildatvaļinājums par 20266]]</f>
        <v>#DIV/0!</v>
      </c>
      <c r="BC122" s="97" t="e">
        <f>Table2[[#This Row],[e.2027]]/Table2[[#This Row],[Papildatvaļinājums par 20276]]</f>
        <v>#DIV/0!</v>
      </c>
      <c r="BD122" s="97" t="e">
        <f>Table2[[#This Row],[e.2028]]/Table2[[#This Row],[Papildatvaļinājums par 20286]]</f>
        <v>#DIV/0!</v>
      </c>
      <c r="BE122" s="98" t="e">
        <f>Table2[[#This Row],[e.2029]]/Table2[[#This Row],[Papildatvaļinājums par 20296]]</f>
        <v>#DIV/0!</v>
      </c>
      <c r="BF122" s="85">
        <f>YEAR(Table2[[#This Row],[Ja papildatvaļinājums - darbinieka darba uzsākšana iestādē, ja darbs projektā nav uzsākts 1.janvārī4]])</f>
        <v>1900</v>
      </c>
      <c r="BG122" s="86">
        <f>MONTH(Table2[[#This Row],[Ja papildatvaļinājums - darbinieka darba uzsākšana iestādē, ja darbs projektā nav uzsākts 1.janvārī4]])</f>
        <v>1</v>
      </c>
      <c r="BH122" s="86">
        <f>DAY(Table2[[#This Row],[Ja papildatvaļinājums - darbinieka darba uzsākšana iestādē, ja darbs projektā nav uzsākts 1.janvārī4]])</f>
        <v>0</v>
      </c>
      <c r="BI122" s="147">
        <f t="shared" si="30"/>
        <v>1</v>
      </c>
      <c r="BJ122" s="144" cm="1">
        <f t="array" ref="BJ122">_xlfn.IFS($BF122=2021,$BI122,$BS122=2021,$BV122,$BF122&lt;2021,$BJ$8,$BS122&gt;2021,$BJ$8,$BF122&gt;2021,$BJ$8,$BS122&lt;2021,$BJ$8)</f>
        <v>365</v>
      </c>
      <c r="BK122" s="116" cm="1">
        <f t="array" ref="BK122">_xlfn.IFS($BF122=2022,$BI122,$BS122=2022,$BV122,$BF122&lt;2022,$BK$8,$BS122&gt;2022,$BK$8,$BF122&gt;2022,$BK$8,$BS122&lt;2022,$BK$8)</f>
        <v>365</v>
      </c>
      <c r="BL122" s="116" cm="1">
        <f t="array" ref="BL122">_xlfn.IFS($BF122=2023,$BI122,$BS122=2023,$BV122,$BF122&lt;2023,$BL$8,$BS122&gt;2023,$BL$8,$BF122&gt;2023,$BL$8,$BS122&lt;2023,$BL$8)</f>
        <v>365</v>
      </c>
      <c r="BM122" s="116" cm="1">
        <f t="array" ref="BM122">_xlfn.IFS($BF122=2024,$BI122,$BS122=2024,$BV122,$BF122&lt;2024,$BM$8,$BS122&gt;2024,$BM$8,$BF122&gt;2024,$BM$8,$BS122&lt;2024,$BM$8)</f>
        <v>366</v>
      </c>
      <c r="BN122" s="116" cm="1">
        <f t="array" ref="BN122">_xlfn.IFS($BF122=2025,$BI122,$BS122=2025,$BV122,$BF122&lt;2025,$BN$8,$BS122&gt;2025,$BN$8,$BF122&gt;2025,$BN$8,$BS122&lt;2025,$BN$8)</f>
        <v>365</v>
      </c>
      <c r="BO122" s="116" cm="1">
        <f t="array" ref="BO122">_xlfn.IFS($BF122=2026,$BI122,$BS122=2026,$BV122,$BF122&lt;2026,$BO$8,$BS122&gt;2026,$BO$8,$BF122&gt;2026,$BO$8,$BS122&lt;2026,$BO$8)</f>
        <v>365</v>
      </c>
      <c r="BP122" s="116" cm="1">
        <f t="array" ref="BP122">_xlfn.IFS($BF122=2027,$BI122,$BS122=2027,$BV122,$BF122&lt;2027,$BP$8,$BS122&gt;2027,$BP$8,$BF122&gt;2027,$BP$8,$BS122&lt;2027,$BP$8)</f>
        <v>365</v>
      </c>
      <c r="BQ122" s="116" cm="1">
        <f t="array" ref="BQ122">_xlfn.IFS($BF122=2028,$BI122,$BS122=2028,$BV122,$BF122&lt;2028,$BQ$8,$BS122&gt;2028,$BQ$8,$BF122&gt;2028,$BQ$8,$BS122&lt;2028,$BQ$8)</f>
        <v>366</v>
      </c>
      <c r="BR122" s="119" cm="1">
        <f t="array" ref="BR122">_xlfn.IFS($BF122=2029,$BI122,$BS122=2029,$BV122,$BF122&lt;2029,$BR$8,$BS122&gt;2029,$BR$8,$BF122&gt;2029,$BR$8,$BS122&lt;2029,$BR$8)</f>
        <v>365</v>
      </c>
      <c r="BS122" s="142">
        <f>YEAR(Table2[[#This Row],[Ja papildatvaļinājums - darbinieka darba beigšanas datums iestādē, ja darbs projektā nav beigts  31.decembrī5]])</f>
        <v>1900</v>
      </c>
      <c r="BT122" s="141">
        <f>MONTH(Table2[[#This Row],[Ja papildatvaļinājums - darbinieka darba beigšanas datums iestādē, ja darbs projektā nav beigts  31.decembrī5]])</f>
        <v>1</v>
      </c>
      <c r="BU122" s="141">
        <f>DAY(Table2[[#This Row],[Ja papildatvaļinājums - darbinieka darba beigšanas datums iestādē, ja darbs projektā nav beigts  31.decembrī5]])</f>
        <v>0</v>
      </c>
      <c r="BV122" s="141">
        <f>IF(YEAR($J122)=YEAR($K122),MIN(DATE($BS122,$BT122,$BU122),$K122)-MAX(DATE($BF122,$BG122,$BH122),$J122)+1,MIN(DATE($BS122,$BT122,$BU122),$K122)-MAX(DATE(Table2[[#This Row],[Darba beigu gads iestādē]],1,1))+1)</f>
        <v>1</v>
      </c>
    </row>
    <row r="123" spans="1:74" x14ac:dyDescent="0.3">
      <c r="A123" s="26">
        <v>114</v>
      </c>
      <c r="B123" s="48"/>
      <c r="C123" s="49"/>
      <c r="D123" s="57"/>
      <c r="E123" s="63">
        <f>SUMIF(Table2[[#This Row],[b.2021]:[c.2029]],"&gt;0",Table2[[#This Row],[b.2021]:[c.2029]])</f>
        <v>0</v>
      </c>
      <c r="F123" s="58"/>
      <c r="G123" s="59"/>
      <c r="H123" s="66">
        <f>Table2[[#This Row],[Atvaļinājuma dienu skaits, kas projektā attiecināts iepriekšējos MP ]]+Table2[[#This Row],[Atvaļinājuma dienu skaits, kas pieprasīts šajā MP3]]</f>
        <v>0</v>
      </c>
      <c r="I123" s="29">
        <f>Table2[[#This Row],[Atvaļinājums proporcionāli nostrādātajam laikam projektā (Visi atvaļinājumi kopā)]]-H123</f>
        <v>0</v>
      </c>
      <c r="J123" s="135"/>
      <c r="K123" s="139"/>
      <c r="L123" s="125"/>
      <c r="M123" s="126"/>
      <c r="N123" s="126"/>
      <c r="O123" s="126"/>
      <c r="P123" s="126"/>
      <c r="Q123" s="126"/>
      <c r="R123" s="126"/>
      <c r="S123" s="126"/>
      <c r="T123" s="127"/>
      <c r="U123" s="170"/>
      <c r="V123" s="106">
        <f>IF(COUNT(Table2[[#This Row],[Darba sākuma datums projektā1]:[Amata pienākumu izpildes termiņš, vai darba beigu datums par kuru iesniegts MP2]])=2,MIN(DATE($V$9,12,31),$D123)-MAX(DATE($V$9,1,1),$C123)+1,0)</f>
        <v>0</v>
      </c>
      <c r="W123" s="99">
        <f>IF(COUNT(Table2[[#This Row],[Darba sākuma datums projektā1]:[Amata pienākumu izpildes termiņš, vai darba beigu datums par kuru iesniegts MP2]])=2,MIN(DATE($W$9,12,31),$D123)-MAX(DATE($W$9,1,1),$C123)+1,0)</f>
        <v>0</v>
      </c>
      <c r="X123" s="99">
        <f>IF(COUNT(Table2[[#This Row],[Darba sākuma datums projektā1]:[Amata pienākumu izpildes termiņš, vai darba beigu datums par kuru iesniegts MP2]])=2,MIN(DATE($X$9,12,31),$D123)-MAX(DATE($X$9,1,1),$C123)+1,0)</f>
        <v>0</v>
      </c>
      <c r="Y123" s="99">
        <f>IF(COUNT(Table2[[#This Row],[Darba sākuma datums projektā1]:[Amata pienākumu izpildes termiņš, vai darba beigu datums par kuru iesniegts MP2]])=2,MIN(DATE($Y$9,12,31),$D123)-MAX(DATE($Y$9,1,1),$C123)+1,0)</f>
        <v>0</v>
      </c>
      <c r="Z123" s="99">
        <f>IF(COUNT(Table2[[#This Row],[Darba sākuma datums projektā1]:[Amata pienākumu izpildes termiņš, vai darba beigu datums par kuru iesniegts MP2]])=2,MIN(DATE($Z$9,12,31),$D123)-MAX(DATE(Z$9,1,1),$C123)+1,0)</f>
        <v>0</v>
      </c>
      <c r="AA123" s="99">
        <f>IF(COUNT(Table2[[#This Row],[Darba sākuma datums projektā1]:[Amata pienākumu izpildes termiņš, vai darba beigu datums par kuru iesniegts MP2]])=2,MIN(DATE($AA$9,12,31),$D123)-MAX(DATE($AA$9,1,1),$C123)+1,0)</f>
        <v>0</v>
      </c>
      <c r="AB123" s="99">
        <f>IF(COUNT(Table2[[#This Row],[Darba sākuma datums projektā1]:[Amata pienākumu izpildes termiņš, vai darba beigu datums par kuru iesniegts MP2]])=2,MIN(DATE($AB$9,12,31),$D123)-MAX(DATE($AB$9,1,1),$C123)+1,0)</f>
        <v>0</v>
      </c>
      <c r="AC123" s="99">
        <f>IF(COUNT(Table2[[#This Row],[Darba sākuma datums projektā1]:[Amata pienākumu izpildes termiņš, vai darba beigu datums par kuru iesniegts MP2]])=2,MIN(DATE($AC$9,12,31),$D123)-MAX(DATE($AC$9,1,1),$C123)+1,0)</f>
        <v>0</v>
      </c>
      <c r="AD123" s="109">
        <f>IF(COUNT(Table2[[#This Row],[Darba sākuma datums projektā1]:[Amata pienākumu izpildes termiņš, vai darba beigu datums par kuru iesniegts MP2]])=2,MIN(DATE($AD$9,12,31),$D123)-MAX(DATE($AD$9,1,1),$C123)+1,0)</f>
        <v>0</v>
      </c>
      <c r="AE123" s="106">
        <f t="shared" si="21"/>
        <v>0</v>
      </c>
      <c r="AF123" s="99">
        <f t="shared" si="22"/>
        <v>0</v>
      </c>
      <c r="AG123" s="99">
        <f t="shared" si="23"/>
        <v>0</v>
      </c>
      <c r="AH123" s="99">
        <f t="shared" si="24"/>
        <v>0</v>
      </c>
      <c r="AI123" s="99">
        <f t="shared" si="25"/>
        <v>0</v>
      </c>
      <c r="AJ123" s="99">
        <f t="shared" si="26"/>
        <v>0</v>
      </c>
      <c r="AK123" s="99">
        <f t="shared" si="27"/>
        <v>0</v>
      </c>
      <c r="AL123" s="99">
        <f t="shared" si="28"/>
        <v>0</v>
      </c>
      <c r="AM123" s="100">
        <f t="shared" si="29"/>
        <v>0</v>
      </c>
      <c r="AN123" s="103" t="e">
        <f>Table2[[#This Row],[2021]]/Table2[[#This Row],[d.2021]]</f>
        <v>#DIV/0!</v>
      </c>
      <c r="AO123" s="104" t="e">
        <f>Table2[[#This Row],[2022]]/Table2[[#This Row],[d.2022]]</f>
        <v>#DIV/0!</v>
      </c>
      <c r="AP123" s="104" t="e">
        <f>Table2[[#This Row],[2023]]/Table2[[#This Row],[d.2023]]</f>
        <v>#DIV/0!</v>
      </c>
      <c r="AQ123" s="104" t="e">
        <f>Table2[[#This Row],[2024]]/Table2[[#This Row],[d.2024]]</f>
        <v>#DIV/0!</v>
      </c>
      <c r="AR123" s="104" t="e">
        <f>Table2[[#This Row],[2025]]/Table2[[#This Row],[d.2025]]</f>
        <v>#DIV/0!</v>
      </c>
      <c r="AS123" s="104" t="e">
        <f>Table2[[#This Row],[2026]]/Table2[[#This Row],[d.2026]]</f>
        <v>#DIV/0!</v>
      </c>
      <c r="AT123" s="104" t="e">
        <f>Table2[[#This Row],[2027]]/Table2[[#This Row],[d.2027]]</f>
        <v>#DIV/0!</v>
      </c>
      <c r="AU123" s="104" t="e">
        <f>Table2[[#This Row],[2028]]/Table2[[#This Row],[d.2028]]</f>
        <v>#DIV/0!</v>
      </c>
      <c r="AV123" s="108" t="e">
        <f>Table2[[#This Row],[2029]]/Table2[[#This Row],[d.2029]]</f>
        <v>#DIV/0!</v>
      </c>
      <c r="AW123" s="97" t="e">
        <f>Table2[[#This Row],[e.2021]]/Table2[[#This Row],[Papildatvaļinājums par 20216]]</f>
        <v>#DIV/0!</v>
      </c>
      <c r="AX123" s="97" t="e">
        <f>Table2[[#This Row],[e.2022]]/Table2[[#This Row],[Papildatvaļinājums par 20226]]</f>
        <v>#DIV/0!</v>
      </c>
      <c r="AY123" s="97" t="e">
        <f>Table2[[#This Row],[e.2023]]/Table2[[#This Row],[Papildatvaļinājums par 20236]]</f>
        <v>#DIV/0!</v>
      </c>
      <c r="AZ123" s="97" t="e">
        <f>Table2[[#This Row],[e.2024]]/Table2[[#This Row],[Papildatvaļinājums par 20246]]</f>
        <v>#DIV/0!</v>
      </c>
      <c r="BA123" s="97" t="e">
        <f>Table2[[#This Row],[e.2025]]/Table2[[#This Row],[Papildatvaļinājums par 20256]]</f>
        <v>#DIV/0!</v>
      </c>
      <c r="BB123" s="97" t="e">
        <f>Table2[[#This Row],[e.2026]]/Table2[[#This Row],[Papildatvaļinājums par 20266]]</f>
        <v>#DIV/0!</v>
      </c>
      <c r="BC123" s="97" t="e">
        <f>Table2[[#This Row],[e.2027]]/Table2[[#This Row],[Papildatvaļinājums par 20276]]</f>
        <v>#DIV/0!</v>
      </c>
      <c r="BD123" s="97" t="e">
        <f>Table2[[#This Row],[e.2028]]/Table2[[#This Row],[Papildatvaļinājums par 20286]]</f>
        <v>#DIV/0!</v>
      </c>
      <c r="BE123" s="98" t="e">
        <f>Table2[[#This Row],[e.2029]]/Table2[[#This Row],[Papildatvaļinājums par 20296]]</f>
        <v>#DIV/0!</v>
      </c>
      <c r="BF123" s="85">
        <f>YEAR(Table2[[#This Row],[Ja papildatvaļinājums - darbinieka darba uzsākšana iestādē, ja darbs projektā nav uzsākts 1.janvārī4]])</f>
        <v>1900</v>
      </c>
      <c r="BG123" s="86">
        <f>MONTH(Table2[[#This Row],[Ja papildatvaļinājums - darbinieka darba uzsākšana iestādē, ja darbs projektā nav uzsākts 1.janvārī4]])</f>
        <v>1</v>
      </c>
      <c r="BH123" s="86">
        <f>DAY(Table2[[#This Row],[Ja papildatvaļinājums - darbinieka darba uzsākšana iestādē, ja darbs projektā nav uzsākts 1.janvārī4]])</f>
        <v>0</v>
      </c>
      <c r="BI123" s="147">
        <f t="shared" si="30"/>
        <v>1</v>
      </c>
      <c r="BJ123" s="144" cm="1">
        <f t="array" ref="BJ123">_xlfn.IFS($BF123=2021,$BI123,$BS123=2021,$BV123,$BF123&lt;2021,$BJ$8,$BS123&gt;2021,$BJ$8,$BF123&gt;2021,$BJ$8,$BS123&lt;2021,$BJ$8)</f>
        <v>365</v>
      </c>
      <c r="BK123" s="116" cm="1">
        <f t="array" ref="BK123">_xlfn.IFS($BF123=2022,$BI123,$BS123=2022,$BV123,$BF123&lt;2022,$BK$8,$BS123&gt;2022,$BK$8,$BF123&gt;2022,$BK$8,$BS123&lt;2022,$BK$8)</f>
        <v>365</v>
      </c>
      <c r="BL123" s="116" cm="1">
        <f t="array" ref="BL123">_xlfn.IFS($BF123=2023,$BI123,$BS123=2023,$BV123,$BF123&lt;2023,$BL$8,$BS123&gt;2023,$BL$8,$BF123&gt;2023,$BL$8,$BS123&lt;2023,$BL$8)</f>
        <v>365</v>
      </c>
      <c r="BM123" s="116" cm="1">
        <f t="array" ref="BM123">_xlfn.IFS($BF123=2024,$BI123,$BS123=2024,$BV123,$BF123&lt;2024,$BM$8,$BS123&gt;2024,$BM$8,$BF123&gt;2024,$BM$8,$BS123&lt;2024,$BM$8)</f>
        <v>366</v>
      </c>
      <c r="BN123" s="116" cm="1">
        <f t="array" ref="BN123">_xlfn.IFS($BF123=2025,$BI123,$BS123=2025,$BV123,$BF123&lt;2025,$BN$8,$BS123&gt;2025,$BN$8,$BF123&gt;2025,$BN$8,$BS123&lt;2025,$BN$8)</f>
        <v>365</v>
      </c>
      <c r="BO123" s="116" cm="1">
        <f t="array" ref="BO123">_xlfn.IFS($BF123=2026,$BI123,$BS123=2026,$BV123,$BF123&lt;2026,$BO$8,$BS123&gt;2026,$BO$8,$BF123&gt;2026,$BO$8,$BS123&lt;2026,$BO$8)</f>
        <v>365</v>
      </c>
      <c r="BP123" s="116" cm="1">
        <f t="array" ref="BP123">_xlfn.IFS($BF123=2027,$BI123,$BS123=2027,$BV123,$BF123&lt;2027,$BP$8,$BS123&gt;2027,$BP$8,$BF123&gt;2027,$BP$8,$BS123&lt;2027,$BP$8)</f>
        <v>365</v>
      </c>
      <c r="BQ123" s="116" cm="1">
        <f t="array" ref="BQ123">_xlfn.IFS($BF123=2028,$BI123,$BS123=2028,$BV123,$BF123&lt;2028,$BQ$8,$BS123&gt;2028,$BQ$8,$BF123&gt;2028,$BQ$8,$BS123&lt;2028,$BQ$8)</f>
        <v>366</v>
      </c>
      <c r="BR123" s="119" cm="1">
        <f t="array" ref="BR123">_xlfn.IFS($BF123=2029,$BI123,$BS123=2029,$BV123,$BF123&lt;2029,$BR$8,$BS123&gt;2029,$BR$8,$BF123&gt;2029,$BR$8,$BS123&lt;2029,$BR$8)</f>
        <v>365</v>
      </c>
      <c r="BS123" s="142">
        <f>YEAR(Table2[[#This Row],[Ja papildatvaļinājums - darbinieka darba beigšanas datums iestādē, ja darbs projektā nav beigts  31.decembrī5]])</f>
        <v>1900</v>
      </c>
      <c r="BT123" s="141">
        <f>MONTH(Table2[[#This Row],[Ja papildatvaļinājums - darbinieka darba beigšanas datums iestādē, ja darbs projektā nav beigts  31.decembrī5]])</f>
        <v>1</v>
      </c>
      <c r="BU123" s="141">
        <f>DAY(Table2[[#This Row],[Ja papildatvaļinājums - darbinieka darba beigšanas datums iestādē, ja darbs projektā nav beigts  31.decembrī5]])</f>
        <v>0</v>
      </c>
      <c r="BV123" s="141">
        <f>IF(YEAR($J123)=YEAR($K123),MIN(DATE($BS123,$BT123,$BU123),$K123)-MAX(DATE($BF123,$BG123,$BH123),$J123)+1,MIN(DATE($BS123,$BT123,$BU123),$K123)-MAX(DATE(Table2[[#This Row],[Darba beigu gads iestādē]],1,1))+1)</f>
        <v>1</v>
      </c>
    </row>
    <row r="124" spans="1:74" x14ac:dyDescent="0.3">
      <c r="A124" s="26">
        <v>115</v>
      </c>
      <c r="B124" s="48"/>
      <c r="C124" s="49"/>
      <c r="D124" s="57"/>
      <c r="E124" s="63">
        <f>SUMIF(Table2[[#This Row],[b.2021]:[c.2029]],"&gt;0",Table2[[#This Row],[b.2021]:[c.2029]])</f>
        <v>0</v>
      </c>
      <c r="F124" s="58"/>
      <c r="G124" s="59"/>
      <c r="H124" s="66">
        <f>Table2[[#This Row],[Atvaļinājuma dienu skaits, kas projektā attiecināts iepriekšējos MP ]]+Table2[[#This Row],[Atvaļinājuma dienu skaits, kas pieprasīts šajā MP3]]</f>
        <v>0</v>
      </c>
      <c r="I124" s="29">
        <f>Table2[[#This Row],[Atvaļinājums proporcionāli nostrādātajam laikam projektā (Visi atvaļinājumi kopā)]]-H124</f>
        <v>0</v>
      </c>
      <c r="J124" s="135"/>
      <c r="K124" s="139"/>
      <c r="L124" s="125"/>
      <c r="M124" s="126"/>
      <c r="N124" s="126"/>
      <c r="O124" s="126"/>
      <c r="P124" s="126"/>
      <c r="Q124" s="126"/>
      <c r="R124" s="126"/>
      <c r="S124" s="126"/>
      <c r="T124" s="127"/>
      <c r="U124" s="170"/>
      <c r="V124" s="106">
        <f>IF(COUNT(Table2[[#This Row],[Darba sākuma datums projektā1]:[Amata pienākumu izpildes termiņš, vai darba beigu datums par kuru iesniegts MP2]])=2,MIN(DATE($V$9,12,31),$D124)-MAX(DATE($V$9,1,1),$C124)+1,0)</f>
        <v>0</v>
      </c>
      <c r="W124" s="99">
        <f>IF(COUNT(Table2[[#This Row],[Darba sākuma datums projektā1]:[Amata pienākumu izpildes termiņš, vai darba beigu datums par kuru iesniegts MP2]])=2,MIN(DATE($W$9,12,31),$D124)-MAX(DATE($W$9,1,1),$C124)+1,0)</f>
        <v>0</v>
      </c>
      <c r="X124" s="99">
        <f>IF(COUNT(Table2[[#This Row],[Darba sākuma datums projektā1]:[Amata pienākumu izpildes termiņš, vai darba beigu datums par kuru iesniegts MP2]])=2,MIN(DATE($X$9,12,31),$D124)-MAX(DATE($X$9,1,1),$C124)+1,0)</f>
        <v>0</v>
      </c>
      <c r="Y124" s="99">
        <f>IF(COUNT(Table2[[#This Row],[Darba sākuma datums projektā1]:[Amata pienākumu izpildes termiņš, vai darba beigu datums par kuru iesniegts MP2]])=2,MIN(DATE($Y$9,12,31),$D124)-MAX(DATE($Y$9,1,1),$C124)+1,0)</f>
        <v>0</v>
      </c>
      <c r="Z124" s="99">
        <f>IF(COUNT(Table2[[#This Row],[Darba sākuma datums projektā1]:[Amata pienākumu izpildes termiņš, vai darba beigu datums par kuru iesniegts MP2]])=2,MIN(DATE($Z$9,12,31),$D124)-MAX(DATE(Z$9,1,1),$C124)+1,0)</f>
        <v>0</v>
      </c>
      <c r="AA124" s="99">
        <f>IF(COUNT(Table2[[#This Row],[Darba sākuma datums projektā1]:[Amata pienākumu izpildes termiņš, vai darba beigu datums par kuru iesniegts MP2]])=2,MIN(DATE($AA$9,12,31),$D124)-MAX(DATE($AA$9,1,1),$C124)+1,0)</f>
        <v>0</v>
      </c>
      <c r="AB124" s="99">
        <f>IF(COUNT(Table2[[#This Row],[Darba sākuma datums projektā1]:[Amata pienākumu izpildes termiņš, vai darba beigu datums par kuru iesniegts MP2]])=2,MIN(DATE($AB$9,12,31),$D124)-MAX(DATE($AB$9,1,1),$C124)+1,0)</f>
        <v>0</v>
      </c>
      <c r="AC124" s="99">
        <f>IF(COUNT(Table2[[#This Row],[Darba sākuma datums projektā1]:[Amata pienākumu izpildes termiņš, vai darba beigu datums par kuru iesniegts MP2]])=2,MIN(DATE($AC$9,12,31),$D124)-MAX(DATE($AC$9,1,1),$C124)+1,0)</f>
        <v>0</v>
      </c>
      <c r="AD124" s="109">
        <f>IF(COUNT(Table2[[#This Row],[Darba sākuma datums projektā1]:[Amata pienākumu izpildes termiņš, vai darba beigu datums par kuru iesniegts MP2]])=2,MIN(DATE($AD$9,12,31),$D124)-MAX(DATE($AD$9,1,1),$C124)+1,0)</f>
        <v>0</v>
      </c>
      <c r="AE124" s="106">
        <f t="shared" si="21"/>
        <v>0</v>
      </c>
      <c r="AF124" s="99">
        <f t="shared" si="22"/>
        <v>0</v>
      </c>
      <c r="AG124" s="99">
        <f t="shared" si="23"/>
        <v>0</v>
      </c>
      <c r="AH124" s="99">
        <f t="shared" si="24"/>
        <v>0</v>
      </c>
      <c r="AI124" s="99">
        <f t="shared" si="25"/>
        <v>0</v>
      </c>
      <c r="AJ124" s="99">
        <f t="shared" si="26"/>
        <v>0</v>
      </c>
      <c r="AK124" s="99">
        <f t="shared" si="27"/>
        <v>0</v>
      </c>
      <c r="AL124" s="99">
        <f t="shared" si="28"/>
        <v>0</v>
      </c>
      <c r="AM124" s="100">
        <f t="shared" si="29"/>
        <v>0</v>
      </c>
      <c r="AN124" s="103" t="e">
        <f>Table2[[#This Row],[2021]]/Table2[[#This Row],[d.2021]]</f>
        <v>#DIV/0!</v>
      </c>
      <c r="AO124" s="104" t="e">
        <f>Table2[[#This Row],[2022]]/Table2[[#This Row],[d.2022]]</f>
        <v>#DIV/0!</v>
      </c>
      <c r="AP124" s="104" t="e">
        <f>Table2[[#This Row],[2023]]/Table2[[#This Row],[d.2023]]</f>
        <v>#DIV/0!</v>
      </c>
      <c r="AQ124" s="104" t="e">
        <f>Table2[[#This Row],[2024]]/Table2[[#This Row],[d.2024]]</f>
        <v>#DIV/0!</v>
      </c>
      <c r="AR124" s="104" t="e">
        <f>Table2[[#This Row],[2025]]/Table2[[#This Row],[d.2025]]</f>
        <v>#DIV/0!</v>
      </c>
      <c r="AS124" s="104" t="e">
        <f>Table2[[#This Row],[2026]]/Table2[[#This Row],[d.2026]]</f>
        <v>#DIV/0!</v>
      </c>
      <c r="AT124" s="104" t="e">
        <f>Table2[[#This Row],[2027]]/Table2[[#This Row],[d.2027]]</f>
        <v>#DIV/0!</v>
      </c>
      <c r="AU124" s="104" t="e">
        <f>Table2[[#This Row],[2028]]/Table2[[#This Row],[d.2028]]</f>
        <v>#DIV/0!</v>
      </c>
      <c r="AV124" s="108" t="e">
        <f>Table2[[#This Row],[2029]]/Table2[[#This Row],[d.2029]]</f>
        <v>#DIV/0!</v>
      </c>
      <c r="AW124" s="97" t="e">
        <f>Table2[[#This Row],[e.2021]]/Table2[[#This Row],[Papildatvaļinājums par 20216]]</f>
        <v>#DIV/0!</v>
      </c>
      <c r="AX124" s="97" t="e">
        <f>Table2[[#This Row],[e.2022]]/Table2[[#This Row],[Papildatvaļinājums par 20226]]</f>
        <v>#DIV/0!</v>
      </c>
      <c r="AY124" s="97" t="e">
        <f>Table2[[#This Row],[e.2023]]/Table2[[#This Row],[Papildatvaļinājums par 20236]]</f>
        <v>#DIV/0!</v>
      </c>
      <c r="AZ124" s="97" t="e">
        <f>Table2[[#This Row],[e.2024]]/Table2[[#This Row],[Papildatvaļinājums par 20246]]</f>
        <v>#DIV/0!</v>
      </c>
      <c r="BA124" s="97" t="e">
        <f>Table2[[#This Row],[e.2025]]/Table2[[#This Row],[Papildatvaļinājums par 20256]]</f>
        <v>#DIV/0!</v>
      </c>
      <c r="BB124" s="97" t="e">
        <f>Table2[[#This Row],[e.2026]]/Table2[[#This Row],[Papildatvaļinājums par 20266]]</f>
        <v>#DIV/0!</v>
      </c>
      <c r="BC124" s="97" t="e">
        <f>Table2[[#This Row],[e.2027]]/Table2[[#This Row],[Papildatvaļinājums par 20276]]</f>
        <v>#DIV/0!</v>
      </c>
      <c r="BD124" s="97" t="e">
        <f>Table2[[#This Row],[e.2028]]/Table2[[#This Row],[Papildatvaļinājums par 20286]]</f>
        <v>#DIV/0!</v>
      </c>
      <c r="BE124" s="98" t="e">
        <f>Table2[[#This Row],[e.2029]]/Table2[[#This Row],[Papildatvaļinājums par 20296]]</f>
        <v>#DIV/0!</v>
      </c>
      <c r="BF124" s="85">
        <f>YEAR(Table2[[#This Row],[Ja papildatvaļinājums - darbinieka darba uzsākšana iestādē, ja darbs projektā nav uzsākts 1.janvārī4]])</f>
        <v>1900</v>
      </c>
      <c r="BG124" s="86">
        <f>MONTH(Table2[[#This Row],[Ja papildatvaļinājums - darbinieka darba uzsākšana iestādē, ja darbs projektā nav uzsākts 1.janvārī4]])</f>
        <v>1</v>
      </c>
      <c r="BH124" s="86">
        <f>DAY(Table2[[#This Row],[Ja papildatvaļinājums - darbinieka darba uzsākšana iestādē, ja darbs projektā nav uzsākts 1.janvārī4]])</f>
        <v>0</v>
      </c>
      <c r="BI124" s="147">
        <f t="shared" si="30"/>
        <v>1</v>
      </c>
      <c r="BJ124" s="144" cm="1">
        <f t="array" ref="BJ124">_xlfn.IFS($BF124=2021,$BI124,$BS124=2021,$BV124,$BF124&lt;2021,$BJ$8,$BS124&gt;2021,$BJ$8,$BF124&gt;2021,$BJ$8,$BS124&lt;2021,$BJ$8)</f>
        <v>365</v>
      </c>
      <c r="BK124" s="116" cm="1">
        <f t="array" ref="BK124">_xlfn.IFS($BF124=2022,$BI124,$BS124=2022,$BV124,$BF124&lt;2022,$BK$8,$BS124&gt;2022,$BK$8,$BF124&gt;2022,$BK$8,$BS124&lt;2022,$BK$8)</f>
        <v>365</v>
      </c>
      <c r="BL124" s="116" cm="1">
        <f t="array" ref="BL124">_xlfn.IFS($BF124=2023,$BI124,$BS124=2023,$BV124,$BF124&lt;2023,$BL$8,$BS124&gt;2023,$BL$8,$BF124&gt;2023,$BL$8,$BS124&lt;2023,$BL$8)</f>
        <v>365</v>
      </c>
      <c r="BM124" s="116" cm="1">
        <f t="array" ref="BM124">_xlfn.IFS($BF124=2024,$BI124,$BS124=2024,$BV124,$BF124&lt;2024,$BM$8,$BS124&gt;2024,$BM$8,$BF124&gt;2024,$BM$8,$BS124&lt;2024,$BM$8)</f>
        <v>366</v>
      </c>
      <c r="BN124" s="116" cm="1">
        <f t="array" ref="BN124">_xlfn.IFS($BF124=2025,$BI124,$BS124=2025,$BV124,$BF124&lt;2025,$BN$8,$BS124&gt;2025,$BN$8,$BF124&gt;2025,$BN$8,$BS124&lt;2025,$BN$8)</f>
        <v>365</v>
      </c>
      <c r="BO124" s="116" cm="1">
        <f t="array" ref="BO124">_xlfn.IFS($BF124=2026,$BI124,$BS124=2026,$BV124,$BF124&lt;2026,$BO$8,$BS124&gt;2026,$BO$8,$BF124&gt;2026,$BO$8,$BS124&lt;2026,$BO$8)</f>
        <v>365</v>
      </c>
      <c r="BP124" s="116" cm="1">
        <f t="array" ref="BP124">_xlfn.IFS($BF124=2027,$BI124,$BS124=2027,$BV124,$BF124&lt;2027,$BP$8,$BS124&gt;2027,$BP$8,$BF124&gt;2027,$BP$8,$BS124&lt;2027,$BP$8)</f>
        <v>365</v>
      </c>
      <c r="BQ124" s="116" cm="1">
        <f t="array" ref="BQ124">_xlfn.IFS($BF124=2028,$BI124,$BS124=2028,$BV124,$BF124&lt;2028,$BQ$8,$BS124&gt;2028,$BQ$8,$BF124&gt;2028,$BQ$8,$BS124&lt;2028,$BQ$8)</f>
        <v>366</v>
      </c>
      <c r="BR124" s="119" cm="1">
        <f t="array" ref="BR124">_xlfn.IFS($BF124=2029,$BI124,$BS124=2029,$BV124,$BF124&lt;2029,$BR$8,$BS124&gt;2029,$BR$8,$BF124&gt;2029,$BR$8,$BS124&lt;2029,$BR$8)</f>
        <v>365</v>
      </c>
      <c r="BS124" s="142">
        <f>YEAR(Table2[[#This Row],[Ja papildatvaļinājums - darbinieka darba beigšanas datums iestādē, ja darbs projektā nav beigts  31.decembrī5]])</f>
        <v>1900</v>
      </c>
      <c r="BT124" s="141">
        <f>MONTH(Table2[[#This Row],[Ja papildatvaļinājums - darbinieka darba beigšanas datums iestādē, ja darbs projektā nav beigts  31.decembrī5]])</f>
        <v>1</v>
      </c>
      <c r="BU124" s="141">
        <f>DAY(Table2[[#This Row],[Ja papildatvaļinājums - darbinieka darba beigšanas datums iestādē, ja darbs projektā nav beigts  31.decembrī5]])</f>
        <v>0</v>
      </c>
      <c r="BV124" s="141">
        <f>IF(YEAR($J124)=YEAR($K124),MIN(DATE($BS124,$BT124,$BU124),$K124)-MAX(DATE($BF124,$BG124,$BH124),$J124)+1,MIN(DATE($BS124,$BT124,$BU124),$K124)-MAX(DATE(Table2[[#This Row],[Darba beigu gads iestādē]],1,1))+1)</f>
        <v>1</v>
      </c>
    </row>
    <row r="125" spans="1:74" x14ac:dyDescent="0.3">
      <c r="A125" s="26">
        <v>116</v>
      </c>
      <c r="B125" s="48"/>
      <c r="C125" s="49"/>
      <c r="D125" s="57"/>
      <c r="E125" s="63">
        <f>SUMIF(Table2[[#This Row],[b.2021]:[c.2029]],"&gt;0",Table2[[#This Row],[b.2021]:[c.2029]])</f>
        <v>0</v>
      </c>
      <c r="F125" s="58"/>
      <c r="G125" s="59"/>
      <c r="H125" s="66">
        <f>Table2[[#This Row],[Atvaļinājuma dienu skaits, kas projektā attiecināts iepriekšējos MP ]]+Table2[[#This Row],[Atvaļinājuma dienu skaits, kas pieprasīts šajā MP3]]</f>
        <v>0</v>
      </c>
      <c r="I125" s="29">
        <f>Table2[[#This Row],[Atvaļinājums proporcionāli nostrādātajam laikam projektā (Visi atvaļinājumi kopā)]]-H125</f>
        <v>0</v>
      </c>
      <c r="J125" s="135"/>
      <c r="K125" s="139"/>
      <c r="L125" s="125"/>
      <c r="M125" s="126"/>
      <c r="N125" s="126"/>
      <c r="O125" s="126"/>
      <c r="P125" s="126"/>
      <c r="Q125" s="126"/>
      <c r="R125" s="126"/>
      <c r="S125" s="126"/>
      <c r="T125" s="127"/>
      <c r="U125" s="170"/>
      <c r="V125" s="106">
        <f>IF(COUNT(Table2[[#This Row],[Darba sākuma datums projektā1]:[Amata pienākumu izpildes termiņš, vai darba beigu datums par kuru iesniegts MP2]])=2,MIN(DATE($V$9,12,31),$D125)-MAX(DATE($V$9,1,1),$C125)+1,0)</f>
        <v>0</v>
      </c>
      <c r="W125" s="99">
        <f>IF(COUNT(Table2[[#This Row],[Darba sākuma datums projektā1]:[Amata pienākumu izpildes termiņš, vai darba beigu datums par kuru iesniegts MP2]])=2,MIN(DATE($W$9,12,31),$D125)-MAX(DATE($W$9,1,1),$C125)+1,0)</f>
        <v>0</v>
      </c>
      <c r="X125" s="99">
        <f>IF(COUNT(Table2[[#This Row],[Darba sākuma datums projektā1]:[Amata pienākumu izpildes termiņš, vai darba beigu datums par kuru iesniegts MP2]])=2,MIN(DATE($X$9,12,31),$D125)-MAX(DATE($X$9,1,1),$C125)+1,0)</f>
        <v>0</v>
      </c>
      <c r="Y125" s="99">
        <f>IF(COUNT(Table2[[#This Row],[Darba sākuma datums projektā1]:[Amata pienākumu izpildes termiņš, vai darba beigu datums par kuru iesniegts MP2]])=2,MIN(DATE($Y$9,12,31),$D125)-MAX(DATE($Y$9,1,1),$C125)+1,0)</f>
        <v>0</v>
      </c>
      <c r="Z125" s="99">
        <f>IF(COUNT(Table2[[#This Row],[Darba sākuma datums projektā1]:[Amata pienākumu izpildes termiņš, vai darba beigu datums par kuru iesniegts MP2]])=2,MIN(DATE($Z$9,12,31),$D125)-MAX(DATE(Z$9,1,1),$C125)+1,0)</f>
        <v>0</v>
      </c>
      <c r="AA125" s="99">
        <f>IF(COUNT(Table2[[#This Row],[Darba sākuma datums projektā1]:[Amata pienākumu izpildes termiņš, vai darba beigu datums par kuru iesniegts MP2]])=2,MIN(DATE($AA$9,12,31),$D125)-MAX(DATE($AA$9,1,1),$C125)+1,0)</f>
        <v>0</v>
      </c>
      <c r="AB125" s="99">
        <f>IF(COUNT(Table2[[#This Row],[Darba sākuma datums projektā1]:[Amata pienākumu izpildes termiņš, vai darba beigu datums par kuru iesniegts MP2]])=2,MIN(DATE($AB$9,12,31),$D125)-MAX(DATE($AB$9,1,1),$C125)+1,0)</f>
        <v>0</v>
      </c>
      <c r="AC125" s="99">
        <f>IF(COUNT(Table2[[#This Row],[Darba sākuma datums projektā1]:[Amata pienākumu izpildes termiņš, vai darba beigu datums par kuru iesniegts MP2]])=2,MIN(DATE($AC$9,12,31),$D125)-MAX(DATE($AC$9,1,1),$C125)+1,0)</f>
        <v>0</v>
      </c>
      <c r="AD125" s="109">
        <f>IF(COUNT(Table2[[#This Row],[Darba sākuma datums projektā1]:[Amata pienākumu izpildes termiņš, vai darba beigu datums par kuru iesniegts MP2]])=2,MIN(DATE($AD$9,12,31),$D125)-MAX(DATE($AD$9,1,1),$C125)+1,0)</f>
        <v>0</v>
      </c>
      <c r="AE125" s="106">
        <f t="shared" si="21"/>
        <v>0</v>
      </c>
      <c r="AF125" s="99">
        <f t="shared" si="22"/>
        <v>0</v>
      </c>
      <c r="AG125" s="99">
        <f t="shared" si="23"/>
        <v>0</v>
      </c>
      <c r="AH125" s="99">
        <f t="shared" si="24"/>
        <v>0</v>
      </c>
      <c r="AI125" s="99">
        <f t="shared" si="25"/>
        <v>0</v>
      </c>
      <c r="AJ125" s="99">
        <f t="shared" si="26"/>
        <v>0</v>
      </c>
      <c r="AK125" s="99">
        <f t="shared" si="27"/>
        <v>0</v>
      </c>
      <c r="AL125" s="99">
        <f t="shared" si="28"/>
        <v>0</v>
      </c>
      <c r="AM125" s="100">
        <f t="shared" si="29"/>
        <v>0</v>
      </c>
      <c r="AN125" s="103" t="e">
        <f>Table2[[#This Row],[2021]]/Table2[[#This Row],[d.2021]]</f>
        <v>#DIV/0!</v>
      </c>
      <c r="AO125" s="104" t="e">
        <f>Table2[[#This Row],[2022]]/Table2[[#This Row],[d.2022]]</f>
        <v>#DIV/0!</v>
      </c>
      <c r="AP125" s="104" t="e">
        <f>Table2[[#This Row],[2023]]/Table2[[#This Row],[d.2023]]</f>
        <v>#DIV/0!</v>
      </c>
      <c r="AQ125" s="104" t="e">
        <f>Table2[[#This Row],[2024]]/Table2[[#This Row],[d.2024]]</f>
        <v>#DIV/0!</v>
      </c>
      <c r="AR125" s="104" t="e">
        <f>Table2[[#This Row],[2025]]/Table2[[#This Row],[d.2025]]</f>
        <v>#DIV/0!</v>
      </c>
      <c r="AS125" s="104" t="e">
        <f>Table2[[#This Row],[2026]]/Table2[[#This Row],[d.2026]]</f>
        <v>#DIV/0!</v>
      </c>
      <c r="AT125" s="104" t="e">
        <f>Table2[[#This Row],[2027]]/Table2[[#This Row],[d.2027]]</f>
        <v>#DIV/0!</v>
      </c>
      <c r="AU125" s="104" t="e">
        <f>Table2[[#This Row],[2028]]/Table2[[#This Row],[d.2028]]</f>
        <v>#DIV/0!</v>
      </c>
      <c r="AV125" s="108" t="e">
        <f>Table2[[#This Row],[2029]]/Table2[[#This Row],[d.2029]]</f>
        <v>#DIV/0!</v>
      </c>
      <c r="AW125" s="97" t="e">
        <f>Table2[[#This Row],[e.2021]]/Table2[[#This Row],[Papildatvaļinājums par 20216]]</f>
        <v>#DIV/0!</v>
      </c>
      <c r="AX125" s="97" t="e">
        <f>Table2[[#This Row],[e.2022]]/Table2[[#This Row],[Papildatvaļinājums par 20226]]</f>
        <v>#DIV/0!</v>
      </c>
      <c r="AY125" s="97" t="e">
        <f>Table2[[#This Row],[e.2023]]/Table2[[#This Row],[Papildatvaļinājums par 20236]]</f>
        <v>#DIV/0!</v>
      </c>
      <c r="AZ125" s="97" t="e">
        <f>Table2[[#This Row],[e.2024]]/Table2[[#This Row],[Papildatvaļinājums par 20246]]</f>
        <v>#DIV/0!</v>
      </c>
      <c r="BA125" s="97" t="e">
        <f>Table2[[#This Row],[e.2025]]/Table2[[#This Row],[Papildatvaļinājums par 20256]]</f>
        <v>#DIV/0!</v>
      </c>
      <c r="BB125" s="97" t="e">
        <f>Table2[[#This Row],[e.2026]]/Table2[[#This Row],[Papildatvaļinājums par 20266]]</f>
        <v>#DIV/0!</v>
      </c>
      <c r="BC125" s="97" t="e">
        <f>Table2[[#This Row],[e.2027]]/Table2[[#This Row],[Papildatvaļinājums par 20276]]</f>
        <v>#DIV/0!</v>
      </c>
      <c r="BD125" s="97" t="e">
        <f>Table2[[#This Row],[e.2028]]/Table2[[#This Row],[Papildatvaļinājums par 20286]]</f>
        <v>#DIV/0!</v>
      </c>
      <c r="BE125" s="98" t="e">
        <f>Table2[[#This Row],[e.2029]]/Table2[[#This Row],[Papildatvaļinājums par 20296]]</f>
        <v>#DIV/0!</v>
      </c>
      <c r="BF125" s="85">
        <f>YEAR(Table2[[#This Row],[Ja papildatvaļinājums - darbinieka darba uzsākšana iestādē, ja darbs projektā nav uzsākts 1.janvārī4]])</f>
        <v>1900</v>
      </c>
      <c r="BG125" s="86">
        <f>MONTH(Table2[[#This Row],[Ja papildatvaļinājums - darbinieka darba uzsākšana iestādē, ja darbs projektā nav uzsākts 1.janvārī4]])</f>
        <v>1</v>
      </c>
      <c r="BH125" s="86">
        <f>DAY(Table2[[#This Row],[Ja papildatvaļinājums - darbinieka darba uzsākšana iestādē, ja darbs projektā nav uzsākts 1.janvārī4]])</f>
        <v>0</v>
      </c>
      <c r="BI125" s="147">
        <f t="shared" si="30"/>
        <v>1</v>
      </c>
      <c r="BJ125" s="144" cm="1">
        <f t="array" ref="BJ125">_xlfn.IFS($BF125=2021,$BI125,$BS125=2021,$BV125,$BF125&lt;2021,$BJ$8,$BS125&gt;2021,$BJ$8,$BF125&gt;2021,$BJ$8,$BS125&lt;2021,$BJ$8)</f>
        <v>365</v>
      </c>
      <c r="BK125" s="116" cm="1">
        <f t="array" ref="BK125">_xlfn.IFS($BF125=2022,$BI125,$BS125=2022,$BV125,$BF125&lt;2022,$BK$8,$BS125&gt;2022,$BK$8,$BF125&gt;2022,$BK$8,$BS125&lt;2022,$BK$8)</f>
        <v>365</v>
      </c>
      <c r="BL125" s="116" cm="1">
        <f t="array" ref="BL125">_xlfn.IFS($BF125=2023,$BI125,$BS125=2023,$BV125,$BF125&lt;2023,$BL$8,$BS125&gt;2023,$BL$8,$BF125&gt;2023,$BL$8,$BS125&lt;2023,$BL$8)</f>
        <v>365</v>
      </c>
      <c r="BM125" s="116" cm="1">
        <f t="array" ref="BM125">_xlfn.IFS($BF125=2024,$BI125,$BS125=2024,$BV125,$BF125&lt;2024,$BM$8,$BS125&gt;2024,$BM$8,$BF125&gt;2024,$BM$8,$BS125&lt;2024,$BM$8)</f>
        <v>366</v>
      </c>
      <c r="BN125" s="116" cm="1">
        <f t="array" ref="BN125">_xlfn.IFS($BF125=2025,$BI125,$BS125=2025,$BV125,$BF125&lt;2025,$BN$8,$BS125&gt;2025,$BN$8,$BF125&gt;2025,$BN$8,$BS125&lt;2025,$BN$8)</f>
        <v>365</v>
      </c>
      <c r="BO125" s="116" cm="1">
        <f t="array" ref="BO125">_xlfn.IFS($BF125=2026,$BI125,$BS125=2026,$BV125,$BF125&lt;2026,$BO$8,$BS125&gt;2026,$BO$8,$BF125&gt;2026,$BO$8,$BS125&lt;2026,$BO$8)</f>
        <v>365</v>
      </c>
      <c r="BP125" s="116" cm="1">
        <f t="array" ref="BP125">_xlfn.IFS($BF125=2027,$BI125,$BS125=2027,$BV125,$BF125&lt;2027,$BP$8,$BS125&gt;2027,$BP$8,$BF125&gt;2027,$BP$8,$BS125&lt;2027,$BP$8)</f>
        <v>365</v>
      </c>
      <c r="BQ125" s="116" cm="1">
        <f t="array" ref="BQ125">_xlfn.IFS($BF125=2028,$BI125,$BS125=2028,$BV125,$BF125&lt;2028,$BQ$8,$BS125&gt;2028,$BQ$8,$BF125&gt;2028,$BQ$8,$BS125&lt;2028,$BQ$8)</f>
        <v>366</v>
      </c>
      <c r="BR125" s="119" cm="1">
        <f t="array" ref="BR125">_xlfn.IFS($BF125=2029,$BI125,$BS125=2029,$BV125,$BF125&lt;2029,$BR$8,$BS125&gt;2029,$BR$8,$BF125&gt;2029,$BR$8,$BS125&lt;2029,$BR$8)</f>
        <v>365</v>
      </c>
      <c r="BS125" s="142">
        <f>YEAR(Table2[[#This Row],[Ja papildatvaļinājums - darbinieka darba beigšanas datums iestādē, ja darbs projektā nav beigts  31.decembrī5]])</f>
        <v>1900</v>
      </c>
      <c r="BT125" s="141">
        <f>MONTH(Table2[[#This Row],[Ja papildatvaļinājums - darbinieka darba beigšanas datums iestādē, ja darbs projektā nav beigts  31.decembrī5]])</f>
        <v>1</v>
      </c>
      <c r="BU125" s="141">
        <f>DAY(Table2[[#This Row],[Ja papildatvaļinājums - darbinieka darba beigšanas datums iestādē, ja darbs projektā nav beigts  31.decembrī5]])</f>
        <v>0</v>
      </c>
      <c r="BV125" s="141">
        <f>IF(YEAR($J125)=YEAR($K125),MIN(DATE($BS125,$BT125,$BU125),$K125)-MAX(DATE($BF125,$BG125,$BH125),$J125)+1,MIN(DATE($BS125,$BT125,$BU125),$K125)-MAX(DATE(Table2[[#This Row],[Darba beigu gads iestādē]],1,1))+1)</f>
        <v>1</v>
      </c>
    </row>
    <row r="126" spans="1:74" x14ac:dyDescent="0.3">
      <c r="A126" s="26">
        <v>117</v>
      </c>
      <c r="B126" s="48"/>
      <c r="C126" s="49"/>
      <c r="D126" s="57"/>
      <c r="E126" s="63">
        <f>SUMIF(Table2[[#This Row],[b.2021]:[c.2029]],"&gt;0",Table2[[#This Row],[b.2021]:[c.2029]])</f>
        <v>0</v>
      </c>
      <c r="F126" s="58"/>
      <c r="G126" s="59"/>
      <c r="H126" s="66">
        <f>Table2[[#This Row],[Atvaļinājuma dienu skaits, kas projektā attiecināts iepriekšējos MP ]]+Table2[[#This Row],[Atvaļinājuma dienu skaits, kas pieprasīts šajā MP3]]</f>
        <v>0</v>
      </c>
      <c r="I126" s="29">
        <f>Table2[[#This Row],[Atvaļinājums proporcionāli nostrādātajam laikam projektā (Visi atvaļinājumi kopā)]]-H126</f>
        <v>0</v>
      </c>
      <c r="J126" s="135"/>
      <c r="K126" s="139"/>
      <c r="L126" s="125"/>
      <c r="M126" s="126"/>
      <c r="N126" s="126"/>
      <c r="O126" s="126"/>
      <c r="P126" s="126"/>
      <c r="Q126" s="126"/>
      <c r="R126" s="126"/>
      <c r="S126" s="126"/>
      <c r="T126" s="127"/>
      <c r="U126" s="170"/>
      <c r="V126" s="106">
        <f>IF(COUNT(Table2[[#This Row],[Darba sākuma datums projektā1]:[Amata pienākumu izpildes termiņš, vai darba beigu datums par kuru iesniegts MP2]])=2,MIN(DATE($V$9,12,31),$D126)-MAX(DATE($V$9,1,1),$C126)+1,0)</f>
        <v>0</v>
      </c>
      <c r="W126" s="99">
        <f>IF(COUNT(Table2[[#This Row],[Darba sākuma datums projektā1]:[Amata pienākumu izpildes termiņš, vai darba beigu datums par kuru iesniegts MP2]])=2,MIN(DATE($W$9,12,31),$D126)-MAX(DATE($W$9,1,1),$C126)+1,0)</f>
        <v>0</v>
      </c>
      <c r="X126" s="99">
        <f>IF(COUNT(Table2[[#This Row],[Darba sākuma datums projektā1]:[Amata pienākumu izpildes termiņš, vai darba beigu datums par kuru iesniegts MP2]])=2,MIN(DATE($X$9,12,31),$D126)-MAX(DATE($X$9,1,1),$C126)+1,0)</f>
        <v>0</v>
      </c>
      <c r="Y126" s="99">
        <f>IF(COUNT(Table2[[#This Row],[Darba sākuma datums projektā1]:[Amata pienākumu izpildes termiņš, vai darba beigu datums par kuru iesniegts MP2]])=2,MIN(DATE($Y$9,12,31),$D126)-MAX(DATE($Y$9,1,1),$C126)+1,0)</f>
        <v>0</v>
      </c>
      <c r="Z126" s="99">
        <f>IF(COUNT(Table2[[#This Row],[Darba sākuma datums projektā1]:[Amata pienākumu izpildes termiņš, vai darba beigu datums par kuru iesniegts MP2]])=2,MIN(DATE($Z$9,12,31),$D126)-MAX(DATE(Z$9,1,1),$C126)+1,0)</f>
        <v>0</v>
      </c>
      <c r="AA126" s="99">
        <f>IF(COUNT(Table2[[#This Row],[Darba sākuma datums projektā1]:[Amata pienākumu izpildes termiņš, vai darba beigu datums par kuru iesniegts MP2]])=2,MIN(DATE($AA$9,12,31),$D126)-MAX(DATE($AA$9,1,1),$C126)+1,0)</f>
        <v>0</v>
      </c>
      <c r="AB126" s="99">
        <f>IF(COUNT(Table2[[#This Row],[Darba sākuma datums projektā1]:[Amata pienākumu izpildes termiņš, vai darba beigu datums par kuru iesniegts MP2]])=2,MIN(DATE($AB$9,12,31),$D126)-MAX(DATE($AB$9,1,1),$C126)+1,0)</f>
        <v>0</v>
      </c>
      <c r="AC126" s="99">
        <f>IF(COUNT(Table2[[#This Row],[Darba sākuma datums projektā1]:[Amata pienākumu izpildes termiņš, vai darba beigu datums par kuru iesniegts MP2]])=2,MIN(DATE($AC$9,12,31),$D126)-MAX(DATE($AC$9,1,1),$C126)+1,0)</f>
        <v>0</v>
      </c>
      <c r="AD126" s="109">
        <f>IF(COUNT(Table2[[#This Row],[Darba sākuma datums projektā1]:[Amata pienākumu izpildes termiņš, vai darba beigu datums par kuru iesniegts MP2]])=2,MIN(DATE($AD$9,12,31),$D126)-MAX(DATE($AD$9,1,1),$C126)+1,0)</f>
        <v>0</v>
      </c>
      <c r="AE126" s="106">
        <f t="shared" si="21"/>
        <v>0</v>
      </c>
      <c r="AF126" s="99">
        <f t="shared" si="22"/>
        <v>0</v>
      </c>
      <c r="AG126" s="99">
        <f t="shared" si="23"/>
        <v>0</v>
      </c>
      <c r="AH126" s="99">
        <f t="shared" si="24"/>
        <v>0</v>
      </c>
      <c r="AI126" s="99">
        <f t="shared" si="25"/>
        <v>0</v>
      </c>
      <c r="AJ126" s="99">
        <f t="shared" si="26"/>
        <v>0</v>
      </c>
      <c r="AK126" s="99">
        <f t="shared" si="27"/>
        <v>0</v>
      </c>
      <c r="AL126" s="99">
        <f t="shared" si="28"/>
        <v>0</v>
      </c>
      <c r="AM126" s="100">
        <f t="shared" si="29"/>
        <v>0</v>
      </c>
      <c r="AN126" s="103" t="e">
        <f>Table2[[#This Row],[2021]]/Table2[[#This Row],[d.2021]]</f>
        <v>#DIV/0!</v>
      </c>
      <c r="AO126" s="104" t="e">
        <f>Table2[[#This Row],[2022]]/Table2[[#This Row],[d.2022]]</f>
        <v>#DIV/0!</v>
      </c>
      <c r="AP126" s="104" t="e">
        <f>Table2[[#This Row],[2023]]/Table2[[#This Row],[d.2023]]</f>
        <v>#DIV/0!</v>
      </c>
      <c r="AQ126" s="104" t="e">
        <f>Table2[[#This Row],[2024]]/Table2[[#This Row],[d.2024]]</f>
        <v>#DIV/0!</v>
      </c>
      <c r="AR126" s="104" t="e">
        <f>Table2[[#This Row],[2025]]/Table2[[#This Row],[d.2025]]</f>
        <v>#DIV/0!</v>
      </c>
      <c r="AS126" s="104" t="e">
        <f>Table2[[#This Row],[2026]]/Table2[[#This Row],[d.2026]]</f>
        <v>#DIV/0!</v>
      </c>
      <c r="AT126" s="104" t="e">
        <f>Table2[[#This Row],[2027]]/Table2[[#This Row],[d.2027]]</f>
        <v>#DIV/0!</v>
      </c>
      <c r="AU126" s="104" t="e">
        <f>Table2[[#This Row],[2028]]/Table2[[#This Row],[d.2028]]</f>
        <v>#DIV/0!</v>
      </c>
      <c r="AV126" s="108" t="e">
        <f>Table2[[#This Row],[2029]]/Table2[[#This Row],[d.2029]]</f>
        <v>#DIV/0!</v>
      </c>
      <c r="AW126" s="97" t="e">
        <f>Table2[[#This Row],[e.2021]]/Table2[[#This Row],[Papildatvaļinājums par 20216]]</f>
        <v>#DIV/0!</v>
      </c>
      <c r="AX126" s="97" t="e">
        <f>Table2[[#This Row],[e.2022]]/Table2[[#This Row],[Papildatvaļinājums par 20226]]</f>
        <v>#DIV/0!</v>
      </c>
      <c r="AY126" s="97" t="e">
        <f>Table2[[#This Row],[e.2023]]/Table2[[#This Row],[Papildatvaļinājums par 20236]]</f>
        <v>#DIV/0!</v>
      </c>
      <c r="AZ126" s="97" t="e">
        <f>Table2[[#This Row],[e.2024]]/Table2[[#This Row],[Papildatvaļinājums par 20246]]</f>
        <v>#DIV/0!</v>
      </c>
      <c r="BA126" s="97" t="e">
        <f>Table2[[#This Row],[e.2025]]/Table2[[#This Row],[Papildatvaļinājums par 20256]]</f>
        <v>#DIV/0!</v>
      </c>
      <c r="BB126" s="97" t="e">
        <f>Table2[[#This Row],[e.2026]]/Table2[[#This Row],[Papildatvaļinājums par 20266]]</f>
        <v>#DIV/0!</v>
      </c>
      <c r="BC126" s="97" t="e">
        <f>Table2[[#This Row],[e.2027]]/Table2[[#This Row],[Papildatvaļinājums par 20276]]</f>
        <v>#DIV/0!</v>
      </c>
      <c r="BD126" s="97" t="e">
        <f>Table2[[#This Row],[e.2028]]/Table2[[#This Row],[Papildatvaļinājums par 20286]]</f>
        <v>#DIV/0!</v>
      </c>
      <c r="BE126" s="98" t="e">
        <f>Table2[[#This Row],[e.2029]]/Table2[[#This Row],[Papildatvaļinājums par 20296]]</f>
        <v>#DIV/0!</v>
      </c>
      <c r="BF126" s="85">
        <f>YEAR(Table2[[#This Row],[Ja papildatvaļinājums - darbinieka darba uzsākšana iestādē, ja darbs projektā nav uzsākts 1.janvārī4]])</f>
        <v>1900</v>
      </c>
      <c r="BG126" s="86">
        <f>MONTH(Table2[[#This Row],[Ja papildatvaļinājums - darbinieka darba uzsākšana iestādē, ja darbs projektā nav uzsākts 1.janvārī4]])</f>
        <v>1</v>
      </c>
      <c r="BH126" s="86">
        <f>DAY(Table2[[#This Row],[Ja papildatvaļinājums - darbinieka darba uzsākšana iestādē, ja darbs projektā nav uzsākts 1.janvārī4]])</f>
        <v>0</v>
      </c>
      <c r="BI126" s="147">
        <f t="shared" si="30"/>
        <v>1</v>
      </c>
      <c r="BJ126" s="144" cm="1">
        <f t="array" ref="BJ126">_xlfn.IFS($BF126=2021,$BI126,$BS126=2021,$BV126,$BF126&lt;2021,$BJ$8,$BS126&gt;2021,$BJ$8,$BF126&gt;2021,$BJ$8,$BS126&lt;2021,$BJ$8)</f>
        <v>365</v>
      </c>
      <c r="BK126" s="116" cm="1">
        <f t="array" ref="BK126">_xlfn.IFS($BF126=2022,$BI126,$BS126=2022,$BV126,$BF126&lt;2022,$BK$8,$BS126&gt;2022,$BK$8,$BF126&gt;2022,$BK$8,$BS126&lt;2022,$BK$8)</f>
        <v>365</v>
      </c>
      <c r="BL126" s="116" cm="1">
        <f t="array" ref="BL126">_xlfn.IFS($BF126=2023,$BI126,$BS126=2023,$BV126,$BF126&lt;2023,$BL$8,$BS126&gt;2023,$BL$8,$BF126&gt;2023,$BL$8,$BS126&lt;2023,$BL$8)</f>
        <v>365</v>
      </c>
      <c r="BM126" s="116" cm="1">
        <f t="array" ref="BM126">_xlfn.IFS($BF126=2024,$BI126,$BS126=2024,$BV126,$BF126&lt;2024,$BM$8,$BS126&gt;2024,$BM$8,$BF126&gt;2024,$BM$8,$BS126&lt;2024,$BM$8)</f>
        <v>366</v>
      </c>
      <c r="BN126" s="116" cm="1">
        <f t="array" ref="BN126">_xlfn.IFS($BF126=2025,$BI126,$BS126=2025,$BV126,$BF126&lt;2025,$BN$8,$BS126&gt;2025,$BN$8,$BF126&gt;2025,$BN$8,$BS126&lt;2025,$BN$8)</f>
        <v>365</v>
      </c>
      <c r="BO126" s="116" cm="1">
        <f t="array" ref="BO126">_xlfn.IFS($BF126=2026,$BI126,$BS126=2026,$BV126,$BF126&lt;2026,$BO$8,$BS126&gt;2026,$BO$8,$BF126&gt;2026,$BO$8,$BS126&lt;2026,$BO$8)</f>
        <v>365</v>
      </c>
      <c r="BP126" s="116" cm="1">
        <f t="array" ref="BP126">_xlfn.IFS($BF126=2027,$BI126,$BS126=2027,$BV126,$BF126&lt;2027,$BP$8,$BS126&gt;2027,$BP$8,$BF126&gt;2027,$BP$8,$BS126&lt;2027,$BP$8)</f>
        <v>365</v>
      </c>
      <c r="BQ126" s="116" cm="1">
        <f t="array" ref="BQ126">_xlfn.IFS($BF126=2028,$BI126,$BS126=2028,$BV126,$BF126&lt;2028,$BQ$8,$BS126&gt;2028,$BQ$8,$BF126&gt;2028,$BQ$8,$BS126&lt;2028,$BQ$8)</f>
        <v>366</v>
      </c>
      <c r="BR126" s="119" cm="1">
        <f t="array" ref="BR126">_xlfn.IFS($BF126=2029,$BI126,$BS126=2029,$BV126,$BF126&lt;2029,$BR$8,$BS126&gt;2029,$BR$8,$BF126&gt;2029,$BR$8,$BS126&lt;2029,$BR$8)</f>
        <v>365</v>
      </c>
      <c r="BS126" s="142">
        <f>YEAR(Table2[[#This Row],[Ja papildatvaļinājums - darbinieka darba beigšanas datums iestādē, ja darbs projektā nav beigts  31.decembrī5]])</f>
        <v>1900</v>
      </c>
      <c r="BT126" s="141">
        <f>MONTH(Table2[[#This Row],[Ja papildatvaļinājums - darbinieka darba beigšanas datums iestādē, ja darbs projektā nav beigts  31.decembrī5]])</f>
        <v>1</v>
      </c>
      <c r="BU126" s="141">
        <f>DAY(Table2[[#This Row],[Ja papildatvaļinājums - darbinieka darba beigšanas datums iestādē, ja darbs projektā nav beigts  31.decembrī5]])</f>
        <v>0</v>
      </c>
      <c r="BV126" s="141">
        <f>IF(YEAR($J126)=YEAR($K126),MIN(DATE($BS126,$BT126,$BU126),$K126)-MAX(DATE($BF126,$BG126,$BH126),$J126)+1,MIN(DATE($BS126,$BT126,$BU126),$K126)-MAX(DATE(Table2[[#This Row],[Darba beigu gads iestādē]],1,1))+1)</f>
        <v>1</v>
      </c>
    </row>
    <row r="127" spans="1:74" x14ac:dyDescent="0.3">
      <c r="A127" s="26">
        <v>118</v>
      </c>
      <c r="B127" s="48"/>
      <c r="C127" s="49"/>
      <c r="D127" s="57"/>
      <c r="E127" s="63">
        <f>SUMIF(Table2[[#This Row],[b.2021]:[c.2029]],"&gt;0",Table2[[#This Row],[b.2021]:[c.2029]])</f>
        <v>0</v>
      </c>
      <c r="F127" s="58"/>
      <c r="G127" s="59"/>
      <c r="H127" s="66">
        <f>Table2[[#This Row],[Atvaļinājuma dienu skaits, kas projektā attiecināts iepriekšējos MP ]]+Table2[[#This Row],[Atvaļinājuma dienu skaits, kas pieprasīts šajā MP3]]</f>
        <v>0</v>
      </c>
      <c r="I127" s="29">
        <f>Table2[[#This Row],[Atvaļinājums proporcionāli nostrādātajam laikam projektā (Visi atvaļinājumi kopā)]]-H127</f>
        <v>0</v>
      </c>
      <c r="J127" s="135"/>
      <c r="K127" s="139"/>
      <c r="L127" s="125"/>
      <c r="M127" s="126"/>
      <c r="N127" s="126"/>
      <c r="O127" s="126"/>
      <c r="P127" s="126"/>
      <c r="Q127" s="126"/>
      <c r="R127" s="126"/>
      <c r="S127" s="126"/>
      <c r="T127" s="127"/>
      <c r="U127" s="170"/>
      <c r="V127" s="106">
        <f>IF(COUNT(Table2[[#This Row],[Darba sākuma datums projektā1]:[Amata pienākumu izpildes termiņš, vai darba beigu datums par kuru iesniegts MP2]])=2,MIN(DATE($V$9,12,31),$D127)-MAX(DATE($V$9,1,1),$C127)+1,0)</f>
        <v>0</v>
      </c>
      <c r="W127" s="99">
        <f>IF(COUNT(Table2[[#This Row],[Darba sākuma datums projektā1]:[Amata pienākumu izpildes termiņš, vai darba beigu datums par kuru iesniegts MP2]])=2,MIN(DATE($W$9,12,31),$D127)-MAX(DATE($W$9,1,1),$C127)+1,0)</f>
        <v>0</v>
      </c>
      <c r="X127" s="99">
        <f>IF(COUNT(Table2[[#This Row],[Darba sākuma datums projektā1]:[Amata pienākumu izpildes termiņš, vai darba beigu datums par kuru iesniegts MP2]])=2,MIN(DATE($X$9,12,31),$D127)-MAX(DATE($X$9,1,1),$C127)+1,0)</f>
        <v>0</v>
      </c>
      <c r="Y127" s="99">
        <f>IF(COUNT(Table2[[#This Row],[Darba sākuma datums projektā1]:[Amata pienākumu izpildes termiņš, vai darba beigu datums par kuru iesniegts MP2]])=2,MIN(DATE($Y$9,12,31),$D127)-MAX(DATE($Y$9,1,1),$C127)+1,0)</f>
        <v>0</v>
      </c>
      <c r="Z127" s="99">
        <f>IF(COUNT(Table2[[#This Row],[Darba sākuma datums projektā1]:[Amata pienākumu izpildes termiņš, vai darba beigu datums par kuru iesniegts MP2]])=2,MIN(DATE($Z$9,12,31),$D127)-MAX(DATE(Z$9,1,1),$C127)+1,0)</f>
        <v>0</v>
      </c>
      <c r="AA127" s="99">
        <f>IF(COUNT(Table2[[#This Row],[Darba sākuma datums projektā1]:[Amata pienākumu izpildes termiņš, vai darba beigu datums par kuru iesniegts MP2]])=2,MIN(DATE($AA$9,12,31),$D127)-MAX(DATE($AA$9,1,1),$C127)+1,0)</f>
        <v>0</v>
      </c>
      <c r="AB127" s="99">
        <f>IF(COUNT(Table2[[#This Row],[Darba sākuma datums projektā1]:[Amata pienākumu izpildes termiņš, vai darba beigu datums par kuru iesniegts MP2]])=2,MIN(DATE($AB$9,12,31),$D127)-MAX(DATE($AB$9,1,1),$C127)+1,0)</f>
        <v>0</v>
      </c>
      <c r="AC127" s="99">
        <f>IF(COUNT(Table2[[#This Row],[Darba sākuma datums projektā1]:[Amata pienākumu izpildes termiņš, vai darba beigu datums par kuru iesniegts MP2]])=2,MIN(DATE($AC$9,12,31),$D127)-MAX(DATE($AC$9,1,1),$C127)+1,0)</f>
        <v>0</v>
      </c>
      <c r="AD127" s="109">
        <f>IF(COUNT(Table2[[#This Row],[Darba sākuma datums projektā1]:[Amata pienākumu izpildes termiņš, vai darba beigu datums par kuru iesniegts MP2]])=2,MIN(DATE($AD$9,12,31),$D127)-MAX(DATE($AD$9,1,1),$C127)+1,0)</f>
        <v>0</v>
      </c>
      <c r="AE127" s="106">
        <f t="shared" si="21"/>
        <v>0</v>
      </c>
      <c r="AF127" s="99">
        <f t="shared" si="22"/>
        <v>0</v>
      </c>
      <c r="AG127" s="99">
        <f t="shared" si="23"/>
        <v>0</v>
      </c>
      <c r="AH127" s="99">
        <f t="shared" si="24"/>
        <v>0</v>
      </c>
      <c r="AI127" s="99">
        <f t="shared" si="25"/>
        <v>0</v>
      </c>
      <c r="AJ127" s="99">
        <f t="shared" si="26"/>
        <v>0</v>
      </c>
      <c r="AK127" s="99">
        <f t="shared" si="27"/>
        <v>0</v>
      </c>
      <c r="AL127" s="99">
        <f t="shared" si="28"/>
        <v>0</v>
      </c>
      <c r="AM127" s="100">
        <f t="shared" si="29"/>
        <v>0</v>
      </c>
      <c r="AN127" s="103" t="e">
        <f>Table2[[#This Row],[2021]]/Table2[[#This Row],[d.2021]]</f>
        <v>#DIV/0!</v>
      </c>
      <c r="AO127" s="104" t="e">
        <f>Table2[[#This Row],[2022]]/Table2[[#This Row],[d.2022]]</f>
        <v>#DIV/0!</v>
      </c>
      <c r="AP127" s="104" t="e">
        <f>Table2[[#This Row],[2023]]/Table2[[#This Row],[d.2023]]</f>
        <v>#DIV/0!</v>
      </c>
      <c r="AQ127" s="104" t="e">
        <f>Table2[[#This Row],[2024]]/Table2[[#This Row],[d.2024]]</f>
        <v>#DIV/0!</v>
      </c>
      <c r="AR127" s="104" t="e">
        <f>Table2[[#This Row],[2025]]/Table2[[#This Row],[d.2025]]</f>
        <v>#DIV/0!</v>
      </c>
      <c r="AS127" s="104" t="e">
        <f>Table2[[#This Row],[2026]]/Table2[[#This Row],[d.2026]]</f>
        <v>#DIV/0!</v>
      </c>
      <c r="AT127" s="104" t="e">
        <f>Table2[[#This Row],[2027]]/Table2[[#This Row],[d.2027]]</f>
        <v>#DIV/0!</v>
      </c>
      <c r="AU127" s="104" t="e">
        <f>Table2[[#This Row],[2028]]/Table2[[#This Row],[d.2028]]</f>
        <v>#DIV/0!</v>
      </c>
      <c r="AV127" s="108" t="e">
        <f>Table2[[#This Row],[2029]]/Table2[[#This Row],[d.2029]]</f>
        <v>#DIV/0!</v>
      </c>
      <c r="AW127" s="97" t="e">
        <f>Table2[[#This Row],[e.2021]]/Table2[[#This Row],[Papildatvaļinājums par 20216]]</f>
        <v>#DIV/0!</v>
      </c>
      <c r="AX127" s="97" t="e">
        <f>Table2[[#This Row],[e.2022]]/Table2[[#This Row],[Papildatvaļinājums par 20226]]</f>
        <v>#DIV/0!</v>
      </c>
      <c r="AY127" s="97" t="e">
        <f>Table2[[#This Row],[e.2023]]/Table2[[#This Row],[Papildatvaļinājums par 20236]]</f>
        <v>#DIV/0!</v>
      </c>
      <c r="AZ127" s="97" t="e">
        <f>Table2[[#This Row],[e.2024]]/Table2[[#This Row],[Papildatvaļinājums par 20246]]</f>
        <v>#DIV/0!</v>
      </c>
      <c r="BA127" s="97" t="e">
        <f>Table2[[#This Row],[e.2025]]/Table2[[#This Row],[Papildatvaļinājums par 20256]]</f>
        <v>#DIV/0!</v>
      </c>
      <c r="BB127" s="97" t="e">
        <f>Table2[[#This Row],[e.2026]]/Table2[[#This Row],[Papildatvaļinājums par 20266]]</f>
        <v>#DIV/0!</v>
      </c>
      <c r="BC127" s="97" t="e">
        <f>Table2[[#This Row],[e.2027]]/Table2[[#This Row],[Papildatvaļinājums par 20276]]</f>
        <v>#DIV/0!</v>
      </c>
      <c r="BD127" s="97" t="e">
        <f>Table2[[#This Row],[e.2028]]/Table2[[#This Row],[Papildatvaļinājums par 20286]]</f>
        <v>#DIV/0!</v>
      </c>
      <c r="BE127" s="98" t="e">
        <f>Table2[[#This Row],[e.2029]]/Table2[[#This Row],[Papildatvaļinājums par 20296]]</f>
        <v>#DIV/0!</v>
      </c>
      <c r="BF127" s="85">
        <f>YEAR(Table2[[#This Row],[Ja papildatvaļinājums - darbinieka darba uzsākšana iestādē, ja darbs projektā nav uzsākts 1.janvārī4]])</f>
        <v>1900</v>
      </c>
      <c r="BG127" s="86">
        <f>MONTH(Table2[[#This Row],[Ja papildatvaļinājums - darbinieka darba uzsākšana iestādē, ja darbs projektā nav uzsākts 1.janvārī4]])</f>
        <v>1</v>
      </c>
      <c r="BH127" s="86">
        <f>DAY(Table2[[#This Row],[Ja papildatvaļinājums - darbinieka darba uzsākšana iestādē, ja darbs projektā nav uzsākts 1.janvārī4]])</f>
        <v>0</v>
      </c>
      <c r="BI127" s="147">
        <f t="shared" si="30"/>
        <v>1</v>
      </c>
      <c r="BJ127" s="144" cm="1">
        <f t="array" ref="BJ127">_xlfn.IFS($BF127=2021,$BI127,$BS127=2021,$BV127,$BF127&lt;2021,$BJ$8,$BS127&gt;2021,$BJ$8,$BF127&gt;2021,$BJ$8,$BS127&lt;2021,$BJ$8)</f>
        <v>365</v>
      </c>
      <c r="BK127" s="116" cm="1">
        <f t="array" ref="BK127">_xlfn.IFS($BF127=2022,$BI127,$BS127=2022,$BV127,$BF127&lt;2022,$BK$8,$BS127&gt;2022,$BK$8,$BF127&gt;2022,$BK$8,$BS127&lt;2022,$BK$8)</f>
        <v>365</v>
      </c>
      <c r="BL127" s="116" cm="1">
        <f t="array" ref="BL127">_xlfn.IFS($BF127=2023,$BI127,$BS127=2023,$BV127,$BF127&lt;2023,$BL$8,$BS127&gt;2023,$BL$8,$BF127&gt;2023,$BL$8,$BS127&lt;2023,$BL$8)</f>
        <v>365</v>
      </c>
      <c r="BM127" s="116" cm="1">
        <f t="array" ref="BM127">_xlfn.IFS($BF127=2024,$BI127,$BS127=2024,$BV127,$BF127&lt;2024,$BM$8,$BS127&gt;2024,$BM$8,$BF127&gt;2024,$BM$8,$BS127&lt;2024,$BM$8)</f>
        <v>366</v>
      </c>
      <c r="BN127" s="116" cm="1">
        <f t="array" ref="BN127">_xlfn.IFS($BF127=2025,$BI127,$BS127=2025,$BV127,$BF127&lt;2025,$BN$8,$BS127&gt;2025,$BN$8,$BF127&gt;2025,$BN$8,$BS127&lt;2025,$BN$8)</f>
        <v>365</v>
      </c>
      <c r="BO127" s="116" cm="1">
        <f t="array" ref="BO127">_xlfn.IFS($BF127=2026,$BI127,$BS127=2026,$BV127,$BF127&lt;2026,$BO$8,$BS127&gt;2026,$BO$8,$BF127&gt;2026,$BO$8,$BS127&lt;2026,$BO$8)</f>
        <v>365</v>
      </c>
      <c r="BP127" s="116" cm="1">
        <f t="array" ref="BP127">_xlfn.IFS($BF127=2027,$BI127,$BS127=2027,$BV127,$BF127&lt;2027,$BP$8,$BS127&gt;2027,$BP$8,$BF127&gt;2027,$BP$8,$BS127&lt;2027,$BP$8)</f>
        <v>365</v>
      </c>
      <c r="BQ127" s="116" cm="1">
        <f t="array" ref="BQ127">_xlfn.IFS($BF127=2028,$BI127,$BS127=2028,$BV127,$BF127&lt;2028,$BQ$8,$BS127&gt;2028,$BQ$8,$BF127&gt;2028,$BQ$8,$BS127&lt;2028,$BQ$8)</f>
        <v>366</v>
      </c>
      <c r="BR127" s="119" cm="1">
        <f t="array" ref="BR127">_xlfn.IFS($BF127=2029,$BI127,$BS127=2029,$BV127,$BF127&lt;2029,$BR$8,$BS127&gt;2029,$BR$8,$BF127&gt;2029,$BR$8,$BS127&lt;2029,$BR$8)</f>
        <v>365</v>
      </c>
      <c r="BS127" s="142">
        <f>YEAR(Table2[[#This Row],[Ja papildatvaļinājums - darbinieka darba beigšanas datums iestādē, ja darbs projektā nav beigts  31.decembrī5]])</f>
        <v>1900</v>
      </c>
      <c r="BT127" s="141">
        <f>MONTH(Table2[[#This Row],[Ja papildatvaļinājums - darbinieka darba beigšanas datums iestādē, ja darbs projektā nav beigts  31.decembrī5]])</f>
        <v>1</v>
      </c>
      <c r="BU127" s="141">
        <f>DAY(Table2[[#This Row],[Ja papildatvaļinājums - darbinieka darba beigšanas datums iestādē, ja darbs projektā nav beigts  31.decembrī5]])</f>
        <v>0</v>
      </c>
      <c r="BV127" s="141">
        <f>IF(YEAR($J127)=YEAR($K127),MIN(DATE($BS127,$BT127,$BU127),$K127)-MAX(DATE($BF127,$BG127,$BH127),$J127)+1,MIN(DATE($BS127,$BT127,$BU127),$K127)-MAX(DATE(Table2[[#This Row],[Darba beigu gads iestādē]],1,1))+1)</f>
        <v>1</v>
      </c>
    </row>
    <row r="128" spans="1:74" x14ac:dyDescent="0.3">
      <c r="A128" s="26">
        <v>119</v>
      </c>
      <c r="B128" s="48"/>
      <c r="C128" s="49"/>
      <c r="D128" s="57"/>
      <c r="E128" s="63">
        <f>SUMIF(Table2[[#This Row],[b.2021]:[c.2029]],"&gt;0",Table2[[#This Row],[b.2021]:[c.2029]])</f>
        <v>0</v>
      </c>
      <c r="F128" s="58"/>
      <c r="G128" s="59"/>
      <c r="H128" s="66">
        <f>Table2[[#This Row],[Atvaļinājuma dienu skaits, kas projektā attiecināts iepriekšējos MP ]]+Table2[[#This Row],[Atvaļinājuma dienu skaits, kas pieprasīts šajā MP3]]</f>
        <v>0</v>
      </c>
      <c r="I128" s="29">
        <f>Table2[[#This Row],[Atvaļinājums proporcionāli nostrādātajam laikam projektā (Visi atvaļinājumi kopā)]]-H128</f>
        <v>0</v>
      </c>
      <c r="J128" s="135"/>
      <c r="K128" s="139"/>
      <c r="L128" s="125"/>
      <c r="M128" s="126"/>
      <c r="N128" s="126"/>
      <c r="O128" s="126"/>
      <c r="P128" s="126"/>
      <c r="Q128" s="126"/>
      <c r="R128" s="126"/>
      <c r="S128" s="126"/>
      <c r="T128" s="127"/>
      <c r="U128" s="170"/>
      <c r="V128" s="106">
        <f>IF(COUNT(Table2[[#This Row],[Darba sākuma datums projektā1]:[Amata pienākumu izpildes termiņš, vai darba beigu datums par kuru iesniegts MP2]])=2,MIN(DATE($V$9,12,31),$D128)-MAX(DATE($V$9,1,1),$C128)+1,0)</f>
        <v>0</v>
      </c>
      <c r="W128" s="99">
        <f>IF(COUNT(Table2[[#This Row],[Darba sākuma datums projektā1]:[Amata pienākumu izpildes termiņš, vai darba beigu datums par kuru iesniegts MP2]])=2,MIN(DATE($W$9,12,31),$D128)-MAX(DATE($W$9,1,1),$C128)+1,0)</f>
        <v>0</v>
      </c>
      <c r="X128" s="99">
        <f>IF(COUNT(Table2[[#This Row],[Darba sākuma datums projektā1]:[Amata pienākumu izpildes termiņš, vai darba beigu datums par kuru iesniegts MP2]])=2,MIN(DATE($X$9,12,31),$D128)-MAX(DATE($X$9,1,1),$C128)+1,0)</f>
        <v>0</v>
      </c>
      <c r="Y128" s="99">
        <f>IF(COUNT(Table2[[#This Row],[Darba sākuma datums projektā1]:[Amata pienākumu izpildes termiņš, vai darba beigu datums par kuru iesniegts MP2]])=2,MIN(DATE($Y$9,12,31),$D128)-MAX(DATE($Y$9,1,1),$C128)+1,0)</f>
        <v>0</v>
      </c>
      <c r="Z128" s="99">
        <f>IF(COUNT(Table2[[#This Row],[Darba sākuma datums projektā1]:[Amata pienākumu izpildes termiņš, vai darba beigu datums par kuru iesniegts MP2]])=2,MIN(DATE($Z$9,12,31),$D128)-MAX(DATE(Z$9,1,1),$C128)+1,0)</f>
        <v>0</v>
      </c>
      <c r="AA128" s="99">
        <f>IF(COUNT(Table2[[#This Row],[Darba sākuma datums projektā1]:[Amata pienākumu izpildes termiņš, vai darba beigu datums par kuru iesniegts MP2]])=2,MIN(DATE($AA$9,12,31),$D128)-MAX(DATE($AA$9,1,1),$C128)+1,0)</f>
        <v>0</v>
      </c>
      <c r="AB128" s="99">
        <f>IF(COUNT(Table2[[#This Row],[Darba sākuma datums projektā1]:[Amata pienākumu izpildes termiņš, vai darba beigu datums par kuru iesniegts MP2]])=2,MIN(DATE($AB$9,12,31),$D128)-MAX(DATE($AB$9,1,1),$C128)+1,0)</f>
        <v>0</v>
      </c>
      <c r="AC128" s="99">
        <f>IF(COUNT(Table2[[#This Row],[Darba sākuma datums projektā1]:[Amata pienākumu izpildes termiņš, vai darba beigu datums par kuru iesniegts MP2]])=2,MIN(DATE($AC$9,12,31),$D128)-MAX(DATE($AC$9,1,1),$C128)+1,0)</f>
        <v>0</v>
      </c>
      <c r="AD128" s="109">
        <f>IF(COUNT(Table2[[#This Row],[Darba sākuma datums projektā1]:[Amata pienākumu izpildes termiņš, vai darba beigu datums par kuru iesniegts MP2]])=2,MIN(DATE($AD$9,12,31),$D128)-MAX(DATE($AD$9,1,1),$C128)+1,0)</f>
        <v>0</v>
      </c>
      <c r="AE128" s="106">
        <f t="shared" si="21"/>
        <v>0</v>
      </c>
      <c r="AF128" s="99">
        <f t="shared" si="22"/>
        <v>0</v>
      </c>
      <c r="AG128" s="99">
        <f t="shared" si="23"/>
        <v>0</v>
      </c>
      <c r="AH128" s="99">
        <f t="shared" si="24"/>
        <v>0</v>
      </c>
      <c r="AI128" s="99">
        <f t="shared" si="25"/>
        <v>0</v>
      </c>
      <c r="AJ128" s="99">
        <f t="shared" si="26"/>
        <v>0</v>
      </c>
      <c r="AK128" s="99">
        <f t="shared" si="27"/>
        <v>0</v>
      </c>
      <c r="AL128" s="99">
        <f t="shared" si="28"/>
        <v>0</v>
      </c>
      <c r="AM128" s="100">
        <f t="shared" si="29"/>
        <v>0</v>
      </c>
      <c r="AN128" s="103" t="e">
        <f>Table2[[#This Row],[2021]]/Table2[[#This Row],[d.2021]]</f>
        <v>#DIV/0!</v>
      </c>
      <c r="AO128" s="104" t="e">
        <f>Table2[[#This Row],[2022]]/Table2[[#This Row],[d.2022]]</f>
        <v>#DIV/0!</v>
      </c>
      <c r="AP128" s="104" t="e">
        <f>Table2[[#This Row],[2023]]/Table2[[#This Row],[d.2023]]</f>
        <v>#DIV/0!</v>
      </c>
      <c r="AQ128" s="104" t="e">
        <f>Table2[[#This Row],[2024]]/Table2[[#This Row],[d.2024]]</f>
        <v>#DIV/0!</v>
      </c>
      <c r="AR128" s="104" t="e">
        <f>Table2[[#This Row],[2025]]/Table2[[#This Row],[d.2025]]</f>
        <v>#DIV/0!</v>
      </c>
      <c r="AS128" s="104" t="e">
        <f>Table2[[#This Row],[2026]]/Table2[[#This Row],[d.2026]]</f>
        <v>#DIV/0!</v>
      </c>
      <c r="AT128" s="104" t="e">
        <f>Table2[[#This Row],[2027]]/Table2[[#This Row],[d.2027]]</f>
        <v>#DIV/0!</v>
      </c>
      <c r="AU128" s="104" t="e">
        <f>Table2[[#This Row],[2028]]/Table2[[#This Row],[d.2028]]</f>
        <v>#DIV/0!</v>
      </c>
      <c r="AV128" s="108" t="e">
        <f>Table2[[#This Row],[2029]]/Table2[[#This Row],[d.2029]]</f>
        <v>#DIV/0!</v>
      </c>
      <c r="AW128" s="97" t="e">
        <f>Table2[[#This Row],[e.2021]]/Table2[[#This Row],[Papildatvaļinājums par 20216]]</f>
        <v>#DIV/0!</v>
      </c>
      <c r="AX128" s="97" t="e">
        <f>Table2[[#This Row],[e.2022]]/Table2[[#This Row],[Papildatvaļinājums par 20226]]</f>
        <v>#DIV/0!</v>
      </c>
      <c r="AY128" s="97" t="e">
        <f>Table2[[#This Row],[e.2023]]/Table2[[#This Row],[Papildatvaļinājums par 20236]]</f>
        <v>#DIV/0!</v>
      </c>
      <c r="AZ128" s="97" t="e">
        <f>Table2[[#This Row],[e.2024]]/Table2[[#This Row],[Papildatvaļinājums par 20246]]</f>
        <v>#DIV/0!</v>
      </c>
      <c r="BA128" s="97" t="e">
        <f>Table2[[#This Row],[e.2025]]/Table2[[#This Row],[Papildatvaļinājums par 20256]]</f>
        <v>#DIV/0!</v>
      </c>
      <c r="BB128" s="97" t="e">
        <f>Table2[[#This Row],[e.2026]]/Table2[[#This Row],[Papildatvaļinājums par 20266]]</f>
        <v>#DIV/0!</v>
      </c>
      <c r="BC128" s="97" t="e">
        <f>Table2[[#This Row],[e.2027]]/Table2[[#This Row],[Papildatvaļinājums par 20276]]</f>
        <v>#DIV/0!</v>
      </c>
      <c r="BD128" s="97" t="e">
        <f>Table2[[#This Row],[e.2028]]/Table2[[#This Row],[Papildatvaļinājums par 20286]]</f>
        <v>#DIV/0!</v>
      </c>
      <c r="BE128" s="98" t="e">
        <f>Table2[[#This Row],[e.2029]]/Table2[[#This Row],[Papildatvaļinājums par 20296]]</f>
        <v>#DIV/0!</v>
      </c>
      <c r="BF128" s="85">
        <f>YEAR(Table2[[#This Row],[Ja papildatvaļinājums - darbinieka darba uzsākšana iestādē, ja darbs projektā nav uzsākts 1.janvārī4]])</f>
        <v>1900</v>
      </c>
      <c r="BG128" s="86">
        <f>MONTH(Table2[[#This Row],[Ja papildatvaļinājums - darbinieka darba uzsākšana iestādē, ja darbs projektā nav uzsākts 1.janvārī4]])</f>
        <v>1</v>
      </c>
      <c r="BH128" s="86">
        <f>DAY(Table2[[#This Row],[Ja papildatvaļinājums - darbinieka darba uzsākšana iestādē, ja darbs projektā nav uzsākts 1.janvārī4]])</f>
        <v>0</v>
      </c>
      <c r="BI128" s="147">
        <f t="shared" si="30"/>
        <v>1</v>
      </c>
      <c r="BJ128" s="144" cm="1">
        <f t="array" ref="BJ128">_xlfn.IFS($BF128=2021,$BI128,$BS128=2021,$BV128,$BF128&lt;2021,$BJ$8,$BS128&gt;2021,$BJ$8,$BF128&gt;2021,$BJ$8,$BS128&lt;2021,$BJ$8)</f>
        <v>365</v>
      </c>
      <c r="BK128" s="116" cm="1">
        <f t="array" ref="BK128">_xlfn.IFS($BF128=2022,$BI128,$BS128=2022,$BV128,$BF128&lt;2022,$BK$8,$BS128&gt;2022,$BK$8,$BF128&gt;2022,$BK$8,$BS128&lt;2022,$BK$8)</f>
        <v>365</v>
      </c>
      <c r="BL128" s="116" cm="1">
        <f t="array" ref="BL128">_xlfn.IFS($BF128=2023,$BI128,$BS128=2023,$BV128,$BF128&lt;2023,$BL$8,$BS128&gt;2023,$BL$8,$BF128&gt;2023,$BL$8,$BS128&lt;2023,$BL$8)</f>
        <v>365</v>
      </c>
      <c r="BM128" s="116" cm="1">
        <f t="array" ref="BM128">_xlfn.IFS($BF128=2024,$BI128,$BS128=2024,$BV128,$BF128&lt;2024,$BM$8,$BS128&gt;2024,$BM$8,$BF128&gt;2024,$BM$8,$BS128&lt;2024,$BM$8)</f>
        <v>366</v>
      </c>
      <c r="BN128" s="116" cm="1">
        <f t="array" ref="BN128">_xlfn.IFS($BF128=2025,$BI128,$BS128=2025,$BV128,$BF128&lt;2025,$BN$8,$BS128&gt;2025,$BN$8,$BF128&gt;2025,$BN$8,$BS128&lt;2025,$BN$8)</f>
        <v>365</v>
      </c>
      <c r="BO128" s="116" cm="1">
        <f t="array" ref="BO128">_xlfn.IFS($BF128=2026,$BI128,$BS128=2026,$BV128,$BF128&lt;2026,$BO$8,$BS128&gt;2026,$BO$8,$BF128&gt;2026,$BO$8,$BS128&lt;2026,$BO$8)</f>
        <v>365</v>
      </c>
      <c r="BP128" s="116" cm="1">
        <f t="array" ref="BP128">_xlfn.IFS($BF128=2027,$BI128,$BS128=2027,$BV128,$BF128&lt;2027,$BP$8,$BS128&gt;2027,$BP$8,$BF128&gt;2027,$BP$8,$BS128&lt;2027,$BP$8)</f>
        <v>365</v>
      </c>
      <c r="BQ128" s="116" cm="1">
        <f t="array" ref="BQ128">_xlfn.IFS($BF128=2028,$BI128,$BS128=2028,$BV128,$BF128&lt;2028,$BQ$8,$BS128&gt;2028,$BQ$8,$BF128&gt;2028,$BQ$8,$BS128&lt;2028,$BQ$8)</f>
        <v>366</v>
      </c>
      <c r="BR128" s="119" cm="1">
        <f t="array" ref="BR128">_xlfn.IFS($BF128=2029,$BI128,$BS128=2029,$BV128,$BF128&lt;2029,$BR$8,$BS128&gt;2029,$BR$8,$BF128&gt;2029,$BR$8,$BS128&lt;2029,$BR$8)</f>
        <v>365</v>
      </c>
      <c r="BS128" s="142">
        <f>YEAR(Table2[[#This Row],[Ja papildatvaļinājums - darbinieka darba beigšanas datums iestādē, ja darbs projektā nav beigts  31.decembrī5]])</f>
        <v>1900</v>
      </c>
      <c r="BT128" s="141">
        <f>MONTH(Table2[[#This Row],[Ja papildatvaļinājums - darbinieka darba beigšanas datums iestādē, ja darbs projektā nav beigts  31.decembrī5]])</f>
        <v>1</v>
      </c>
      <c r="BU128" s="141">
        <f>DAY(Table2[[#This Row],[Ja papildatvaļinājums - darbinieka darba beigšanas datums iestādē, ja darbs projektā nav beigts  31.decembrī5]])</f>
        <v>0</v>
      </c>
      <c r="BV128" s="141">
        <f>IF(YEAR($J128)=YEAR($K128),MIN(DATE($BS128,$BT128,$BU128),$K128)-MAX(DATE($BF128,$BG128,$BH128),$J128)+1,MIN(DATE($BS128,$BT128,$BU128),$K128)-MAX(DATE(Table2[[#This Row],[Darba beigu gads iestādē]],1,1))+1)</f>
        <v>1</v>
      </c>
    </row>
    <row r="129" spans="1:74" x14ac:dyDescent="0.3">
      <c r="A129" s="26">
        <v>120</v>
      </c>
      <c r="B129" s="48"/>
      <c r="C129" s="49"/>
      <c r="D129" s="57"/>
      <c r="E129" s="63">
        <f>SUMIF(Table2[[#This Row],[b.2021]:[c.2029]],"&gt;0",Table2[[#This Row],[b.2021]:[c.2029]])</f>
        <v>0</v>
      </c>
      <c r="F129" s="58"/>
      <c r="G129" s="59"/>
      <c r="H129" s="66">
        <f>Table2[[#This Row],[Atvaļinājuma dienu skaits, kas projektā attiecināts iepriekšējos MP ]]+Table2[[#This Row],[Atvaļinājuma dienu skaits, kas pieprasīts šajā MP3]]</f>
        <v>0</v>
      </c>
      <c r="I129" s="29">
        <f>Table2[[#This Row],[Atvaļinājums proporcionāli nostrādātajam laikam projektā (Visi atvaļinājumi kopā)]]-H129</f>
        <v>0</v>
      </c>
      <c r="J129" s="135"/>
      <c r="K129" s="139"/>
      <c r="L129" s="125"/>
      <c r="M129" s="126"/>
      <c r="N129" s="126"/>
      <c r="O129" s="126"/>
      <c r="P129" s="126"/>
      <c r="Q129" s="126"/>
      <c r="R129" s="126"/>
      <c r="S129" s="126"/>
      <c r="T129" s="127"/>
      <c r="U129" s="170"/>
      <c r="V129" s="106">
        <f>IF(COUNT(Table2[[#This Row],[Darba sākuma datums projektā1]:[Amata pienākumu izpildes termiņš, vai darba beigu datums par kuru iesniegts MP2]])=2,MIN(DATE($V$9,12,31),$D129)-MAX(DATE($V$9,1,1),$C129)+1,0)</f>
        <v>0</v>
      </c>
      <c r="W129" s="99">
        <f>IF(COUNT(Table2[[#This Row],[Darba sākuma datums projektā1]:[Amata pienākumu izpildes termiņš, vai darba beigu datums par kuru iesniegts MP2]])=2,MIN(DATE($W$9,12,31),$D129)-MAX(DATE($W$9,1,1),$C129)+1,0)</f>
        <v>0</v>
      </c>
      <c r="X129" s="99">
        <f>IF(COUNT(Table2[[#This Row],[Darba sākuma datums projektā1]:[Amata pienākumu izpildes termiņš, vai darba beigu datums par kuru iesniegts MP2]])=2,MIN(DATE($X$9,12,31),$D129)-MAX(DATE($X$9,1,1),$C129)+1,0)</f>
        <v>0</v>
      </c>
      <c r="Y129" s="99">
        <f>IF(COUNT(Table2[[#This Row],[Darba sākuma datums projektā1]:[Amata pienākumu izpildes termiņš, vai darba beigu datums par kuru iesniegts MP2]])=2,MIN(DATE($Y$9,12,31),$D129)-MAX(DATE($Y$9,1,1),$C129)+1,0)</f>
        <v>0</v>
      </c>
      <c r="Z129" s="99">
        <f>IF(COUNT(Table2[[#This Row],[Darba sākuma datums projektā1]:[Amata pienākumu izpildes termiņš, vai darba beigu datums par kuru iesniegts MP2]])=2,MIN(DATE($Z$9,12,31),$D129)-MAX(DATE(Z$9,1,1),$C129)+1,0)</f>
        <v>0</v>
      </c>
      <c r="AA129" s="99">
        <f>IF(COUNT(Table2[[#This Row],[Darba sākuma datums projektā1]:[Amata pienākumu izpildes termiņš, vai darba beigu datums par kuru iesniegts MP2]])=2,MIN(DATE($AA$9,12,31),$D129)-MAX(DATE($AA$9,1,1),$C129)+1,0)</f>
        <v>0</v>
      </c>
      <c r="AB129" s="99">
        <f>IF(COUNT(Table2[[#This Row],[Darba sākuma datums projektā1]:[Amata pienākumu izpildes termiņš, vai darba beigu datums par kuru iesniegts MP2]])=2,MIN(DATE($AB$9,12,31),$D129)-MAX(DATE($AB$9,1,1),$C129)+1,0)</f>
        <v>0</v>
      </c>
      <c r="AC129" s="99">
        <f>IF(COUNT(Table2[[#This Row],[Darba sākuma datums projektā1]:[Amata pienākumu izpildes termiņš, vai darba beigu datums par kuru iesniegts MP2]])=2,MIN(DATE($AC$9,12,31),$D129)-MAX(DATE($AC$9,1,1),$C129)+1,0)</f>
        <v>0</v>
      </c>
      <c r="AD129" s="109">
        <f>IF(COUNT(Table2[[#This Row],[Darba sākuma datums projektā1]:[Amata pienākumu izpildes termiņš, vai darba beigu datums par kuru iesniegts MP2]])=2,MIN(DATE($AD$9,12,31),$D129)-MAX(DATE($AD$9,1,1),$C129)+1,0)</f>
        <v>0</v>
      </c>
      <c r="AE129" s="106">
        <f t="shared" si="21"/>
        <v>0</v>
      </c>
      <c r="AF129" s="99">
        <f t="shared" si="22"/>
        <v>0</v>
      </c>
      <c r="AG129" s="99">
        <f t="shared" si="23"/>
        <v>0</v>
      </c>
      <c r="AH129" s="99">
        <f t="shared" si="24"/>
        <v>0</v>
      </c>
      <c r="AI129" s="99">
        <f t="shared" si="25"/>
        <v>0</v>
      </c>
      <c r="AJ129" s="99">
        <f t="shared" si="26"/>
        <v>0</v>
      </c>
      <c r="AK129" s="99">
        <f t="shared" si="27"/>
        <v>0</v>
      </c>
      <c r="AL129" s="99">
        <f t="shared" si="28"/>
        <v>0</v>
      </c>
      <c r="AM129" s="100">
        <f t="shared" si="29"/>
        <v>0</v>
      </c>
      <c r="AN129" s="103" t="e">
        <f>Table2[[#This Row],[2021]]/Table2[[#This Row],[d.2021]]</f>
        <v>#DIV/0!</v>
      </c>
      <c r="AO129" s="104" t="e">
        <f>Table2[[#This Row],[2022]]/Table2[[#This Row],[d.2022]]</f>
        <v>#DIV/0!</v>
      </c>
      <c r="AP129" s="104" t="e">
        <f>Table2[[#This Row],[2023]]/Table2[[#This Row],[d.2023]]</f>
        <v>#DIV/0!</v>
      </c>
      <c r="AQ129" s="104" t="e">
        <f>Table2[[#This Row],[2024]]/Table2[[#This Row],[d.2024]]</f>
        <v>#DIV/0!</v>
      </c>
      <c r="AR129" s="104" t="e">
        <f>Table2[[#This Row],[2025]]/Table2[[#This Row],[d.2025]]</f>
        <v>#DIV/0!</v>
      </c>
      <c r="AS129" s="104" t="e">
        <f>Table2[[#This Row],[2026]]/Table2[[#This Row],[d.2026]]</f>
        <v>#DIV/0!</v>
      </c>
      <c r="AT129" s="104" t="e">
        <f>Table2[[#This Row],[2027]]/Table2[[#This Row],[d.2027]]</f>
        <v>#DIV/0!</v>
      </c>
      <c r="AU129" s="104" t="e">
        <f>Table2[[#This Row],[2028]]/Table2[[#This Row],[d.2028]]</f>
        <v>#DIV/0!</v>
      </c>
      <c r="AV129" s="108" t="e">
        <f>Table2[[#This Row],[2029]]/Table2[[#This Row],[d.2029]]</f>
        <v>#DIV/0!</v>
      </c>
      <c r="AW129" s="97" t="e">
        <f>Table2[[#This Row],[e.2021]]/Table2[[#This Row],[Papildatvaļinājums par 20216]]</f>
        <v>#DIV/0!</v>
      </c>
      <c r="AX129" s="97" t="e">
        <f>Table2[[#This Row],[e.2022]]/Table2[[#This Row],[Papildatvaļinājums par 20226]]</f>
        <v>#DIV/0!</v>
      </c>
      <c r="AY129" s="97" t="e">
        <f>Table2[[#This Row],[e.2023]]/Table2[[#This Row],[Papildatvaļinājums par 20236]]</f>
        <v>#DIV/0!</v>
      </c>
      <c r="AZ129" s="97" t="e">
        <f>Table2[[#This Row],[e.2024]]/Table2[[#This Row],[Papildatvaļinājums par 20246]]</f>
        <v>#DIV/0!</v>
      </c>
      <c r="BA129" s="97" t="e">
        <f>Table2[[#This Row],[e.2025]]/Table2[[#This Row],[Papildatvaļinājums par 20256]]</f>
        <v>#DIV/0!</v>
      </c>
      <c r="BB129" s="97" t="e">
        <f>Table2[[#This Row],[e.2026]]/Table2[[#This Row],[Papildatvaļinājums par 20266]]</f>
        <v>#DIV/0!</v>
      </c>
      <c r="BC129" s="97" t="e">
        <f>Table2[[#This Row],[e.2027]]/Table2[[#This Row],[Papildatvaļinājums par 20276]]</f>
        <v>#DIV/0!</v>
      </c>
      <c r="BD129" s="97" t="e">
        <f>Table2[[#This Row],[e.2028]]/Table2[[#This Row],[Papildatvaļinājums par 20286]]</f>
        <v>#DIV/0!</v>
      </c>
      <c r="BE129" s="98" t="e">
        <f>Table2[[#This Row],[e.2029]]/Table2[[#This Row],[Papildatvaļinājums par 20296]]</f>
        <v>#DIV/0!</v>
      </c>
      <c r="BF129" s="85">
        <f>YEAR(Table2[[#This Row],[Ja papildatvaļinājums - darbinieka darba uzsākšana iestādē, ja darbs projektā nav uzsākts 1.janvārī4]])</f>
        <v>1900</v>
      </c>
      <c r="BG129" s="86">
        <f>MONTH(Table2[[#This Row],[Ja papildatvaļinājums - darbinieka darba uzsākšana iestādē, ja darbs projektā nav uzsākts 1.janvārī4]])</f>
        <v>1</v>
      </c>
      <c r="BH129" s="86">
        <f>DAY(Table2[[#This Row],[Ja papildatvaļinājums - darbinieka darba uzsākšana iestādē, ja darbs projektā nav uzsākts 1.janvārī4]])</f>
        <v>0</v>
      </c>
      <c r="BI129" s="147">
        <f t="shared" si="30"/>
        <v>1</v>
      </c>
      <c r="BJ129" s="144" cm="1">
        <f t="array" ref="BJ129">_xlfn.IFS($BF129=2021,$BI129,$BS129=2021,$BV129,$BF129&lt;2021,$BJ$8,$BS129&gt;2021,$BJ$8,$BF129&gt;2021,$BJ$8,$BS129&lt;2021,$BJ$8)</f>
        <v>365</v>
      </c>
      <c r="BK129" s="116" cm="1">
        <f t="array" ref="BK129">_xlfn.IFS($BF129=2022,$BI129,$BS129=2022,$BV129,$BF129&lt;2022,$BK$8,$BS129&gt;2022,$BK$8,$BF129&gt;2022,$BK$8,$BS129&lt;2022,$BK$8)</f>
        <v>365</v>
      </c>
      <c r="BL129" s="116" cm="1">
        <f t="array" ref="BL129">_xlfn.IFS($BF129=2023,$BI129,$BS129=2023,$BV129,$BF129&lt;2023,$BL$8,$BS129&gt;2023,$BL$8,$BF129&gt;2023,$BL$8,$BS129&lt;2023,$BL$8)</f>
        <v>365</v>
      </c>
      <c r="BM129" s="116" cm="1">
        <f t="array" ref="BM129">_xlfn.IFS($BF129=2024,$BI129,$BS129=2024,$BV129,$BF129&lt;2024,$BM$8,$BS129&gt;2024,$BM$8,$BF129&gt;2024,$BM$8,$BS129&lt;2024,$BM$8)</f>
        <v>366</v>
      </c>
      <c r="BN129" s="116" cm="1">
        <f t="array" ref="BN129">_xlfn.IFS($BF129=2025,$BI129,$BS129=2025,$BV129,$BF129&lt;2025,$BN$8,$BS129&gt;2025,$BN$8,$BF129&gt;2025,$BN$8,$BS129&lt;2025,$BN$8)</f>
        <v>365</v>
      </c>
      <c r="BO129" s="116" cm="1">
        <f t="array" ref="BO129">_xlfn.IFS($BF129=2026,$BI129,$BS129=2026,$BV129,$BF129&lt;2026,$BO$8,$BS129&gt;2026,$BO$8,$BF129&gt;2026,$BO$8,$BS129&lt;2026,$BO$8)</f>
        <v>365</v>
      </c>
      <c r="BP129" s="116" cm="1">
        <f t="array" ref="BP129">_xlfn.IFS($BF129=2027,$BI129,$BS129=2027,$BV129,$BF129&lt;2027,$BP$8,$BS129&gt;2027,$BP$8,$BF129&gt;2027,$BP$8,$BS129&lt;2027,$BP$8)</f>
        <v>365</v>
      </c>
      <c r="BQ129" s="116" cm="1">
        <f t="array" ref="BQ129">_xlfn.IFS($BF129=2028,$BI129,$BS129=2028,$BV129,$BF129&lt;2028,$BQ$8,$BS129&gt;2028,$BQ$8,$BF129&gt;2028,$BQ$8,$BS129&lt;2028,$BQ$8)</f>
        <v>366</v>
      </c>
      <c r="BR129" s="119" cm="1">
        <f t="array" ref="BR129">_xlfn.IFS($BF129=2029,$BI129,$BS129=2029,$BV129,$BF129&lt;2029,$BR$8,$BS129&gt;2029,$BR$8,$BF129&gt;2029,$BR$8,$BS129&lt;2029,$BR$8)</f>
        <v>365</v>
      </c>
      <c r="BS129" s="142">
        <f>YEAR(Table2[[#This Row],[Ja papildatvaļinājums - darbinieka darba beigšanas datums iestādē, ja darbs projektā nav beigts  31.decembrī5]])</f>
        <v>1900</v>
      </c>
      <c r="BT129" s="141">
        <f>MONTH(Table2[[#This Row],[Ja papildatvaļinājums - darbinieka darba beigšanas datums iestādē, ja darbs projektā nav beigts  31.decembrī5]])</f>
        <v>1</v>
      </c>
      <c r="BU129" s="141">
        <f>DAY(Table2[[#This Row],[Ja papildatvaļinājums - darbinieka darba beigšanas datums iestādē, ja darbs projektā nav beigts  31.decembrī5]])</f>
        <v>0</v>
      </c>
      <c r="BV129" s="141">
        <f>IF(YEAR($J129)=YEAR($K129),MIN(DATE($BS129,$BT129,$BU129),$K129)-MAX(DATE($BF129,$BG129,$BH129),$J129)+1,MIN(DATE($BS129,$BT129,$BU129),$K129)-MAX(DATE(Table2[[#This Row],[Darba beigu gads iestādē]],1,1))+1)</f>
        <v>1</v>
      </c>
    </row>
    <row r="130" spans="1:74" x14ac:dyDescent="0.3">
      <c r="A130" s="26">
        <v>121</v>
      </c>
      <c r="B130" s="48"/>
      <c r="C130" s="49"/>
      <c r="D130" s="57"/>
      <c r="E130" s="63">
        <f>SUMIF(Table2[[#This Row],[b.2021]:[c.2029]],"&gt;0",Table2[[#This Row],[b.2021]:[c.2029]])</f>
        <v>0</v>
      </c>
      <c r="F130" s="58"/>
      <c r="G130" s="59"/>
      <c r="H130" s="66">
        <f>Table2[[#This Row],[Atvaļinājuma dienu skaits, kas projektā attiecināts iepriekšējos MP ]]+Table2[[#This Row],[Atvaļinājuma dienu skaits, kas pieprasīts šajā MP3]]</f>
        <v>0</v>
      </c>
      <c r="I130" s="29">
        <f>Table2[[#This Row],[Atvaļinājums proporcionāli nostrādātajam laikam projektā (Visi atvaļinājumi kopā)]]-H130</f>
        <v>0</v>
      </c>
      <c r="J130" s="135"/>
      <c r="K130" s="139"/>
      <c r="L130" s="125"/>
      <c r="M130" s="126"/>
      <c r="N130" s="126"/>
      <c r="O130" s="126"/>
      <c r="P130" s="126"/>
      <c r="Q130" s="126"/>
      <c r="R130" s="126"/>
      <c r="S130" s="126"/>
      <c r="T130" s="127"/>
      <c r="U130" s="170"/>
      <c r="V130" s="106">
        <f>IF(COUNT(Table2[[#This Row],[Darba sākuma datums projektā1]:[Amata pienākumu izpildes termiņš, vai darba beigu datums par kuru iesniegts MP2]])=2,MIN(DATE($V$9,12,31),$D130)-MAX(DATE($V$9,1,1),$C130)+1,0)</f>
        <v>0</v>
      </c>
      <c r="W130" s="99">
        <f>IF(COUNT(Table2[[#This Row],[Darba sākuma datums projektā1]:[Amata pienākumu izpildes termiņš, vai darba beigu datums par kuru iesniegts MP2]])=2,MIN(DATE($W$9,12,31),$D130)-MAX(DATE($W$9,1,1),$C130)+1,0)</f>
        <v>0</v>
      </c>
      <c r="X130" s="99">
        <f>IF(COUNT(Table2[[#This Row],[Darba sākuma datums projektā1]:[Amata pienākumu izpildes termiņš, vai darba beigu datums par kuru iesniegts MP2]])=2,MIN(DATE($X$9,12,31),$D130)-MAX(DATE($X$9,1,1),$C130)+1,0)</f>
        <v>0</v>
      </c>
      <c r="Y130" s="99">
        <f>IF(COUNT(Table2[[#This Row],[Darba sākuma datums projektā1]:[Amata pienākumu izpildes termiņš, vai darba beigu datums par kuru iesniegts MP2]])=2,MIN(DATE($Y$9,12,31),$D130)-MAX(DATE($Y$9,1,1),$C130)+1,0)</f>
        <v>0</v>
      </c>
      <c r="Z130" s="99">
        <f>IF(COUNT(Table2[[#This Row],[Darba sākuma datums projektā1]:[Amata pienākumu izpildes termiņš, vai darba beigu datums par kuru iesniegts MP2]])=2,MIN(DATE($Z$9,12,31),$D130)-MAX(DATE(Z$9,1,1),$C130)+1,0)</f>
        <v>0</v>
      </c>
      <c r="AA130" s="99">
        <f>IF(COUNT(Table2[[#This Row],[Darba sākuma datums projektā1]:[Amata pienākumu izpildes termiņš, vai darba beigu datums par kuru iesniegts MP2]])=2,MIN(DATE($AA$9,12,31),$D130)-MAX(DATE($AA$9,1,1),$C130)+1,0)</f>
        <v>0</v>
      </c>
      <c r="AB130" s="99">
        <f>IF(COUNT(Table2[[#This Row],[Darba sākuma datums projektā1]:[Amata pienākumu izpildes termiņš, vai darba beigu datums par kuru iesniegts MP2]])=2,MIN(DATE($AB$9,12,31),$D130)-MAX(DATE($AB$9,1,1),$C130)+1,0)</f>
        <v>0</v>
      </c>
      <c r="AC130" s="99">
        <f>IF(COUNT(Table2[[#This Row],[Darba sākuma datums projektā1]:[Amata pienākumu izpildes termiņš, vai darba beigu datums par kuru iesniegts MP2]])=2,MIN(DATE($AC$9,12,31),$D130)-MAX(DATE($AC$9,1,1),$C130)+1,0)</f>
        <v>0</v>
      </c>
      <c r="AD130" s="109">
        <f>IF(COUNT(Table2[[#This Row],[Darba sākuma datums projektā1]:[Amata pienākumu izpildes termiņš, vai darba beigu datums par kuru iesniegts MP2]])=2,MIN(DATE($AD$9,12,31),$D130)-MAX(DATE($AD$9,1,1),$C130)+1,0)</f>
        <v>0</v>
      </c>
      <c r="AE130" s="106">
        <f t="shared" si="21"/>
        <v>0</v>
      </c>
      <c r="AF130" s="99">
        <f t="shared" si="22"/>
        <v>0</v>
      </c>
      <c r="AG130" s="99">
        <f t="shared" si="23"/>
        <v>0</v>
      </c>
      <c r="AH130" s="99">
        <f t="shared" si="24"/>
        <v>0</v>
      </c>
      <c r="AI130" s="99">
        <f t="shared" si="25"/>
        <v>0</v>
      </c>
      <c r="AJ130" s="99">
        <f t="shared" si="26"/>
        <v>0</v>
      </c>
      <c r="AK130" s="99">
        <f t="shared" si="27"/>
        <v>0</v>
      </c>
      <c r="AL130" s="99">
        <f t="shared" si="28"/>
        <v>0</v>
      </c>
      <c r="AM130" s="100">
        <f t="shared" si="29"/>
        <v>0</v>
      </c>
      <c r="AN130" s="103" t="e">
        <f>Table2[[#This Row],[2021]]/Table2[[#This Row],[d.2021]]</f>
        <v>#DIV/0!</v>
      </c>
      <c r="AO130" s="104" t="e">
        <f>Table2[[#This Row],[2022]]/Table2[[#This Row],[d.2022]]</f>
        <v>#DIV/0!</v>
      </c>
      <c r="AP130" s="104" t="e">
        <f>Table2[[#This Row],[2023]]/Table2[[#This Row],[d.2023]]</f>
        <v>#DIV/0!</v>
      </c>
      <c r="AQ130" s="104" t="e">
        <f>Table2[[#This Row],[2024]]/Table2[[#This Row],[d.2024]]</f>
        <v>#DIV/0!</v>
      </c>
      <c r="AR130" s="104" t="e">
        <f>Table2[[#This Row],[2025]]/Table2[[#This Row],[d.2025]]</f>
        <v>#DIV/0!</v>
      </c>
      <c r="AS130" s="104" t="e">
        <f>Table2[[#This Row],[2026]]/Table2[[#This Row],[d.2026]]</f>
        <v>#DIV/0!</v>
      </c>
      <c r="AT130" s="104" t="e">
        <f>Table2[[#This Row],[2027]]/Table2[[#This Row],[d.2027]]</f>
        <v>#DIV/0!</v>
      </c>
      <c r="AU130" s="104" t="e">
        <f>Table2[[#This Row],[2028]]/Table2[[#This Row],[d.2028]]</f>
        <v>#DIV/0!</v>
      </c>
      <c r="AV130" s="108" t="e">
        <f>Table2[[#This Row],[2029]]/Table2[[#This Row],[d.2029]]</f>
        <v>#DIV/0!</v>
      </c>
      <c r="AW130" s="97" t="e">
        <f>Table2[[#This Row],[e.2021]]/Table2[[#This Row],[Papildatvaļinājums par 20216]]</f>
        <v>#DIV/0!</v>
      </c>
      <c r="AX130" s="97" t="e">
        <f>Table2[[#This Row],[e.2022]]/Table2[[#This Row],[Papildatvaļinājums par 20226]]</f>
        <v>#DIV/0!</v>
      </c>
      <c r="AY130" s="97" t="e">
        <f>Table2[[#This Row],[e.2023]]/Table2[[#This Row],[Papildatvaļinājums par 20236]]</f>
        <v>#DIV/0!</v>
      </c>
      <c r="AZ130" s="97" t="e">
        <f>Table2[[#This Row],[e.2024]]/Table2[[#This Row],[Papildatvaļinājums par 20246]]</f>
        <v>#DIV/0!</v>
      </c>
      <c r="BA130" s="97" t="e">
        <f>Table2[[#This Row],[e.2025]]/Table2[[#This Row],[Papildatvaļinājums par 20256]]</f>
        <v>#DIV/0!</v>
      </c>
      <c r="BB130" s="97" t="e">
        <f>Table2[[#This Row],[e.2026]]/Table2[[#This Row],[Papildatvaļinājums par 20266]]</f>
        <v>#DIV/0!</v>
      </c>
      <c r="BC130" s="97" t="e">
        <f>Table2[[#This Row],[e.2027]]/Table2[[#This Row],[Papildatvaļinājums par 20276]]</f>
        <v>#DIV/0!</v>
      </c>
      <c r="BD130" s="97" t="e">
        <f>Table2[[#This Row],[e.2028]]/Table2[[#This Row],[Papildatvaļinājums par 20286]]</f>
        <v>#DIV/0!</v>
      </c>
      <c r="BE130" s="98" t="e">
        <f>Table2[[#This Row],[e.2029]]/Table2[[#This Row],[Papildatvaļinājums par 20296]]</f>
        <v>#DIV/0!</v>
      </c>
      <c r="BF130" s="85">
        <f>YEAR(Table2[[#This Row],[Ja papildatvaļinājums - darbinieka darba uzsākšana iestādē, ja darbs projektā nav uzsākts 1.janvārī4]])</f>
        <v>1900</v>
      </c>
      <c r="BG130" s="86">
        <f>MONTH(Table2[[#This Row],[Ja papildatvaļinājums - darbinieka darba uzsākšana iestādē, ja darbs projektā nav uzsākts 1.janvārī4]])</f>
        <v>1</v>
      </c>
      <c r="BH130" s="86">
        <f>DAY(Table2[[#This Row],[Ja papildatvaļinājums - darbinieka darba uzsākšana iestādē, ja darbs projektā nav uzsākts 1.janvārī4]])</f>
        <v>0</v>
      </c>
      <c r="BI130" s="147">
        <f t="shared" si="30"/>
        <v>1</v>
      </c>
      <c r="BJ130" s="144" cm="1">
        <f t="array" ref="BJ130">_xlfn.IFS($BF130=2021,$BI130,$BS130=2021,$BV130,$BF130&lt;2021,$BJ$8,$BS130&gt;2021,$BJ$8,$BF130&gt;2021,$BJ$8,$BS130&lt;2021,$BJ$8)</f>
        <v>365</v>
      </c>
      <c r="BK130" s="116" cm="1">
        <f t="array" ref="BK130">_xlfn.IFS($BF130=2022,$BI130,$BS130=2022,$BV130,$BF130&lt;2022,$BK$8,$BS130&gt;2022,$BK$8,$BF130&gt;2022,$BK$8,$BS130&lt;2022,$BK$8)</f>
        <v>365</v>
      </c>
      <c r="BL130" s="116" cm="1">
        <f t="array" ref="BL130">_xlfn.IFS($BF130=2023,$BI130,$BS130=2023,$BV130,$BF130&lt;2023,$BL$8,$BS130&gt;2023,$BL$8,$BF130&gt;2023,$BL$8,$BS130&lt;2023,$BL$8)</f>
        <v>365</v>
      </c>
      <c r="BM130" s="116" cm="1">
        <f t="array" ref="BM130">_xlfn.IFS($BF130=2024,$BI130,$BS130=2024,$BV130,$BF130&lt;2024,$BM$8,$BS130&gt;2024,$BM$8,$BF130&gt;2024,$BM$8,$BS130&lt;2024,$BM$8)</f>
        <v>366</v>
      </c>
      <c r="BN130" s="116" cm="1">
        <f t="array" ref="BN130">_xlfn.IFS($BF130=2025,$BI130,$BS130=2025,$BV130,$BF130&lt;2025,$BN$8,$BS130&gt;2025,$BN$8,$BF130&gt;2025,$BN$8,$BS130&lt;2025,$BN$8)</f>
        <v>365</v>
      </c>
      <c r="BO130" s="116" cm="1">
        <f t="array" ref="BO130">_xlfn.IFS($BF130=2026,$BI130,$BS130=2026,$BV130,$BF130&lt;2026,$BO$8,$BS130&gt;2026,$BO$8,$BF130&gt;2026,$BO$8,$BS130&lt;2026,$BO$8)</f>
        <v>365</v>
      </c>
      <c r="BP130" s="116" cm="1">
        <f t="array" ref="BP130">_xlfn.IFS($BF130=2027,$BI130,$BS130=2027,$BV130,$BF130&lt;2027,$BP$8,$BS130&gt;2027,$BP$8,$BF130&gt;2027,$BP$8,$BS130&lt;2027,$BP$8)</f>
        <v>365</v>
      </c>
      <c r="BQ130" s="116" cm="1">
        <f t="array" ref="BQ130">_xlfn.IFS($BF130=2028,$BI130,$BS130=2028,$BV130,$BF130&lt;2028,$BQ$8,$BS130&gt;2028,$BQ$8,$BF130&gt;2028,$BQ$8,$BS130&lt;2028,$BQ$8)</f>
        <v>366</v>
      </c>
      <c r="BR130" s="119" cm="1">
        <f t="array" ref="BR130">_xlfn.IFS($BF130=2029,$BI130,$BS130=2029,$BV130,$BF130&lt;2029,$BR$8,$BS130&gt;2029,$BR$8,$BF130&gt;2029,$BR$8,$BS130&lt;2029,$BR$8)</f>
        <v>365</v>
      </c>
      <c r="BS130" s="142">
        <f>YEAR(Table2[[#This Row],[Ja papildatvaļinājums - darbinieka darba beigšanas datums iestādē, ja darbs projektā nav beigts  31.decembrī5]])</f>
        <v>1900</v>
      </c>
      <c r="BT130" s="141">
        <f>MONTH(Table2[[#This Row],[Ja papildatvaļinājums - darbinieka darba beigšanas datums iestādē, ja darbs projektā nav beigts  31.decembrī5]])</f>
        <v>1</v>
      </c>
      <c r="BU130" s="141">
        <f>DAY(Table2[[#This Row],[Ja papildatvaļinājums - darbinieka darba beigšanas datums iestādē, ja darbs projektā nav beigts  31.decembrī5]])</f>
        <v>0</v>
      </c>
      <c r="BV130" s="141">
        <f>IF(YEAR($J130)=YEAR($K130),MIN(DATE($BS130,$BT130,$BU130),$K130)-MAX(DATE($BF130,$BG130,$BH130),$J130)+1,MIN(DATE($BS130,$BT130,$BU130),$K130)-MAX(DATE(Table2[[#This Row],[Darba beigu gads iestādē]],1,1))+1)</f>
        <v>1</v>
      </c>
    </row>
    <row r="131" spans="1:74" x14ac:dyDescent="0.3">
      <c r="A131" s="26">
        <v>122</v>
      </c>
      <c r="B131" s="48"/>
      <c r="C131" s="49"/>
      <c r="D131" s="57"/>
      <c r="E131" s="63">
        <f>SUMIF(Table2[[#This Row],[b.2021]:[c.2029]],"&gt;0",Table2[[#This Row],[b.2021]:[c.2029]])</f>
        <v>0</v>
      </c>
      <c r="F131" s="58"/>
      <c r="G131" s="59"/>
      <c r="H131" s="66">
        <f>Table2[[#This Row],[Atvaļinājuma dienu skaits, kas projektā attiecināts iepriekšējos MP ]]+Table2[[#This Row],[Atvaļinājuma dienu skaits, kas pieprasīts šajā MP3]]</f>
        <v>0</v>
      </c>
      <c r="I131" s="29">
        <f>Table2[[#This Row],[Atvaļinājums proporcionāli nostrādātajam laikam projektā (Visi atvaļinājumi kopā)]]-H131</f>
        <v>0</v>
      </c>
      <c r="J131" s="135"/>
      <c r="K131" s="139"/>
      <c r="L131" s="125"/>
      <c r="M131" s="126"/>
      <c r="N131" s="126"/>
      <c r="O131" s="126"/>
      <c r="P131" s="126"/>
      <c r="Q131" s="126"/>
      <c r="R131" s="126"/>
      <c r="S131" s="126"/>
      <c r="T131" s="127"/>
      <c r="U131" s="170"/>
      <c r="V131" s="106">
        <f>IF(COUNT(Table2[[#This Row],[Darba sākuma datums projektā1]:[Amata pienākumu izpildes termiņš, vai darba beigu datums par kuru iesniegts MP2]])=2,MIN(DATE($V$9,12,31),$D131)-MAX(DATE($V$9,1,1),$C131)+1,0)</f>
        <v>0</v>
      </c>
      <c r="W131" s="99">
        <f>IF(COUNT(Table2[[#This Row],[Darba sākuma datums projektā1]:[Amata pienākumu izpildes termiņš, vai darba beigu datums par kuru iesniegts MP2]])=2,MIN(DATE($W$9,12,31),$D131)-MAX(DATE($W$9,1,1),$C131)+1,0)</f>
        <v>0</v>
      </c>
      <c r="X131" s="99">
        <f>IF(COUNT(Table2[[#This Row],[Darba sākuma datums projektā1]:[Amata pienākumu izpildes termiņš, vai darba beigu datums par kuru iesniegts MP2]])=2,MIN(DATE($X$9,12,31),$D131)-MAX(DATE($X$9,1,1),$C131)+1,0)</f>
        <v>0</v>
      </c>
      <c r="Y131" s="99">
        <f>IF(COUNT(Table2[[#This Row],[Darba sākuma datums projektā1]:[Amata pienākumu izpildes termiņš, vai darba beigu datums par kuru iesniegts MP2]])=2,MIN(DATE($Y$9,12,31),$D131)-MAX(DATE($Y$9,1,1),$C131)+1,0)</f>
        <v>0</v>
      </c>
      <c r="Z131" s="99">
        <f>IF(COUNT(Table2[[#This Row],[Darba sākuma datums projektā1]:[Amata pienākumu izpildes termiņš, vai darba beigu datums par kuru iesniegts MP2]])=2,MIN(DATE($Z$9,12,31),$D131)-MAX(DATE(Z$9,1,1),$C131)+1,0)</f>
        <v>0</v>
      </c>
      <c r="AA131" s="99">
        <f>IF(COUNT(Table2[[#This Row],[Darba sākuma datums projektā1]:[Amata pienākumu izpildes termiņš, vai darba beigu datums par kuru iesniegts MP2]])=2,MIN(DATE($AA$9,12,31),$D131)-MAX(DATE($AA$9,1,1),$C131)+1,0)</f>
        <v>0</v>
      </c>
      <c r="AB131" s="99">
        <f>IF(COUNT(Table2[[#This Row],[Darba sākuma datums projektā1]:[Amata pienākumu izpildes termiņš, vai darba beigu datums par kuru iesniegts MP2]])=2,MIN(DATE($AB$9,12,31),$D131)-MAX(DATE($AB$9,1,1),$C131)+1,0)</f>
        <v>0</v>
      </c>
      <c r="AC131" s="99">
        <f>IF(COUNT(Table2[[#This Row],[Darba sākuma datums projektā1]:[Amata pienākumu izpildes termiņš, vai darba beigu datums par kuru iesniegts MP2]])=2,MIN(DATE($AC$9,12,31),$D131)-MAX(DATE($AC$9,1,1),$C131)+1,0)</f>
        <v>0</v>
      </c>
      <c r="AD131" s="109">
        <f>IF(COUNT(Table2[[#This Row],[Darba sākuma datums projektā1]:[Amata pienākumu izpildes termiņš, vai darba beigu datums par kuru iesniegts MP2]])=2,MIN(DATE($AD$9,12,31),$D131)-MAX(DATE($AD$9,1,1),$C131)+1,0)</f>
        <v>0</v>
      </c>
      <c r="AE131" s="106">
        <f t="shared" si="21"/>
        <v>0</v>
      </c>
      <c r="AF131" s="99">
        <f t="shared" si="22"/>
        <v>0</v>
      </c>
      <c r="AG131" s="99">
        <f t="shared" si="23"/>
        <v>0</v>
      </c>
      <c r="AH131" s="99">
        <f t="shared" si="24"/>
        <v>0</v>
      </c>
      <c r="AI131" s="99">
        <f t="shared" si="25"/>
        <v>0</v>
      </c>
      <c r="AJ131" s="99">
        <f t="shared" si="26"/>
        <v>0</v>
      </c>
      <c r="AK131" s="99">
        <f t="shared" si="27"/>
        <v>0</v>
      </c>
      <c r="AL131" s="99">
        <f t="shared" si="28"/>
        <v>0</v>
      </c>
      <c r="AM131" s="100">
        <f t="shared" si="29"/>
        <v>0</v>
      </c>
      <c r="AN131" s="103" t="e">
        <f>Table2[[#This Row],[2021]]/Table2[[#This Row],[d.2021]]</f>
        <v>#DIV/0!</v>
      </c>
      <c r="AO131" s="104" t="e">
        <f>Table2[[#This Row],[2022]]/Table2[[#This Row],[d.2022]]</f>
        <v>#DIV/0!</v>
      </c>
      <c r="AP131" s="104" t="e">
        <f>Table2[[#This Row],[2023]]/Table2[[#This Row],[d.2023]]</f>
        <v>#DIV/0!</v>
      </c>
      <c r="AQ131" s="104" t="e">
        <f>Table2[[#This Row],[2024]]/Table2[[#This Row],[d.2024]]</f>
        <v>#DIV/0!</v>
      </c>
      <c r="AR131" s="104" t="e">
        <f>Table2[[#This Row],[2025]]/Table2[[#This Row],[d.2025]]</f>
        <v>#DIV/0!</v>
      </c>
      <c r="AS131" s="104" t="e">
        <f>Table2[[#This Row],[2026]]/Table2[[#This Row],[d.2026]]</f>
        <v>#DIV/0!</v>
      </c>
      <c r="AT131" s="104" t="e">
        <f>Table2[[#This Row],[2027]]/Table2[[#This Row],[d.2027]]</f>
        <v>#DIV/0!</v>
      </c>
      <c r="AU131" s="104" t="e">
        <f>Table2[[#This Row],[2028]]/Table2[[#This Row],[d.2028]]</f>
        <v>#DIV/0!</v>
      </c>
      <c r="AV131" s="108" t="e">
        <f>Table2[[#This Row],[2029]]/Table2[[#This Row],[d.2029]]</f>
        <v>#DIV/0!</v>
      </c>
      <c r="AW131" s="97" t="e">
        <f>Table2[[#This Row],[e.2021]]/Table2[[#This Row],[Papildatvaļinājums par 20216]]</f>
        <v>#DIV/0!</v>
      </c>
      <c r="AX131" s="97" t="e">
        <f>Table2[[#This Row],[e.2022]]/Table2[[#This Row],[Papildatvaļinājums par 20226]]</f>
        <v>#DIV/0!</v>
      </c>
      <c r="AY131" s="97" t="e">
        <f>Table2[[#This Row],[e.2023]]/Table2[[#This Row],[Papildatvaļinājums par 20236]]</f>
        <v>#DIV/0!</v>
      </c>
      <c r="AZ131" s="97" t="e">
        <f>Table2[[#This Row],[e.2024]]/Table2[[#This Row],[Papildatvaļinājums par 20246]]</f>
        <v>#DIV/0!</v>
      </c>
      <c r="BA131" s="97" t="e">
        <f>Table2[[#This Row],[e.2025]]/Table2[[#This Row],[Papildatvaļinājums par 20256]]</f>
        <v>#DIV/0!</v>
      </c>
      <c r="BB131" s="97" t="e">
        <f>Table2[[#This Row],[e.2026]]/Table2[[#This Row],[Papildatvaļinājums par 20266]]</f>
        <v>#DIV/0!</v>
      </c>
      <c r="BC131" s="97" t="e">
        <f>Table2[[#This Row],[e.2027]]/Table2[[#This Row],[Papildatvaļinājums par 20276]]</f>
        <v>#DIV/0!</v>
      </c>
      <c r="BD131" s="97" t="e">
        <f>Table2[[#This Row],[e.2028]]/Table2[[#This Row],[Papildatvaļinājums par 20286]]</f>
        <v>#DIV/0!</v>
      </c>
      <c r="BE131" s="98" t="e">
        <f>Table2[[#This Row],[e.2029]]/Table2[[#This Row],[Papildatvaļinājums par 20296]]</f>
        <v>#DIV/0!</v>
      </c>
      <c r="BF131" s="85">
        <f>YEAR(Table2[[#This Row],[Ja papildatvaļinājums - darbinieka darba uzsākšana iestādē, ja darbs projektā nav uzsākts 1.janvārī4]])</f>
        <v>1900</v>
      </c>
      <c r="BG131" s="86">
        <f>MONTH(Table2[[#This Row],[Ja papildatvaļinājums - darbinieka darba uzsākšana iestādē, ja darbs projektā nav uzsākts 1.janvārī4]])</f>
        <v>1</v>
      </c>
      <c r="BH131" s="86">
        <f>DAY(Table2[[#This Row],[Ja papildatvaļinājums - darbinieka darba uzsākšana iestādē, ja darbs projektā nav uzsākts 1.janvārī4]])</f>
        <v>0</v>
      </c>
      <c r="BI131" s="147">
        <f t="shared" si="30"/>
        <v>1</v>
      </c>
      <c r="BJ131" s="144" cm="1">
        <f t="array" ref="BJ131">_xlfn.IFS($BF131=2021,$BI131,$BS131=2021,$BV131,$BF131&lt;2021,$BJ$8,$BS131&gt;2021,$BJ$8,$BF131&gt;2021,$BJ$8,$BS131&lt;2021,$BJ$8)</f>
        <v>365</v>
      </c>
      <c r="BK131" s="116" cm="1">
        <f t="array" ref="BK131">_xlfn.IFS($BF131=2022,$BI131,$BS131=2022,$BV131,$BF131&lt;2022,$BK$8,$BS131&gt;2022,$BK$8,$BF131&gt;2022,$BK$8,$BS131&lt;2022,$BK$8)</f>
        <v>365</v>
      </c>
      <c r="BL131" s="116" cm="1">
        <f t="array" ref="BL131">_xlfn.IFS($BF131=2023,$BI131,$BS131=2023,$BV131,$BF131&lt;2023,$BL$8,$BS131&gt;2023,$BL$8,$BF131&gt;2023,$BL$8,$BS131&lt;2023,$BL$8)</f>
        <v>365</v>
      </c>
      <c r="BM131" s="116" cm="1">
        <f t="array" ref="BM131">_xlfn.IFS($BF131=2024,$BI131,$BS131=2024,$BV131,$BF131&lt;2024,$BM$8,$BS131&gt;2024,$BM$8,$BF131&gt;2024,$BM$8,$BS131&lt;2024,$BM$8)</f>
        <v>366</v>
      </c>
      <c r="BN131" s="116" cm="1">
        <f t="array" ref="BN131">_xlfn.IFS($BF131=2025,$BI131,$BS131=2025,$BV131,$BF131&lt;2025,$BN$8,$BS131&gt;2025,$BN$8,$BF131&gt;2025,$BN$8,$BS131&lt;2025,$BN$8)</f>
        <v>365</v>
      </c>
      <c r="BO131" s="116" cm="1">
        <f t="array" ref="BO131">_xlfn.IFS($BF131=2026,$BI131,$BS131=2026,$BV131,$BF131&lt;2026,$BO$8,$BS131&gt;2026,$BO$8,$BF131&gt;2026,$BO$8,$BS131&lt;2026,$BO$8)</f>
        <v>365</v>
      </c>
      <c r="BP131" s="116" cm="1">
        <f t="array" ref="BP131">_xlfn.IFS($BF131=2027,$BI131,$BS131=2027,$BV131,$BF131&lt;2027,$BP$8,$BS131&gt;2027,$BP$8,$BF131&gt;2027,$BP$8,$BS131&lt;2027,$BP$8)</f>
        <v>365</v>
      </c>
      <c r="BQ131" s="116" cm="1">
        <f t="array" ref="BQ131">_xlfn.IFS($BF131=2028,$BI131,$BS131=2028,$BV131,$BF131&lt;2028,$BQ$8,$BS131&gt;2028,$BQ$8,$BF131&gt;2028,$BQ$8,$BS131&lt;2028,$BQ$8)</f>
        <v>366</v>
      </c>
      <c r="BR131" s="119" cm="1">
        <f t="array" ref="BR131">_xlfn.IFS($BF131=2029,$BI131,$BS131=2029,$BV131,$BF131&lt;2029,$BR$8,$BS131&gt;2029,$BR$8,$BF131&gt;2029,$BR$8,$BS131&lt;2029,$BR$8)</f>
        <v>365</v>
      </c>
      <c r="BS131" s="142">
        <f>YEAR(Table2[[#This Row],[Ja papildatvaļinājums - darbinieka darba beigšanas datums iestādē, ja darbs projektā nav beigts  31.decembrī5]])</f>
        <v>1900</v>
      </c>
      <c r="BT131" s="141">
        <f>MONTH(Table2[[#This Row],[Ja papildatvaļinājums - darbinieka darba beigšanas datums iestādē, ja darbs projektā nav beigts  31.decembrī5]])</f>
        <v>1</v>
      </c>
      <c r="BU131" s="141">
        <f>DAY(Table2[[#This Row],[Ja papildatvaļinājums - darbinieka darba beigšanas datums iestādē, ja darbs projektā nav beigts  31.decembrī5]])</f>
        <v>0</v>
      </c>
      <c r="BV131" s="141">
        <f>IF(YEAR($J131)=YEAR($K131),MIN(DATE($BS131,$BT131,$BU131),$K131)-MAX(DATE($BF131,$BG131,$BH131),$J131)+1,MIN(DATE($BS131,$BT131,$BU131),$K131)-MAX(DATE(Table2[[#This Row],[Darba beigu gads iestādē]],1,1))+1)</f>
        <v>1</v>
      </c>
    </row>
    <row r="132" spans="1:74" x14ac:dyDescent="0.3">
      <c r="A132" s="26">
        <v>123</v>
      </c>
      <c r="B132" s="48"/>
      <c r="C132" s="49"/>
      <c r="D132" s="57"/>
      <c r="E132" s="63">
        <f>SUMIF(Table2[[#This Row],[b.2021]:[c.2029]],"&gt;0",Table2[[#This Row],[b.2021]:[c.2029]])</f>
        <v>0</v>
      </c>
      <c r="F132" s="58"/>
      <c r="G132" s="59"/>
      <c r="H132" s="66">
        <f>Table2[[#This Row],[Atvaļinājuma dienu skaits, kas projektā attiecināts iepriekšējos MP ]]+Table2[[#This Row],[Atvaļinājuma dienu skaits, kas pieprasīts šajā MP3]]</f>
        <v>0</v>
      </c>
      <c r="I132" s="29">
        <f>Table2[[#This Row],[Atvaļinājums proporcionāli nostrādātajam laikam projektā (Visi atvaļinājumi kopā)]]-H132</f>
        <v>0</v>
      </c>
      <c r="J132" s="135"/>
      <c r="K132" s="139"/>
      <c r="L132" s="125"/>
      <c r="M132" s="126"/>
      <c r="N132" s="126"/>
      <c r="O132" s="126"/>
      <c r="P132" s="126"/>
      <c r="Q132" s="126"/>
      <c r="R132" s="126"/>
      <c r="S132" s="126"/>
      <c r="T132" s="127"/>
      <c r="U132" s="170"/>
      <c r="V132" s="106">
        <f>IF(COUNT(Table2[[#This Row],[Darba sākuma datums projektā1]:[Amata pienākumu izpildes termiņš, vai darba beigu datums par kuru iesniegts MP2]])=2,MIN(DATE($V$9,12,31),$D132)-MAX(DATE($V$9,1,1),$C132)+1,0)</f>
        <v>0</v>
      </c>
      <c r="W132" s="99">
        <f>IF(COUNT(Table2[[#This Row],[Darba sākuma datums projektā1]:[Amata pienākumu izpildes termiņš, vai darba beigu datums par kuru iesniegts MP2]])=2,MIN(DATE($W$9,12,31),$D132)-MAX(DATE($W$9,1,1),$C132)+1,0)</f>
        <v>0</v>
      </c>
      <c r="X132" s="99">
        <f>IF(COUNT(Table2[[#This Row],[Darba sākuma datums projektā1]:[Amata pienākumu izpildes termiņš, vai darba beigu datums par kuru iesniegts MP2]])=2,MIN(DATE($X$9,12,31),$D132)-MAX(DATE($X$9,1,1),$C132)+1,0)</f>
        <v>0</v>
      </c>
      <c r="Y132" s="99">
        <f>IF(COUNT(Table2[[#This Row],[Darba sākuma datums projektā1]:[Amata pienākumu izpildes termiņš, vai darba beigu datums par kuru iesniegts MP2]])=2,MIN(DATE($Y$9,12,31),$D132)-MAX(DATE($Y$9,1,1),$C132)+1,0)</f>
        <v>0</v>
      </c>
      <c r="Z132" s="99">
        <f>IF(COUNT(Table2[[#This Row],[Darba sākuma datums projektā1]:[Amata pienākumu izpildes termiņš, vai darba beigu datums par kuru iesniegts MP2]])=2,MIN(DATE($Z$9,12,31),$D132)-MAX(DATE(Z$9,1,1),$C132)+1,0)</f>
        <v>0</v>
      </c>
      <c r="AA132" s="99">
        <f>IF(COUNT(Table2[[#This Row],[Darba sākuma datums projektā1]:[Amata pienākumu izpildes termiņš, vai darba beigu datums par kuru iesniegts MP2]])=2,MIN(DATE($AA$9,12,31),$D132)-MAX(DATE($AA$9,1,1),$C132)+1,0)</f>
        <v>0</v>
      </c>
      <c r="AB132" s="99">
        <f>IF(COUNT(Table2[[#This Row],[Darba sākuma datums projektā1]:[Amata pienākumu izpildes termiņš, vai darba beigu datums par kuru iesniegts MP2]])=2,MIN(DATE($AB$9,12,31),$D132)-MAX(DATE($AB$9,1,1),$C132)+1,0)</f>
        <v>0</v>
      </c>
      <c r="AC132" s="99">
        <f>IF(COUNT(Table2[[#This Row],[Darba sākuma datums projektā1]:[Amata pienākumu izpildes termiņš, vai darba beigu datums par kuru iesniegts MP2]])=2,MIN(DATE($AC$9,12,31),$D132)-MAX(DATE($AC$9,1,1),$C132)+1,0)</f>
        <v>0</v>
      </c>
      <c r="AD132" s="109">
        <f>IF(COUNT(Table2[[#This Row],[Darba sākuma datums projektā1]:[Amata pienākumu izpildes termiņš, vai darba beigu datums par kuru iesniegts MP2]])=2,MIN(DATE($AD$9,12,31),$D132)-MAX(DATE($AD$9,1,1),$C132)+1,0)</f>
        <v>0</v>
      </c>
      <c r="AE132" s="106">
        <f t="shared" si="21"/>
        <v>0</v>
      </c>
      <c r="AF132" s="99">
        <f t="shared" si="22"/>
        <v>0</v>
      </c>
      <c r="AG132" s="99">
        <f t="shared" si="23"/>
        <v>0</v>
      </c>
      <c r="AH132" s="99">
        <f t="shared" si="24"/>
        <v>0</v>
      </c>
      <c r="AI132" s="99">
        <f t="shared" si="25"/>
        <v>0</v>
      </c>
      <c r="AJ132" s="99">
        <f t="shared" si="26"/>
        <v>0</v>
      </c>
      <c r="AK132" s="99">
        <f t="shared" si="27"/>
        <v>0</v>
      </c>
      <c r="AL132" s="99">
        <f t="shared" si="28"/>
        <v>0</v>
      </c>
      <c r="AM132" s="100">
        <f t="shared" si="29"/>
        <v>0</v>
      </c>
      <c r="AN132" s="103" t="e">
        <f>Table2[[#This Row],[2021]]/Table2[[#This Row],[d.2021]]</f>
        <v>#DIV/0!</v>
      </c>
      <c r="AO132" s="104" t="e">
        <f>Table2[[#This Row],[2022]]/Table2[[#This Row],[d.2022]]</f>
        <v>#DIV/0!</v>
      </c>
      <c r="AP132" s="104" t="e">
        <f>Table2[[#This Row],[2023]]/Table2[[#This Row],[d.2023]]</f>
        <v>#DIV/0!</v>
      </c>
      <c r="AQ132" s="104" t="e">
        <f>Table2[[#This Row],[2024]]/Table2[[#This Row],[d.2024]]</f>
        <v>#DIV/0!</v>
      </c>
      <c r="AR132" s="104" t="e">
        <f>Table2[[#This Row],[2025]]/Table2[[#This Row],[d.2025]]</f>
        <v>#DIV/0!</v>
      </c>
      <c r="AS132" s="104" t="e">
        <f>Table2[[#This Row],[2026]]/Table2[[#This Row],[d.2026]]</f>
        <v>#DIV/0!</v>
      </c>
      <c r="AT132" s="104" t="e">
        <f>Table2[[#This Row],[2027]]/Table2[[#This Row],[d.2027]]</f>
        <v>#DIV/0!</v>
      </c>
      <c r="AU132" s="104" t="e">
        <f>Table2[[#This Row],[2028]]/Table2[[#This Row],[d.2028]]</f>
        <v>#DIV/0!</v>
      </c>
      <c r="AV132" s="108" t="e">
        <f>Table2[[#This Row],[2029]]/Table2[[#This Row],[d.2029]]</f>
        <v>#DIV/0!</v>
      </c>
      <c r="AW132" s="97" t="e">
        <f>Table2[[#This Row],[e.2021]]/Table2[[#This Row],[Papildatvaļinājums par 20216]]</f>
        <v>#DIV/0!</v>
      </c>
      <c r="AX132" s="97" t="e">
        <f>Table2[[#This Row],[e.2022]]/Table2[[#This Row],[Papildatvaļinājums par 20226]]</f>
        <v>#DIV/0!</v>
      </c>
      <c r="AY132" s="97" t="e">
        <f>Table2[[#This Row],[e.2023]]/Table2[[#This Row],[Papildatvaļinājums par 20236]]</f>
        <v>#DIV/0!</v>
      </c>
      <c r="AZ132" s="97" t="e">
        <f>Table2[[#This Row],[e.2024]]/Table2[[#This Row],[Papildatvaļinājums par 20246]]</f>
        <v>#DIV/0!</v>
      </c>
      <c r="BA132" s="97" t="e">
        <f>Table2[[#This Row],[e.2025]]/Table2[[#This Row],[Papildatvaļinājums par 20256]]</f>
        <v>#DIV/0!</v>
      </c>
      <c r="BB132" s="97" t="e">
        <f>Table2[[#This Row],[e.2026]]/Table2[[#This Row],[Papildatvaļinājums par 20266]]</f>
        <v>#DIV/0!</v>
      </c>
      <c r="BC132" s="97" t="e">
        <f>Table2[[#This Row],[e.2027]]/Table2[[#This Row],[Papildatvaļinājums par 20276]]</f>
        <v>#DIV/0!</v>
      </c>
      <c r="BD132" s="97" t="e">
        <f>Table2[[#This Row],[e.2028]]/Table2[[#This Row],[Papildatvaļinājums par 20286]]</f>
        <v>#DIV/0!</v>
      </c>
      <c r="BE132" s="98" t="e">
        <f>Table2[[#This Row],[e.2029]]/Table2[[#This Row],[Papildatvaļinājums par 20296]]</f>
        <v>#DIV/0!</v>
      </c>
      <c r="BF132" s="85">
        <f>YEAR(Table2[[#This Row],[Ja papildatvaļinājums - darbinieka darba uzsākšana iestādē, ja darbs projektā nav uzsākts 1.janvārī4]])</f>
        <v>1900</v>
      </c>
      <c r="BG132" s="86">
        <f>MONTH(Table2[[#This Row],[Ja papildatvaļinājums - darbinieka darba uzsākšana iestādē, ja darbs projektā nav uzsākts 1.janvārī4]])</f>
        <v>1</v>
      </c>
      <c r="BH132" s="86">
        <f>DAY(Table2[[#This Row],[Ja papildatvaļinājums - darbinieka darba uzsākšana iestādē, ja darbs projektā nav uzsākts 1.janvārī4]])</f>
        <v>0</v>
      </c>
      <c r="BI132" s="147">
        <f t="shared" si="30"/>
        <v>1</v>
      </c>
      <c r="BJ132" s="144" cm="1">
        <f t="array" ref="BJ132">_xlfn.IFS($BF132=2021,$BI132,$BS132=2021,$BV132,$BF132&lt;2021,$BJ$8,$BS132&gt;2021,$BJ$8,$BF132&gt;2021,$BJ$8,$BS132&lt;2021,$BJ$8)</f>
        <v>365</v>
      </c>
      <c r="BK132" s="116" cm="1">
        <f t="array" ref="BK132">_xlfn.IFS($BF132=2022,$BI132,$BS132=2022,$BV132,$BF132&lt;2022,$BK$8,$BS132&gt;2022,$BK$8,$BF132&gt;2022,$BK$8,$BS132&lt;2022,$BK$8)</f>
        <v>365</v>
      </c>
      <c r="BL132" s="116" cm="1">
        <f t="array" ref="BL132">_xlfn.IFS($BF132=2023,$BI132,$BS132=2023,$BV132,$BF132&lt;2023,$BL$8,$BS132&gt;2023,$BL$8,$BF132&gt;2023,$BL$8,$BS132&lt;2023,$BL$8)</f>
        <v>365</v>
      </c>
      <c r="BM132" s="116" cm="1">
        <f t="array" ref="BM132">_xlfn.IFS($BF132=2024,$BI132,$BS132=2024,$BV132,$BF132&lt;2024,$BM$8,$BS132&gt;2024,$BM$8,$BF132&gt;2024,$BM$8,$BS132&lt;2024,$BM$8)</f>
        <v>366</v>
      </c>
      <c r="BN132" s="116" cm="1">
        <f t="array" ref="BN132">_xlfn.IFS($BF132=2025,$BI132,$BS132=2025,$BV132,$BF132&lt;2025,$BN$8,$BS132&gt;2025,$BN$8,$BF132&gt;2025,$BN$8,$BS132&lt;2025,$BN$8)</f>
        <v>365</v>
      </c>
      <c r="BO132" s="116" cm="1">
        <f t="array" ref="BO132">_xlfn.IFS($BF132=2026,$BI132,$BS132=2026,$BV132,$BF132&lt;2026,$BO$8,$BS132&gt;2026,$BO$8,$BF132&gt;2026,$BO$8,$BS132&lt;2026,$BO$8)</f>
        <v>365</v>
      </c>
      <c r="BP132" s="116" cm="1">
        <f t="array" ref="BP132">_xlfn.IFS($BF132=2027,$BI132,$BS132=2027,$BV132,$BF132&lt;2027,$BP$8,$BS132&gt;2027,$BP$8,$BF132&gt;2027,$BP$8,$BS132&lt;2027,$BP$8)</f>
        <v>365</v>
      </c>
      <c r="BQ132" s="116" cm="1">
        <f t="array" ref="BQ132">_xlfn.IFS($BF132=2028,$BI132,$BS132=2028,$BV132,$BF132&lt;2028,$BQ$8,$BS132&gt;2028,$BQ$8,$BF132&gt;2028,$BQ$8,$BS132&lt;2028,$BQ$8)</f>
        <v>366</v>
      </c>
      <c r="BR132" s="119" cm="1">
        <f t="array" ref="BR132">_xlfn.IFS($BF132=2029,$BI132,$BS132=2029,$BV132,$BF132&lt;2029,$BR$8,$BS132&gt;2029,$BR$8,$BF132&gt;2029,$BR$8,$BS132&lt;2029,$BR$8)</f>
        <v>365</v>
      </c>
      <c r="BS132" s="142">
        <f>YEAR(Table2[[#This Row],[Ja papildatvaļinājums - darbinieka darba beigšanas datums iestādē, ja darbs projektā nav beigts  31.decembrī5]])</f>
        <v>1900</v>
      </c>
      <c r="BT132" s="141">
        <f>MONTH(Table2[[#This Row],[Ja papildatvaļinājums - darbinieka darba beigšanas datums iestādē, ja darbs projektā nav beigts  31.decembrī5]])</f>
        <v>1</v>
      </c>
      <c r="BU132" s="141">
        <f>DAY(Table2[[#This Row],[Ja papildatvaļinājums - darbinieka darba beigšanas datums iestādē, ja darbs projektā nav beigts  31.decembrī5]])</f>
        <v>0</v>
      </c>
      <c r="BV132" s="141">
        <f>IF(YEAR($J132)=YEAR($K132),MIN(DATE($BS132,$BT132,$BU132),$K132)-MAX(DATE($BF132,$BG132,$BH132),$J132)+1,MIN(DATE($BS132,$BT132,$BU132),$K132)-MAX(DATE(Table2[[#This Row],[Darba beigu gads iestādē]],1,1))+1)</f>
        <v>1</v>
      </c>
    </row>
    <row r="133" spans="1:74" x14ac:dyDescent="0.3">
      <c r="A133" s="26">
        <v>124</v>
      </c>
      <c r="B133" s="48"/>
      <c r="C133" s="49"/>
      <c r="D133" s="57"/>
      <c r="E133" s="63">
        <f>SUMIF(Table2[[#This Row],[b.2021]:[c.2029]],"&gt;0",Table2[[#This Row],[b.2021]:[c.2029]])</f>
        <v>0</v>
      </c>
      <c r="F133" s="58"/>
      <c r="G133" s="59"/>
      <c r="H133" s="66">
        <f>Table2[[#This Row],[Atvaļinājuma dienu skaits, kas projektā attiecināts iepriekšējos MP ]]+Table2[[#This Row],[Atvaļinājuma dienu skaits, kas pieprasīts šajā MP3]]</f>
        <v>0</v>
      </c>
      <c r="I133" s="29">
        <f>Table2[[#This Row],[Atvaļinājums proporcionāli nostrādātajam laikam projektā (Visi atvaļinājumi kopā)]]-H133</f>
        <v>0</v>
      </c>
      <c r="J133" s="135"/>
      <c r="K133" s="139"/>
      <c r="L133" s="125"/>
      <c r="M133" s="126"/>
      <c r="N133" s="126"/>
      <c r="O133" s="126"/>
      <c r="P133" s="126"/>
      <c r="Q133" s="126"/>
      <c r="R133" s="126"/>
      <c r="S133" s="126"/>
      <c r="T133" s="127"/>
      <c r="U133" s="170"/>
      <c r="V133" s="106">
        <f>IF(COUNT(Table2[[#This Row],[Darba sākuma datums projektā1]:[Amata pienākumu izpildes termiņš, vai darba beigu datums par kuru iesniegts MP2]])=2,MIN(DATE($V$9,12,31),$D133)-MAX(DATE($V$9,1,1),$C133)+1,0)</f>
        <v>0</v>
      </c>
      <c r="W133" s="99">
        <f>IF(COUNT(Table2[[#This Row],[Darba sākuma datums projektā1]:[Amata pienākumu izpildes termiņš, vai darba beigu datums par kuru iesniegts MP2]])=2,MIN(DATE($W$9,12,31),$D133)-MAX(DATE($W$9,1,1),$C133)+1,0)</f>
        <v>0</v>
      </c>
      <c r="X133" s="99">
        <f>IF(COUNT(Table2[[#This Row],[Darba sākuma datums projektā1]:[Amata pienākumu izpildes termiņš, vai darba beigu datums par kuru iesniegts MP2]])=2,MIN(DATE($X$9,12,31),$D133)-MAX(DATE($X$9,1,1),$C133)+1,0)</f>
        <v>0</v>
      </c>
      <c r="Y133" s="99">
        <f>IF(COUNT(Table2[[#This Row],[Darba sākuma datums projektā1]:[Amata pienākumu izpildes termiņš, vai darba beigu datums par kuru iesniegts MP2]])=2,MIN(DATE($Y$9,12,31),$D133)-MAX(DATE($Y$9,1,1),$C133)+1,0)</f>
        <v>0</v>
      </c>
      <c r="Z133" s="99">
        <f>IF(COUNT(Table2[[#This Row],[Darba sākuma datums projektā1]:[Amata pienākumu izpildes termiņš, vai darba beigu datums par kuru iesniegts MP2]])=2,MIN(DATE($Z$9,12,31),$D133)-MAX(DATE(Z$9,1,1),$C133)+1,0)</f>
        <v>0</v>
      </c>
      <c r="AA133" s="99">
        <f>IF(COUNT(Table2[[#This Row],[Darba sākuma datums projektā1]:[Amata pienākumu izpildes termiņš, vai darba beigu datums par kuru iesniegts MP2]])=2,MIN(DATE($AA$9,12,31),$D133)-MAX(DATE($AA$9,1,1),$C133)+1,0)</f>
        <v>0</v>
      </c>
      <c r="AB133" s="99">
        <f>IF(COUNT(Table2[[#This Row],[Darba sākuma datums projektā1]:[Amata pienākumu izpildes termiņš, vai darba beigu datums par kuru iesniegts MP2]])=2,MIN(DATE($AB$9,12,31),$D133)-MAX(DATE($AB$9,1,1),$C133)+1,0)</f>
        <v>0</v>
      </c>
      <c r="AC133" s="99">
        <f>IF(COUNT(Table2[[#This Row],[Darba sākuma datums projektā1]:[Amata pienākumu izpildes termiņš, vai darba beigu datums par kuru iesniegts MP2]])=2,MIN(DATE($AC$9,12,31),$D133)-MAX(DATE($AC$9,1,1),$C133)+1,0)</f>
        <v>0</v>
      </c>
      <c r="AD133" s="109">
        <f>IF(COUNT(Table2[[#This Row],[Darba sākuma datums projektā1]:[Amata pienākumu izpildes termiņš, vai darba beigu datums par kuru iesniegts MP2]])=2,MIN(DATE($AD$9,12,31),$D133)-MAX(DATE($AD$9,1,1),$C133)+1,0)</f>
        <v>0</v>
      </c>
      <c r="AE133" s="106">
        <f t="shared" si="21"/>
        <v>0</v>
      </c>
      <c r="AF133" s="99">
        <f t="shared" si="22"/>
        <v>0</v>
      </c>
      <c r="AG133" s="99">
        <f t="shared" si="23"/>
        <v>0</v>
      </c>
      <c r="AH133" s="99">
        <f t="shared" si="24"/>
        <v>0</v>
      </c>
      <c r="AI133" s="99">
        <f t="shared" si="25"/>
        <v>0</v>
      </c>
      <c r="AJ133" s="99">
        <f t="shared" si="26"/>
        <v>0</v>
      </c>
      <c r="AK133" s="99">
        <f t="shared" si="27"/>
        <v>0</v>
      </c>
      <c r="AL133" s="99">
        <f t="shared" si="28"/>
        <v>0</v>
      </c>
      <c r="AM133" s="100">
        <f t="shared" si="29"/>
        <v>0</v>
      </c>
      <c r="AN133" s="103" t="e">
        <f>Table2[[#This Row],[2021]]/Table2[[#This Row],[d.2021]]</f>
        <v>#DIV/0!</v>
      </c>
      <c r="AO133" s="104" t="e">
        <f>Table2[[#This Row],[2022]]/Table2[[#This Row],[d.2022]]</f>
        <v>#DIV/0!</v>
      </c>
      <c r="AP133" s="104" t="e">
        <f>Table2[[#This Row],[2023]]/Table2[[#This Row],[d.2023]]</f>
        <v>#DIV/0!</v>
      </c>
      <c r="AQ133" s="104" t="e">
        <f>Table2[[#This Row],[2024]]/Table2[[#This Row],[d.2024]]</f>
        <v>#DIV/0!</v>
      </c>
      <c r="AR133" s="104" t="e">
        <f>Table2[[#This Row],[2025]]/Table2[[#This Row],[d.2025]]</f>
        <v>#DIV/0!</v>
      </c>
      <c r="AS133" s="104" t="e">
        <f>Table2[[#This Row],[2026]]/Table2[[#This Row],[d.2026]]</f>
        <v>#DIV/0!</v>
      </c>
      <c r="AT133" s="104" t="e">
        <f>Table2[[#This Row],[2027]]/Table2[[#This Row],[d.2027]]</f>
        <v>#DIV/0!</v>
      </c>
      <c r="AU133" s="104" t="e">
        <f>Table2[[#This Row],[2028]]/Table2[[#This Row],[d.2028]]</f>
        <v>#DIV/0!</v>
      </c>
      <c r="AV133" s="108" t="e">
        <f>Table2[[#This Row],[2029]]/Table2[[#This Row],[d.2029]]</f>
        <v>#DIV/0!</v>
      </c>
      <c r="AW133" s="97" t="e">
        <f>Table2[[#This Row],[e.2021]]/Table2[[#This Row],[Papildatvaļinājums par 20216]]</f>
        <v>#DIV/0!</v>
      </c>
      <c r="AX133" s="97" t="e">
        <f>Table2[[#This Row],[e.2022]]/Table2[[#This Row],[Papildatvaļinājums par 20226]]</f>
        <v>#DIV/0!</v>
      </c>
      <c r="AY133" s="97" t="e">
        <f>Table2[[#This Row],[e.2023]]/Table2[[#This Row],[Papildatvaļinājums par 20236]]</f>
        <v>#DIV/0!</v>
      </c>
      <c r="AZ133" s="97" t="e">
        <f>Table2[[#This Row],[e.2024]]/Table2[[#This Row],[Papildatvaļinājums par 20246]]</f>
        <v>#DIV/0!</v>
      </c>
      <c r="BA133" s="97" t="e">
        <f>Table2[[#This Row],[e.2025]]/Table2[[#This Row],[Papildatvaļinājums par 20256]]</f>
        <v>#DIV/0!</v>
      </c>
      <c r="BB133" s="97" t="e">
        <f>Table2[[#This Row],[e.2026]]/Table2[[#This Row],[Papildatvaļinājums par 20266]]</f>
        <v>#DIV/0!</v>
      </c>
      <c r="BC133" s="97" t="e">
        <f>Table2[[#This Row],[e.2027]]/Table2[[#This Row],[Papildatvaļinājums par 20276]]</f>
        <v>#DIV/0!</v>
      </c>
      <c r="BD133" s="97" t="e">
        <f>Table2[[#This Row],[e.2028]]/Table2[[#This Row],[Papildatvaļinājums par 20286]]</f>
        <v>#DIV/0!</v>
      </c>
      <c r="BE133" s="98" t="e">
        <f>Table2[[#This Row],[e.2029]]/Table2[[#This Row],[Papildatvaļinājums par 20296]]</f>
        <v>#DIV/0!</v>
      </c>
      <c r="BF133" s="85">
        <f>YEAR(Table2[[#This Row],[Ja papildatvaļinājums - darbinieka darba uzsākšana iestādē, ja darbs projektā nav uzsākts 1.janvārī4]])</f>
        <v>1900</v>
      </c>
      <c r="BG133" s="86">
        <f>MONTH(Table2[[#This Row],[Ja papildatvaļinājums - darbinieka darba uzsākšana iestādē, ja darbs projektā nav uzsākts 1.janvārī4]])</f>
        <v>1</v>
      </c>
      <c r="BH133" s="86">
        <f>DAY(Table2[[#This Row],[Ja papildatvaļinājums - darbinieka darba uzsākšana iestādē, ja darbs projektā nav uzsākts 1.janvārī4]])</f>
        <v>0</v>
      </c>
      <c r="BI133" s="147">
        <f t="shared" si="30"/>
        <v>1</v>
      </c>
      <c r="BJ133" s="144" cm="1">
        <f t="array" ref="BJ133">_xlfn.IFS($BF133=2021,$BI133,$BS133=2021,$BV133,$BF133&lt;2021,$BJ$8,$BS133&gt;2021,$BJ$8,$BF133&gt;2021,$BJ$8,$BS133&lt;2021,$BJ$8)</f>
        <v>365</v>
      </c>
      <c r="BK133" s="116" cm="1">
        <f t="array" ref="BK133">_xlfn.IFS($BF133=2022,$BI133,$BS133=2022,$BV133,$BF133&lt;2022,$BK$8,$BS133&gt;2022,$BK$8,$BF133&gt;2022,$BK$8,$BS133&lt;2022,$BK$8)</f>
        <v>365</v>
      </c>
      <c r="BL133" s="116" cm="1">
        <f t="array" ref="BL133">_xlfn.IFS($BF133=2023,$BI133,$BS133=2023,$BV133,$BF133&lt;2023,$BL$8,$BS133&gt;2023,$BL$8,$BF133&gt;2023,$BL$8,$BS133&lt;2023,$BL$8)</f>
        <v>365</v>
      </c>
      <c r="BM133" s="116" cm="1">
        <f t="array" ref="BM133">_xlfn.IFS($BF133=2024,$BI133,$BS133=2024,$BV133,$BF133&lt;2024,$BM$8,$BS133&gt;2024,$BM$8,$BF133&gt;2024,$BM$8,$BS133&lt;2024,$BM$8)</f>
        <v>366</v>
      </c>
      <c r="BN133" s="116" cm="1">
        <f t="array" ref="BN133">_xlfn.IFS($BF133=2025,$BI133,$BS133=2025,$BV133,$BF133&lt;2025,$BN$8,$BS133&gt;2025,$BN$8,$BF133&gt;2025,$BN$8,$BS133&lt;2025,$BN$8)</f>
        <v>365</v>
      </c>
      <c r="BO133" s="116" cm="1">
        <f t="array" ref="BO133">_xlfn.IFS($BF133=2026,$BI133,$BS133=2026,$BV133,$BF133&lt;2026,$BO$8,$BS133&gt;2026,$BO$8,$BF133&gt;2026,$BO$8,$BS133&lt;2026,$BO$8)</f>
        <v>365</v>
      </c>
      <c r="BP133" s="116" cm="1">
        <f t="array" ref="BP133">_xlfn.IFS($BF133=2027,$BI133,$BS133=2027,$BV133,$BF133&lt;2027,$BP$8,$BS133&gt;2027,$BP$8,$BF133&gt;2027,$BP$8,$BS133&lt;2027,$BP$8)</f>
        <v>365</v>
      </c>
      <c r="BQ133" s="116" cm="1">
        <f t="array" ref="BQ133">_xlfn.IFS($BF133=2028,$BI133,$BS133=2028,$BV133,$BF133&lt;2028,$BQ$8,$BS133&gt;2028,$BQ$8,$BF133&gt;2028,$BQ$8,$BS133&lt;2028,$BQ$8)</f>
        <v>366</v>
      </c>
      <c r="BR133" s="119" cm="1">
        <f t="array" ref="BR133">_xlfn.IFS($BF133=2029,$BI133,$BS133=2029,$BV133,$BF133&lt;2029,$BR$8,$BS133&gt;2029,$BR$8,$BF133&gt;2029,$BR$8,$BS133&lt;2029,$BR$8)</f>
        <v>365</v>
      </c>
      <c r="BS133" s="142">
        <f>YEAR(Table2[[#This Row],[Ja papildatvaļinājums - darbinieka darba beigšanas datums iestādē, ja darbs projektā nav beigts  31.decembrī5]])</f>
        <v>1900</v>
      </c>
      <c r="BT133" s="141">
        <f>MONTH(Table2[[#This Row],[Ja papildatvaļinājums - darbinieka darba beigšanas datums iestādē, ja darbs projektā nav beigts  31.decembrī5]])</f>
        <v>1</v>
      </c>
      <c r="BU133" s="141">
        <f>DAY(Table2[[#This Row],[Ja papildatvaļinājums - darbinieka darba beigšanas datums iestādē, ja darbs projektā nav beigts  31.decembrī5]])</f>
        <v>0</v>
      </c>
      <c r="BV133" s="141">
        <f>IF(YEAR($J133)=YEAR($K133),MIN(DATE($BS133,$BT133,$BU133),$K133)-MAX(DATE($BF133,$BG133,$BH133),$J133)+1,MIN(DATE($BS133,$BT133,$BU133),$K133)-MAX(DATE(Table2[[#This Row],[Darba beigu gads iestādē]],1,1))+1)</f>
        <v>1</v>
      </c>
    </row>
    <row r="134" spans="1:74" x14ac:dyDescent="0.3">
      <c r="A134" s="26">
        <v>125</v>
      </c>
      <c r="B134" s="48"/>
      <c r="C134" s="49"/>
      <c r="D134" s="57"/>
      <c r="E134" s="63">
        <f>SUMIF(Table2[[#This Row],[b.2021]:[c.2029]],"&gt;0",Table2[[#This Row],[b.2021]:[c.2029]])</f>
        <v>0</v>
      </c>
      <c r="F134" s="58"/>
      <c r="G134" s="59"/>
      <c r="H134" s="66">
        <f>Table2[[#This Row],[Atvaļinājuma dienu skaits, kas projektā attiecināts iepriekšējos MP ]]+Table2[[#This Row],[Atvaļinājuma dienu skaits, kas pieprasīts šajā MP3]]</f>
        <v>0</v>
      </c>
      <c r="I134" s="29">
        <f>Table2[[#This Row],[Atvaļinājums proporcionāli nostrādātajam laikam projektā (Visi atvaļinājumi kopā)]]-H134</f>
        <v>0</v>
      </c>
      <c r="J134" s="135"/>
      <c r="K134" s="139"/>
      <c r="L134" s="125"/>
      <c r="M134" s="126"/>
      <c r="N134" s="126"/>
      <c r="O134" s="126"/>
      <c r="P134" s="126"/>
      <c r="Q134" s="126"/>
      <c r="R134" s="126"/>
      <c r="S134" s="126"/>
      <c r="T134" s="127"/>
      <c r="U134" s="170"/>
      <c r="V134" s="106">
        <f>IF(COUNT(Table2[[#This Row],[Darba sākuma datums projektā1]:[Amata pienākumu izpildes termiņš, vai darba beigu datums par kuru iesniegts MP2]])=2,MIN(DATE($V$9,12,31),$D134)-MAX(DATE($V$9,1,1),$C134)+1,0)</f>
        <v>0</v>
      </c>
      <c r="W134" s="99">
        <f>IF(COUNT(Table2[[#This Row],[Darba sākuma datums projektā1]:[Amata pienākumu izpildes termiņš, vai darba beigu datums par kuru iesniegts MP2]])=2,MIN(DATE($W$9,12,31),$D134)-MAX(DATE($W$9,1,1),$C134)+1,0)</f>
        <v>0</v>
      </c>
      <c r="X134" s="99">
        <f>IF(COUNT(Table2[[#This Row],[Darba sākuma datums projektā1]:[Amata pienākumu izpildes termiņš, vai darba beigu datums par kuru iesniegts MP2]])=2,MIN(DATE($X$9,12,31),$D134)-MAX(DATE($X$9,1,1),$C134)+1,0)</f>
        <v>0</v>
      </c>
      <c r="Y134" s="99">
        <f>IF(COUNT(Table2[[#This Row],[Darba sākuma datums projektā1]:[Amata pienākumu izpildes termiņš, vai darba beigu datums par kuru iesniegts MP2]])=2,MIN(DATE($Y$9,12,31),$D134)-MAX(DATE($Y$9,1,1),$C134)+1,0)</f>
        <v>0</v>
      </c>
      <c r="Z134" s="99">
        <f>IF(COUNT(Table2[[#This Row],[Darba sākuma datums projektā1]:[Amata pienākumu izpildes termiņš, vai darba beigu datums par kuru iesniegts MP2]])=2,MIN(DATE($Z$9,12,31),$D134)-MAX(DATE(Z$9,1,1),$C134)+1,0)</f>
        <v>0</v>
      </c>
      <c r="AA134" s="99">
        <f>IF(COUNT(Table2[[#This Row],[Darba sākuma datums projektā1]:[Amata pienākumu izpildes termiņš, vai darba beigu datums par kuru iesniegts MP2]])=2,MIN(DATE($AA$9,12,31),$D134)-MAX(DATE($AA$9,1,1),$C134)+1,0)</f>
        <v>0</v>
      </c>
      <c r="AB134" s="99">
        <f>IF(COUNT(Table2[[#This Row],[Darba sākuma datums projektā1]:[Amata pienākumu izpildes termiņš, vai darba beigu datums par kuru iesniegts MP2]])=2,MIN(DATE($AB$9,12,31),$D134)-MAX(DATE($AB$9,1,1),$C134)+1,0)</f>
        <v>0</v>
      </c>
      <c r="AC134" s="99">
        <f>IF(COUNT(Table2[[#This Row],[Darba sākuma datums projektā1]:[Amata pienākumu izpildes termiņš, vai darba beigu datums par kuru iesniegts MP2]])=2,MIN(DATE($AC$9,12,31),$D134)-MAX(DATE($AC$9,1,1),$C134)+1,0)</f>
        <v>0</v>
      </c>
      <c r="AD134" s="109">
        <f>IF(COUNT(Table2[[#This Row],[Darba sākuma datums projektā1]:[Amata pienākumu izpildes termiņš, vai darba beigu datums par kuru iesniegts MP2]])=2,MIN(DATE($AD$9,12,31),$D134)-MAX(DATE($AD$9,1,1),$C134)+1,0)</f>
        <v>0</v>
      </c>
      <c r="AE134" s="106">
        <f t="shared" si="21"/>
        <v>0</v>
      </c>
      <c r="AF134" s="99">
        <f t="shared" si="22"/>
        <v>0</v>
      </c>
      <c r="AG134" s="99">
        <f t="shared" si="23"/>
        <v>0</v>
      </c>
      <c r="AH134" s="99">
        <f t="shared" si="24"/>
        <v>0</v>
      </c>
      <c r="AI134" s="99">
        <f t="shared" si="25"/>
        <v>0</v>
      </c>
      <c r="AJ134" s="99">
        <f t="shared" si="26"/>
        <v>0</v>
      </c>
      <c r="AK134" s="99">
        <f t="shared" si="27"/>
        <v>0</v>
      </c>
      <c r="AL134" s="99">
        <f t="shared" si="28"/>
        <v>0</v>
      </c>
      <c r="AM134" s="100">
        <f t="shared" si="29"/>
        <v>0</v>
      </c>
      <c r="AN134" s="103" t="e">
        <f>Table2[[#This Row],[2021]]/Table2[[#This Row],[d.2021]]</f>
        <v>#DIV/0!</v>
      </c>
      <c r="AO134" s="104" t="e">
        <f>Table2[[#This Row],[2022]]/Table2[[#This Row],[d.2022]]</f>
        <v>#DIV/0!</v>
      </c>
      <c r="AP134" s="104" t="e">
        <f>Table2[[#This Row],[2023]]/Table2[[#This Row],[d.2023]]</f>
        <v>#DIV/0!</v>
      </c>
      <c r="AQ134" s="104" t="e">
        <f>Table2[[#This Row],[2024]]/Table2[[#This Row],[d.2024]]</f>
        <v>#DIV/0!</v>
      </c>
      <c r="AR134" s="104" t="e">
        <f>Table2[[#This Row],[2025]]/Table2[[#This Row],[d.2025]]</f>
        <v>#DIV/0!</v>
      </c>
      <c r="AS134" s="104" t="e">
        <f>Table2[[#This Row],[2026]]/Table2[[#This Row],[d.2026]]</f>
        <v>#DIV/0!</v>
      </c>
      <c r="AT134" s="104" t="e">
        <f>Table2[[#This Row],[2027]]/Table2[[#This Row],[d.2027]]</f>
        <v>#DIV/0!</v>
      </c>
      <c r="AU134" s="104" t="e">
        <f>Table2[[#This Row],[2028]]/Table2[[#This Row],[d.2028]]</f>
        <v>#DIV/0!</v>
      </c>
      <c r="AV134" s="108" t="e">
        <f>Table2[[#This Row],[2029]]/Table2[[#This Row],[d.2029]]</f>
        <v>#DIV/0!</v>
      </c>
      <c r="AW134" s="97" t="e">
        <f>Table2[[#This Row],[e.2021]]/Table2[[#This Row],[Papildatvaļinājums par 20216]]</f>
        <v>#DIV/0!</v>
      </c>
      <c r="AX134" s="97" t="e">
        <f>Table2[[#This Row],[e.2022]]/Table2[[#This Row],[Papildatvaļinājums par 20226]]</f>
        <v>#DIV/0!</v>
      </c>
      <c r="AY134" s="97" t="e">
        <f>Table2[[#This Row],[e.2023]]/Table2[[#This Row],[Papildatvaļinājums par 20236]]</f>
        <v>#DIV/0!</v>
      </c>
      <c r="AZ134" s="97" t="e">
        <f>Table2[[#This Row],[e.2024]]/Table2[[#This Row],[Papildatvaļinājums par 20246]]</f>
        <v>#DIV/0!</v>
      </c>
      <c r="BA134" s="97" t="e">
        <f>Table2[[#This Row],[e.2025]]/Table2[[#This Row],[Papildatvaļinājums par 20256]]</f>
        <v>#DIV/0!</v>
      </c>
      <c r="BB134" s="97" t="e">
        <f>Table2[[#This Row],[e.2026]]/Table2[[#This Row],[Papildatvaļinājums par 20266]]</f>
        <v>#DIV/0!</v>
      </c>
      <c r="BC134" s="97" t="e">
        <f>Table2[[#This Row],[e.2027]]/Table2[[#This Row],[Papildatvaļinājums par 20276]]</f>
        <v>#DIV/0!</v>
      </c>
      <c r="BD134" s="97" t="e">
        <f>Table2[[#This Row],[e.2028]]/Table2[[#This Row],[Papildatvaļinājums par 20286]]</f>
        <v>#DIV/0!</v>
      </c>
      <c r="BE134" s="98" t="e">
        <f>Table2[[#This Row],[e.2029]]/Table2[[#This Row],[Papildatvaļinājums par 20296]]</f>
        <v>#DIV/0!</v>
      </c>
      <c r="BF134" s="85">
        <f>YEAR(Table2[[#This Row],[Ja papildatvaļinājums - darbinieka darba uzsākšana iestādē, ja darbs projektā nav uzsākts 1.janvārī4]])</f>
        <v>1900</v>
      </c>
      <c r="BG134" s="86">
        <f>MONTH(Table2[[#This Row],[Ja papildatvaļinājums - darbinieka darba uzsākšana iestādē, ja darbs projektā nav uzsākts 1.janvārī4]])</f>
        <v>1</v>
      </c>
      <c r="BH134" s="86">
        <f>DAY(Table2[[#This Row],[Ja papildatvaļinājums - darbinieka darba uzsākšana iestādē, ja darbs projektā nav uzsākts 1.janvārī4]])</f>
        <v>0</v>
      </c>
      <c r="BI134" s="147">
        <f t="shared" si="30"/>
        <v>1</v>
      </c>
      <c r="BJ134" s="144" cm="1">
        <f t="array" ref="BJ134">_xlfn.IFS($BF134=2021,$BI134,$BS134=2021,$BV134,$BF134&lt;2021,$BJ$8,$BS134&gt;2021,$BJ$8,$BF134&gt;2021,$BJ$8,$BS134&lt;2021,$BJ$8)</f>
        <v>365</v>
      </c>
      <c r="BK134" s="116" cm="1">
        <f t="array" ref="BK134">_xlfn.IFS($BF134=2022,$BI134,$BS134=2022,$BV134,$BF134&lt;2022,$BK$8,$BS134&gt;2022,$BK$8,$BF134&gt;2022,$BK$8,$BS134&lt;2022,$BK$8)</f>
        <v>365</v>
      </c>
      <c r="BL134" s="116" cm="1">
        <f t="array" ref="BL134">_xlfn.IFS($BF134=2023,$BI134,$BS134=2023,$BV134,$BF134&lt;2023,$BL$8,$BS134&gt;2023,$BL$8,$BF134&gt;2023,$BL$8,$BS134&lt;2023,$BL$8)</f>
        <v>365</v>
      </c>
      <c r="BM134" s="116" cm="1">
        <f t="array" ref="BM134">_xlfn.IFS($BF134=2024,$BI134,$BS134=2024,$BV134,$BF134&lt;2024,$BM$8,$BS134&gt;2024,$BM$8,$BF134&gt;2024,$BM$8,$BS134&lt;2024,$BM$8)</f>
        <v>366</v>
      </c>
      <c r="BN134" s="116" cm="1">
        <f t="array" ref="BN134">_xlfn.IFS($BF134=2025,$BI134,$BS134=2025,$BV134,$BF134&lt;2025,$BN$8,$BS134&gt;2025,$BN$8,$BF134&gt;2025,$BN$8,$BS134&lt;2025,$BN$8)</f>
        <v>365</v>
      </c>
      <c r="BO134" s="116" cm="1">
        <f t="array" ref="BO134">_xlfn.IFS($BF134=2026,$BI134,$BS134=2026,$BV134,$BF134&lt;2026,$BO$8,$BS134&gt;2026,$BO$8,$BF134&gt;2026,$BO$8,$BS134&lt;2026,$BO$8)</f>
        <v>365</v>
      </c>
      <c r="BP134" s="116" cm="1">
        <f t="array" ref="BP134">_xlfn.IFS($BF134=2027,$BI134,$BS134=2027,$BV134,$BF134&lt;2027,$BP$8,$BS134&gt;2027,$BP$8,$BF134&gt;2027,$BP$8,$BS134&lt;2027,$BP$8)</f>
        <v>365</v>
      </c>
      <c r="BQ134" s="116" cm="1">
        <f t="array" ref="BQ134">_xlfn.IFS($BF134=2028,$BI134,$BS134=2028,$BV134,$BF134&lt;2028,$BQ$8,$BS134&gt;2028,$BQ$8,$BF134&gt;2028,$BQ$8,$BS134&lt;2028,$BQ$8)</f>
        <v>366</v>
      </c>
      <c r="BR134" s="119" cm="1">
        <f t="array" ref="BR134">_xlfn.IFS($BF134=2029,$BI134,$BS134=2029,$BV134,$BF134&lt;2029,$BR$8,$BS134&gt;2029,$BR$8,$BF134&gt;2029,$BR$8,$BS134&lt;2029,$BR$8)</f>
        <v>365</v>
      </c>
      <c r="BS134" s="142">
        <f>YEAR(Table2[[#This Row],[Ja papildatvaļinājums - darbinieka darba beigšanas datums iestādē, ja darbs projektā nav beigts  31.decembrī5]])</f>
        <v>1900</v>
      </c>
      <c r="BT134" s="141">
        <f>MONTH(Table2[[#This Row],[Ja papildatvaļinājums - darbinieka darba beigšanas datums iestādē, ja darbs projektā nav beigts  31.decembrī5]])</f>
        <v>1</v>
      </c>
      <c r="BU134" s="141">
        <f>DAY(Table2[[#This Row],[Ja papildatvaļinājums - darbinieka darba beigšanas datums iestādē, ja darbs projektā nav beigts  31.decembrī5]])</f>
        <v>0</v>
      </c>
      <c r="BV134" s="141">
        <f>IF(YEAR($J134)=YEAR($K134),MIN(DATE($BS134,$BT134,$BU134),$K134)-MAX(DATE($BF134,$BG134,$BH134),$J134)+1,MIN(DATE($BS134,$BT134,$BU134),$K134)-MAX(DATE(Table2[[#This Row],[Darba beigu gads iestādē]],1,1))+1)</f>
        <v>1</v>
      </c>
    </row>
    <row r="135" spans="1:74" x14ac:dyDescent="0.3">
      <c r="A135" s="26">
        <v>126</v>
      </c>
      <c r="B135" s="48"/>
      <c r="C135" s="49"/>
      <c r="D135" s="57"/>
      <c r="E135" s="63">
        <f>SUMIF(Table2[[#This Row],[b.2021]:[c.2029]],"&gt;0",Table2[[#This Row],[b.2021]:[c.2029]])</f>
        <v>0</v>
      </c>
      <c r="F135" s="58"/>
      <c r="G135" s="59"/>
      <c r="H135" s="66">
        <f>Table2[[#This Row],[Atvaļinājuma dienu skaits, kas projektā attiecināts iepriekšējos MP ]]+Table2[[#This Row],[Atvaļinājuma dienu skaits, kas pieprasīts šajā MP3]]</f>
        <v>0</v>
      </c>
      <c r="I135" s="29">
        <f>Table2[[#This Row],[Atvaļinājums proporcionāli nostrādātajam laikam projektā (Visi atvaļinājumi kopā)]]-H135</f>
        <v>0</v>
      </c>
      <c r="J135" s="135"/>
      <c r="K135" s="139"/>
      <c r="L135" s="125"/>
      <c r="M135" s="126"/>
      <c r="N135" s="126"/>
      <c r="O135" s="126"/>
      <c r="P135" s="126"/>
      <c r="Q135" s="126"/>
      <c r="R135" s="126"/>
      <c r="S135" s="126"/>
      <c r="T135" s="127"/>
      <c r="U135" s="170"/>
      <c r="V135" s="106">
        <f>IF(COUNT(Table2[[#This Row],[Darba sākuma datums projektā1]:[Amata pienākumu izpildes termiņš, vai darba beigu datums par kuru iesniegts MP2]])=2,MIN(DATE($V$9,12,31),$D135)-MAX(DATE($V$9,1,1),$C135)+1,0)</f>
        <v>0</v>
      </c>
      <c r="W135" s="99">
        <f>IF(COUNT(Table2[[#This Row],[Darba sākuma datums projektā1]:[Amata pienākumu izpildes termiņš, vai darba beigu datums par kuru iesniegts MP2]])=2,MIN(DATE($W$9,12,31),$D135)-MAX(DATE($W$9,1,1),$C135)+1,0)</f>
        <v>0</v>
      </c>
      <c r="X135" s="99">
        <f>IF(COUNT(Table2[[#This Row],[Darba sākuma datums projektā1]:[Amata pienākumu izpildes termiņš, vai darba beigu datums par kuru iesniegts MP2]])=2,MIN(DATE($X$9,12,31),$D135)-MAX(DATE($X$9,1,1),$C135)+1,0)</f>
        <v>0</v>
      </c>
      <c r="Y135" s="99">
        <f>IF(COUNT(Table2[[#This Row],[Darba sākuma datums projektā1]:[Amata pienākumu izpildes termiņš, vai darba beigu datums par kuru iesniegts MP2]])=2,MIN(DATE($Y$9,12,31),$D135)-MAX(DATE($Y$9,1,1),$C135)+1,0)</f>
        <v>0</v>
      </c>
      <c r="Z135" s="99">
        <f>IF(COUNT(Table2[[#This Row],[Darba sākuma datums projektā1]:[Amata pienākumu izpildes termiņš, vai darba beigu datums par kuru iesniegts MP2]])=2,MIN(DATE($Z$9,12,31),$D135)-MAX(DATE(Z$9,1,1),$C135)+1,0)</f>
        <v>0</v>
      </c>
      <c r="AA135" s="99">
        <f>IF(COUNT(Table2[[#This Row],[Darba sākuma datums projektā1]:[Amata pienākumu izpildes termiņš, vai darba beigu datums par kuru iesniegts MP2]])=2,MIN(DATE($AA$9,12,31),$D135)-MAX(DATE($AA$9,1,1),$C135)+1,0)</f>
        <v>0</v>
      </c>
      <c r="AB135" s="99">
        <f>IF(COUNT(Table2[[#This Row],[Darba sākuma datums projektā1]:[Amata pienākumu izpildes termiņš, vai darba beigu datums par kuru iesniegts MP2]])=2,MIN(DATE($AB$9,12,31),$D135)-MAX(DATE($AB$9,1,1),$C135)+1,0)</f>
        <v>0</v>
      </c>
      <c r="AC135" s="99">
        <f>IF(COUNT(Table2[[#This Row],[Darba sākuma datums projektā1]:[Amata pienākumu izpildes termiņš, vai darba beigu datums par kuru iesniegts MP2]])=2,MIN(DATE($AC$9,12,31),$D135)-MAX(DATE($AC$9,1,1),$C135)+1,0)</f>
        <v>0</v>
      </c>
      <c r="AD135" s="109">
        <f>IF(COUNT(Table2[[#This Row],[Darba sākuma datums projektā1]:[Amata pienākumu izpildes termiņš, vai darba beigu datums par kuru iesniegts MP2]])=2,MIN(DATE($AD$9,12,31),$D135)-MAX(DATE($AD$9,1,1),$C135)+1,0)</f>
        <v>0</v>
      </c>
      <c r="AE135" s="106">
        <f t="shared" si="21"/>
        <v>0</v>
      </c>
      <c r="AF135" s="99">
        <f t="shared" si="22"/>
        <v>0</v>
      </c>
      <c r="AG135" s="99">
        <f t="shared" si="23"/>
        <v>0</v>
      </c>
      <c r="AH135" s="99">
        <f t="shared" si="24"/>
        <v>0</v>
      </c>
      <c r="AI135" s="99">
        <f t="shared" si="25"/>
        <v>0</v>
      </c>
      <c r="AJ135" s="99">
        <f t="shared" si="26"/>
        <v>0</v>
      </c>
      <c r="AK135" s="99">
        <f t="shared" si="27"/>
        <v>0</v>
      </c>
      <c r="AL135" s="99">
        <f t="shared" si="28"/>
        <v>0</v>
      </c>
      <c r="AM135" s="100">
        <f t="shared" si="29"/>
        <v>0</v>
      </c>
      <c r="AN135" s="103" t="e">
        <f>Table2[[#This Row],[2021]]/Table2[[#This Row],[d.2021]]</f>
        <v>#DIV/0!</v>
      </c>
      <c r="AO135" s="104" t="e">
        <f>Table2[[#This Row],[2022]]/Table2[[#This Row],[d.2022]]</f>
        <v>#DIV/0!</v>
      </c>
      <c r="AP135" s="104" t="e">
        <f>Table2[[#This Row],[2023]]/Table2[[#This Row],[d.2023]]</f>
        <v>#DIV/0!</v>
      </c>
      <c r="AQ135" s="104" t="e">
        <f>Table2[[#This Row],[2024]]/Table2[[#This Row],[d.2024]]</f>
        <v>#DIV/0!</v>
      </c>
      <c r="AR135" s="104" t="e">
        <f>Table2[[#This Row],[2025]]/Table2[[#This Row],[d.2025]]</f>
        <v>#DIV/0!</v>
      </c>
      <c r="AS135" s="104" t="e">
        <f>Table2[[#This Row],[2026]]/Table2[[#This Row],[d.2026]]</f>
        <v>#DIV/0!</v>
      </c>
      <c r="AT135" s="104" t="e">
        <f>Table2[[#This Row],[2027]]/Table2[[#This Row],[d.2027]]</f>
        <v>#DIV/0!</v>
      </c>
      <c r="AU135" s="104" t="e">
        <f>Table2[[#This Row],[2028]]/Table2[[#This Row],[d.2028]]</f>
        <v>#DIV/0!</v>
      </c>
      <c r="AV135" s="108" t="e">
        <f>Table2[[#This Row],[2029]]/Table2[[#This Row],[d.2029]]</f>
        <v>#DIV/0!</v>
      </c>
      <c r="AW135" s="97" t="e">
        <f>Table2[[#This Row],[e.2021]]/Table2[[#This Row],[Papildatvaļinājums par 20216]]</f>
        <v>#DIV/0!</v>
      </c>
      <c r="AX135" s="97" t="e">
        <f>Table2[[#This Row],[e.2022]]/Table2[[#This Row],[Papildatvaļinājums par 20226]]</f>
        <v>#DIV/0!</v>
      </c>
      <c r="AY135" s="97" t="e">
        <f>Table2[[#This Row],[e.2023]]/Table2[[#This Row],[Papildatvaļinājums par 20236]]</f>
        <v>#DIV/0!</v>
      </c>
      <c r="AZ135" s="97" t="e">
        <f>Table2[[#This Row],[e.2024]]/Table2[[#This Row],[Papildatvaļinājums par 20246]]</f>
        <v>#DIV/0!</v>
      </c>
      <c r="BA135" s="97" t="e">
        <f>Table2[[#This Row],[e.2025]]/Table2[[#This Row],[Papildatvaļinājums par 20256]]</f>
        <v>#DIV/0!</v>
      </c>
      <c r="BB135" s="97" t="e">
        <f>Table2[[#This Row],[e.2026]]/Table2[[#This Row],[Papildatvaļinājums par 20266]]</f>
        <v>#DIV/0!</v>
      </c>
      <c r="BC135" s="97" t="e">
        <f>Table2[[#This Row],[e.2027]]/Table2[[#This Row],[Papildatvaļinājums par 20276]]</f>
        <v>#DIV/0!</v>
      </c>
      <c r="BD135" s="97" t="e">
        <f>Table2[[#This Row],[e.2028]]/Table2[[#This Row],[Papildatvaļinājums par 20286]]</f>
        <v>#DIV/0!</v>
      </c>
      <c r="BE135" s="98" t="e">
        <f>Table2[[#This Row],[e.2029]]/Table2[[#This Row],[Papildatvaļinājums par 20296]]</f>
        <v>#DIV/0!</v>
      </c>
      <c r="BF135" s="85">
        <f>YEAR(Table2[[#This Row],[Ja papildatvaļinājums - darbinieka darba uzsākšana iestādē, ja darbs projektā nav uzsākts 1.janvārī4]])</f>
        <v>1900</v>
      </c>
      <c r="BG135" s="86">
        <f>MONTH(Table2[[#This Row],[Ja papildatvaļinājums - darbinieka darba uzsākšana iestādē, ja darbs projektā nav uzsākts 1.janvārī4]])</f>
        <v>1</v>
      </c>
      <c r="BH135" s="86">
        <f>DAY(Table2[[#This Row],[Ja papildatvaļinājums - darbinieka darba uzsākšana iestādē, ja darbs projektā nav uzsākts 1.janvārī4]])</f>
        <v>0</v>
      </c>
      <c r="BI135" s="147">
        <f t="shared" si="30"/>
        <v>1</v>
      </c>
      <c r="BJ135" s="144" cm="1">
        <f t="array" ref="BJ135">_xlfn.IFS($BF135=2021,$BI135,$BS135=2021,$BV135,$BF135&lt;2021,$BJ$8,$BS135&gt;2021,$BJ$8,$BF135&gt;2021,$BJ$8,$BS135&lt;2021,$BJ$8)</f>
        <v>365</v>
      </c>
      <c r="BK135" s="116" cm="1">
        <f t="array" ref="BK135">_xlfn.IFS($BF135=2022,$BI135,$BS135=2022,$BV135,$BF135&lt;2022,$BK$8,$BS135&gt;2022,$BK$8,$BF135&gt;2022,$BK$8,$BS135&lt;2022,$BK$8)</f>
        <v>365</v>
      </c>
      <c r="BL135" s="116" cm="1">
        <f t="array" ref="BL135">_xlfn.IFS($BF135=2023,$BI135,$BS135=2023,$BV135,$BF135&lt;2023,$BL$8,$BS135&gt;2023,$BL$8,$BF135&gt;2023,$BL$8,$BS135&lt;2023,$BL$8)</f>
        <v>365</v>
      </c>
      <c r="BM135" s="116" cm="1">
        <f t="array" ref="BM135">_xlfn.IFS($BF135=2024,$BI135,$BS135=2024,$BV135,$BF135&lt;2024,$BM$8,$BS135&gt;2024,$BM$8,$BF135&gt;2024,$BM$8,$BS135&lt;2024,$BM$8)</f>
        <v>366</v>
      </c>
      <c r="BN135" s="116" cm="1">
        <f t="array" ref="BN135">_xlfn.IFS($BF135=2025,$BI135,$BS135=2025,$BV135,$BF135&lt;2025,$BN$8,$BS135&gt;2025,$BN$8,$BF135&gt;2025,$BN$8,$BS135&lt;2025,$BN$8)</f>
        <v>365</v>
      </c>
      <c r="BO135" s="116" cm="1">
        <f t="array" ref="BO135">_xlfn.IFS($BF135=2026,$BI135,$BS135=2026,$BV135,$BF135&lt;2026,$BO$8,$BS135&gt;2026,$BO$8,$BF135&gt;2026,$BO$8,$BS135&lt;2026,$BO$8)</f>
        <v>365</v>
      </c>
      <c r="BP135" s="116" cm="1">
        <f t="array" ref="BP135">_xlfn.IFS($BF135=2027,$BI135,$BS135=2027,$BV135,$BF135&lt;2027,$BP$8,$BS135&gt;2027,$BP$8,$BF135&gt;2027,$BP$8,$BS135&lt;2027,$BP$8)</f>
        <v>365</v>
      </c>
      <c r="BQ135" s="116" cm="1">
        <f t="array" ref="BQ135">_xlfn.IFS($BF135=2028,$BI135,$BS135=2028,$BV135,$BF135&lt;2028,$BQ$8,$BS135&gt;2028,$BQ$8,$BF135&gt;2028,$BQ$8,$BS135&lt;2028,$BQ$8)</f>
        <v>366</v>
      </c>
      <c r="BR135" s="119" cm="1">
        <f t="array" ref="BR135">_xlfn.IFS($BF135=2029,$BI135,$BS135=2029,$BV135,$BF135&lt;2029,$BR$8,$BS135&gt;2029,$BR$8,$BF135&gt;2029,$BR$8,$BS135&lt;2029,$BR$8)</f>
        <v>365</v>
      </c>
      <c r="BS135" s="142">
        <f>YEAR(Table2[[#This Row],[Ja papildatvaļinājums - darbinieka darba beigšanas datums iestādē, ja darbs projektā nav beigts  31.decembrī5]])</f>
        <v>1900</v>
      </c>
      <c r="BT135" s="141">
        <f>MONTH(Table2[[#This Row],[Ja papildatvaļinājums - darbinieka darba beigšanas datums iestādē, ja darbs projektā nav beigts  31.decembrī5]])</f>
        <v>1</v>
      </c>
      <c r="BU135" s="141">
        <f>DAY(Table2[[#This Row],[Ja papildatvaļinājums - darbinieka darba beigšanas datums iestādē, ja darbs projektā nav beigts  31.decembrī5]])</f>
        <v>0</v>
      </c>
      <c r="BV135" s="141">
        <f>IF(YEAR($J135)=YEAR($K135),MIN(DATE($BS135,$BT135,$BU135),$K135)-MAX(DATE($BF135,$BG135,$BH135),$J135)+1,MIN(DATE($BS135,$BT135,$BU135),$K135)-MAX(DATE(Table2[[#This Row],[Darba beigu gads iestādē]],1,1))+1)</f>
        <v>1</v>
      </c>
    </row>
    <row r="136" spans="1:74" x14ac:dyDescent="0.3">
      <c r="A136" s="26">
        <v>127</v>
      </c>
      <c r="B136" s="48"/>
      <c r="C136" s="49"/>
      <c r="D136" s="57"/>
      <c r="E136" s="63">
        <f>SUMIF(Table2[[#This Row],[b.2021]:[c.2029]],"&gt;0",Table2[[#This Row],[b.2021]:[c.2029]])</f>
        <v>0</v>
      </c>
      <c r="F136" s="58"/>
      <c r="G136" s="59"/>
      <c r="H136" s="66">
        <f>Table2[[#This Row],[Atvaļinājuma dienu skaits, kas projektā attiecināts iepriekšējos MP ]]+Table2[[#This Row],[Atvaļinājuma dienu skaits, kas pieprasīts šajā MP3]]</f>
        <v>0</v>
      </c>
      <c r="I136" s="29">
        <f>Table2[[#This Row],[Atvaļinājums proporcionāli nostrādātajam laikam projektā (Visi atvaļinājumi kopā)]]-H136</f>
        <v>0</v>
      </c>
      <c r="J136" s="135"/>
      <c r="K136" s="139"/>
      <c r="L136" s="125"/>
      <c r="M136" s="126"/>
      <c r="N136" s="126"/>
      <c r="O136" s="126"/>
      <c r="P136" s="126"/>
      <c r="Q136" s="126"/>
      <c r="R136" s="126"/>
      <c r="S136" s="126"/>
      <c r="T136" s="127"/>
      <c r="U136" s="170"/>
      <c r="V136" s="106">
        <f>IF(COUNT(Table2[[#This Row],[Darba sākuma datums projektā1]:[Amata pienākumu izpildes termiņš, vai darba beigu datums par kuru iesniegts MP2]])=2,MIN(DATE($V$9,12,31),$D136)-MAX(DATE($V$9,1,1),$C136)+1,0)</f>
        <v>0</v>
      </c>
      <c r="W136" s="99">
        <f>IF(COUNT(Table2[[#This Row],[Darba sākuma datums projektā1]:[Amata pienākumu izpildes termiņš, vai darba beigu datums par kuru iesniegts MP2]])=2,MIN(DATE($W$9,12,31),$D136)-MAX(DATE($W$9,1,1),$C136)+1,0)</f>
        <v>0</v>
      </c>
      <c r="X136" s="99">
        <f>IF(COUNT(Table2[[#This Row],[Darba sākuma datums projektā1]:[Amata pienākumu izpildes termiņš, vai darba beigu datums par kuru iesniegts MP2]])=2,MIN(DATE($X$9,12,31),$D136)-MAX(DATE($X$9,1,1),$C136)+1,0)</f>
        <v>0</v>
      </c>
      <c r="Y136" s="99">
        <f>IF(COUNT(Table2[[#This Row],[Darba sākuma datums projektā1]:[Amata pienākumu izpildes termiņš, vai darba beigu datums par kuru iesniegts MP2]])=2,MIN(DATE($Y$9,12,31),$D136)-MAX(DATE($Y$9,1,1),$C136)+1,0)</f>
        <v>0</v>
      </c>
      <c r="Z136" s="99">
        <f>IF(COUNT(Table2[[#This Row],[Darba sākuma datums projektā1]:[Amata pienākumu izpildes termiņš, vai darba beigu datums par kuru iesniegts MP2]])=2,MIN(DATE($Z$9,12,31),$D136)-MAX(DATE(Z$9,1,1),$C136)+1,0)</f>
        <v>0</v>
      </c>
      <c r="AA136" s="99">
        <f>IF(COUNT(Table2[[#This Row],[Darba sākuma datums projektā1]:[Amata pienākumu izpildes termiņš, vai darba beigu datums par kuru iesniegts MP2]])=2,MIN(DATE($AA$9,12,31),$D136)-MAX(DATE($AA$9,1,1),$C136)+1,0)</f>
        <v>0</v>
      </c>
      <c r="AB136" s="99">
        <f>IF(COUNT(Table2[[#This Row],[Darba sākuma datums projektā1]:[Amata pienākumu izpildes termiņš, vai darba beigu datums par kuru iesniegts MP2]])=2,MIN(DATE($AB$9,12,31),$D136)-MAX(DATE($AB$9,1,1),$C136)+1,0)</f>
        <v>0</v>
      </c>
      <c r="AC136" s="99">
        <f>IF(COUNT(Table2[[#This Row],[Darba sākuma datums projektā1]:[Amata pienākumu izpildes termiņš, vai darba beigu datums par kuru iesniegts MP2]])=2,MIN(DATE($AC$9,12,31),$D136)-MAX(DATE($AC$9,1,1),$C136)+1,0)</f>
        <v>0</v>
      </c>
      <c r="AD136" s="109">
        <f>IF(COUNT(Table2[[#This Row],[Darba sākuma datums projektā1]:[Amata pienākumu izpildes termiņš, vai darba beigu datums par kuru iesniegts MP2]])=2,MIN(DATE($AD$9,12,31),$D136)-MAX(DATE($AD$9,1,1),$C136)+1,0)</f>
        <v>0</v>
      </c>
      <c r="AE136" s="106">
        <f t="shared" si="21"/>
        <v>0</v>
      </c>
      <c r="AF136" s="99">
        <f t="shared" si="22"/>
        <v>0</v>
      </c>
      <c r="AG136" s="99">
        <f t="shared" si="23"/>
        <v>0</v>
      </c>
      <c r="AH136" s="99">
        <f t="shared" si="24"/>
        <v>0</v>
      </c>
      <c r="AI136" s="99">
        <f t="shared" si="25"/>
        <v>0</v>
      </c>
      <c r="AJ136" s="99">
        <f t="shared" si="26"/>
        <v>0</v>
      </c>
      <c r="AK136" s="99">
        <f t="shared" si="27"/>
        <v>0</v>
      </c>
      <c r="AL136" s="99">
        <f t="shared" si="28"/>
        <v>0</v>
      </c>
      <c r="AM136" s="100">
        <f t="shared" si="29"/>
        <v>0</v>
      </c>
      <c r="AN136" s="103" t="e">
        <f>Table2[[#This Row],[2021]]/Table2[[#This Row],[d.2021]]</f>
        <v>#DIV/0!</v>
      </c>
      <c r="AO136" s="104" t="e">
        <f>Table2[[#This Row],[2022]]/Table2[[#This Row],[d.2022]]</f>
        <v>#DIV/0!</v>
      </c>
      <c r="AP136" s="104" t="e">
        <f>Table2[[#This Row],[2023]]/Table2[[#This Row],[d.2023]]</f>
        <v>#DIV/0!</v>
      </c>
      <c r="AQ136" s="104" t="e">
        <f>Table2[[#This Row],[2024]]/Table2[[#This Row],[d.2024]]</f>
        <v>#DIV/0!</v>
      </c>
      <c r="AR136" s="104" t="e">
        <f>Table2[[#This Row],[2025]]/Table2[[#This Row],[d.2025]]</f>
        <v>#DIV/0!</v>
      </c>
      <c r="AS136" s="104" t="e">
        <f>Table2[[#This Row],[2026]]/Table2[[#This Row],[d.2026]]</f>
        <v>#DIV/0!</v>
      </c>
      <c r="AT136" s="104" t="e">
        <f>Table2[[#This Row],[2027]]/Table2[[#This Row],[d.2027]]</f>
        <v>#DIV/0!</v>
      </c>
      <c r="AU136" s="104" t="e">
        <f>Table2[[#This Row],[2028]]/Table2[[#This Row],[d.2028]]</f>
        <v>#DIV/0!</v>
      </c>
      <c r="AV136" s="108" t="e">
        <f>Table2[[#This Row],[2029]]/Table2[[#This Row],[d.2029]]</f>
        <v>#DIV/0!</v>
      </c>
      <c r="AW136" s="97" t="e">
        <f>Table2[[#This Row],[e.2021]]/Table2[[#This Row],[Papildatvaļinājums par 20216]]</f>
        <v>#DIV/0!</v>
      </c>
      <c r="AX136" s="97" t="e">
        <f>Table2[[#This Row],[e.2022]]/Table2[[#This Row],[Papildatvaļinājums par 20226]]</f>
        <v>#DIV/0!</v>
      </c>
      <c r="AY136" s="97" t="e">
        <f>Table2[[#This Row],[e.2023]]/Table2[[#This Row],[Papildatvaļinājums par 20236]]</f>
        <v>#DIV/0!</v>
      </c>
      <c r="AZ136" s="97" t="e">
        <f>Table2[[#This Row],[e.2024]]/Table2[[#This Row],[Papildatvaļinājums par 20246]]</f>
        <v>#DIV/0!</v>
      </c>
      <c r="BA136" s="97" t="e">
        <f>Table2[[#This Row],[e.2025]]/Table2[[#This Row],[Papildatvaļinājums par 20256]]</f>
        <v>#DIV/0!</v>
      </c>
      <c r="BB136" s="97" t="e">
        <f>Table2[[#This Row],[e.2026]]/Table2[[#This Row],[Papildatvaļinājums par 20266]]</f>
        <v>#DIV/0!</v>
      </c>
      <c r="BC136" s="97" t="e">
        <f>Table2[[#This Row],[e.2027]]/Table2[[#This Row],[Papildatvaļinājums par 20276]]</f>
        <v>#DIV/0!</v>
      </c>
      <c r="BD136" s="97" t="e">
        <f>Table2[[#This Row],[e.2028]]/Table2[[#This Row],[Papildatvaļinājums par 20286]]</f>
        <v>#DIV/0!</v>
      </c>
      <c r="BE136" s="98" t="e">
        <f>Table2[[#This Row],[e.2029]]/Table2[[#This Row],[Papildatvaļinājums par 20296]]</f>
        <v>#DIV/0!</v>
      </c>
      <c r="BF136" s="85">
        <f>YEAR(Table2[[#This Row],[Ja papildatvaļinājums - darbinieka darba uzsākšana iestādē, ja darbs projektā nav uzsākts 1.janvārī4]])</f>
        <v>1900</v>
      </c>
      <c r="BG136" s="86">
        <f>MONTH(Table2[[#This Row],[Ja papildatvaļinājums - darbinieka darba uzsākšana iestādē, ja darbs projektā nav uzsākts 1.janvārī4]])</f>
        <v>1</v>
      </c>
      <c r="BH136" s="86">
        <f>DAY(Table2[[#This Row],[Ja papildatvaļinājums - darbinieka darba uzsākšana iestādē, ja darbs projektā nav uzsākts 1.janvārī4]])</f>
        <v>0</v>
      </c>
      <c r="BI136" s="147">
        <f t="shared" si="30"/>
        <v>1</v>
      </c>
      <c r="BJ136" s="144" cm="1">
        <f t="array" ref="BJ136">_xlfn.IFS($BF136=2021,$BI136,$BS136=2021,$BV136,$BF136&lt;2021,$BJ$8,$BS136&gt;2021,$BJ$8,$BF136&gt;2021,$BJ$8,$BS136&lt;2021,$BJ$8)</f>
        <v>365</v>
      </c>
      <c r="BK136" s="116" cm="1">
        <f t="array" ref="BK136">_xlfn.IFS($BF136=2022,$BI136,$BS136=2022,$BV136,$BF136&lt;2022,$BK$8,$BS136&gt;2022,$BK$8,$BF136&gt;2022,$BK$8,$BS136&lt;2022,$BK$8)</f>
        <v>365</v>
      </c>
      <c r="BL136" s="116" cm="1">
        <f t="array" ref="BL136">_xlfn.IFS($BF136=2023,$BI136,$BS136=2023,$BV136,$BF136&lt;2023,$BL$8,$BS136&gt;2023,$BL$8,$BF136&gt;2023,$BL$8,$BS136&lt;2023,$BL$8)</f>
        <v>365</v>
      </c>
      <c r="BM136" s="116" cm="1">
        <f t="array" ref="BM136">_xlfn.IFS($BF136=2024,$BI136,$BS136=2024,$BV136,$BF136&lt;2024,$BM$8,$BS136&gt;2024,$BM$8,$BF136&gt;2024,$BM$8,$BS136&lt;2024,$BM$8)</f>
        <v>366</v>
      </c>
      <c r="BN136" s="116" cm="1">
        <f t="array" ref="BN136">_xlfn.IFS($BF136=2025,$BI136,$BS136=2025,$BV136,$BF136&lt;2025,$BN$8,$BS136&gt;2025,$BN$8,$BF136&gt;2025,$BN$8,$BS136&lt;2025,$BN$8)</f>
        <v>365</v>
      </c>
      <c r="BO136" s="116" cm="1">
        <f t="array" ref="BO136">_xlfn.IFS($BF136=2026,$BI136,$BS136=2026,$BV136,$BF136&lt;2026,$BO$8,$BS136&gt;2026,$BO$8,$BF136&gt;2026,$BO$8,$BS136&lt;2026,$BO$8)</f>
        <v>365</v>
      </c>
      <c r="BP136" s="116" cm="1">
        <f t="array" ref="BP136">_xlfn.IFS($BF136=2027,$BI136,$BS136=2027,$BV136,$BF136&lt;2027,$BP$8,$BS136&gt;2027,$BP$8,$BF136&gt;2027,$BP$8,$BS136&lt;2027,$BP$8)</f>
        <v>365</v>
      </c>
      <c r="BQ136" s="116" cm="1">
        <f t="array" ref="BQ136">_xlfn.IFS($BF136=2028,$BI136,$BS136=2028,$BV136,$BF136&lt;2028,$BQ$8,$BS136&gt;2028,$BQ$8,$BF136&gt;2028,$BQ$8,$BS136&lt;2028,$BQ$8)</f>
        <v>366</v>
      </c>
      <c r="BR136" s="119" cm="1">
        <f t="array" ref="BR136">_xlfn.IFS($BF136=2029,$BI136,$BS136=2029,$BV136,$BF136&lt;2029,$BR$8,$BS136&gt;2029,$BR$8,$BF136&gt;2029,$BR$8,$BS136&lt;2029,$BR$8)</f>
        <v>365</v>
      </c>
      <c r="BS136" s="142">
        <f>YEAR(Table2[[#This Row],[Ja papildatvaļinājums - darbinieka darba beigšanas datums iestādē, ja darbs projektā nav beigts  31.decembrī5]])</f>
        <v>1900</v>
      </c>
      <c r="BT136" s="141">
        <f>MONTH(Table2[[#This Row],[Ja papildatvaļinājums - darbinieka darba beigšanas datums iestādē, ja darbs projektā nav beigts  31.decembrī5]])</f>
        <v>1</v>
      </c>
      <c r="BU136" s="141">
        <f>DAY(Table2[[#This Row],[Ja papildatvaļinājums - darbinieka darba beigšanas datums iestādē, ja darbs projektā nav beigts  31.decembrī5]])</f>
        <v>0</v>
      </c>
      <c r="BV136" s="141">
        <f>IF(YEAR($J136)=YEAR($K136),MIN(DATE($BS136,$BT136,$BU136),$K136)-MAX(DATE($BF136,$BG136,$BH136),$J136)+1,MIN(DATE($BS136,$BT136,$BU136),$K136)-MAX(DATE(Table2[[#This Row],[Darba beigu gads iestādē]],1,1))+1)</f>
        <v>1</v>
      </c>
    </row>
    <row r="137" spans="1:74" x14ac:dyDescent="0.3">
      <c r="A137" s="26">
        <v>128</v>
      </c>
      <c r="B137" s="48"/>
      <c r="C137" s="49"/>
      <c r="D137" s="57"/>
      <c r="E137" s="63">
        <f>SUMIF(Table2[[#This Row],[b.2021]:[c.2029]],"&gt;0",Table2[[#This Row],[b.2021]:[c.2029]])</f>
        <v>0</v>
      </c>
      <c r="F137" s="58"/>
      <c r="G137" s="59"/>
      <c r="H137" s="66">
        <f>Table2[[#This Row],[Atvaļinājuma dienu skaits, kas projektā attiecināts iepriekšējos MP ]]+Table2[[#This Row],[Atvaļinājuma dienu skaits, kas pieprasīts šajā MP3]]</f>
        <v>0</v>
      </c>
      <c r="I137" s="29">
        <f>Table2[[#This Row],[Atvaļinājums proporcionāli nostrādātajam laikam projektā (Visi atvaļinājumi kopā)]]-H137</f>
        <v>0</v>
      </c>
      <c r="J137" s="135"/>
      <c r="K137" s="139"/>
      <c r="L137" s="125"/>
      <c r="M137" s="126"/>
      <c r="N137" s="126"/>
      <c r="O137" s="126"/>
      <c r="P137" s="126"/>
      <c r="Q137" s="126"/>
      <c r="R137" s="126"/>
      <c r="S137" s="126"/>
      <c r="T137" s="127"/>
      <c r="U137" s="170"/>
      <c r="V137" s="106">
        <f>IF(COUNT(Table2[[#This Row],[Darba sākuma datums projektā1]:[Amata pienākumu izpildes termiņš, vai darba beigu datums par kuru iesniegts MP2]])=2,MIN(DATE($V$9,12,31),$D137)-MAX(DATE($V$9,1,1),$C137)+1,0)</f>
        <v>0</v>
      </c>
      <c r="W137" s="99">
        <f>IF(COUNT(Table2[[#This Row],[Darba sākuma datums projektā1]:[Amata pienākumu izpildes termiņš, vai darba beigu datums par kuru iesniegts MP2]])=2,MIN(DATE($W$9,12,31),$D137)-MAX(DATE($W$9,1,1),$C137)+1,0)</f>
        <v>0</v>
      </c>
      <c r="X137" s="99">
        <f>IF(COUNT(Table2[[#This Row],[Darba sākuma datums projektā1]:[Amata pienākumu izpildes termiņš, vai darba beigu datums par kuru iesniegts MP2]])=2,MIN(DATE($X$9,12,31),$D137)-MAX(DATE($X$9,1,1),$C137)+1,0)</f>
        <v>0</v>
      </c>
      <c r="Y137" s="99">
        <f>IF(COUNT(Table2[[#This Row],[Darba sākuma datums projektā1]:[Amata pienākumu izpildes termiņš, vai darba beigu datums par kuru iesniegts MP2]])=2,MIN(DATE($Y$9,12,31),$D137)-MAX(DATE($Y$9,1,1),$C137)+1,0)</f>
        <v>0</v>
      </c>
      <c r="Z137" s="99">
        <f>IF(COUNT(Table2[[#This Row],[Darba sākuma datums projektā1]:[Amata pienākumu izpildes termiņš, vai darba beigu datums par kuru iesniegts MP2]])=2,MIN(DATE($Z$9,12,31),$D137)-MAX(DATE(Z$9,1,1),$C137)+1,0)</f>
        <v>0</v>
      </c>
      <c r="AA137" s="99">
        <f>IF(COUNT(Table2[[#This Row],[Darba sākuma datums projektā1]:[Amata pienākumu izpildes termiņš, vai darba beigu datums par kuru iesniegts MP2]])=2,MIN(DATE($AA$9,12,31),$D137)-MAX(DATE($AA$9,1,1),$C137)+1,0)</f>
        <v>0</v>
      </c>
      <c r="AB137" s="99">
        <f>IF(COUNT(Table2[[#This Row],[Darba sākuma datums projektā1]:[Amata pienākumu izpildes termiņš, vai darba beigu datums par kuru iesniegts MP2]])=2,MIN(DATE($AB$9,12,31),$D137)-MAX(DATE($AB$9,1,1),$C137)+1,0)</f>
        <v>0</v>
      </c>
      <c r="AC137" s="99">
        <f>IF(COUNT(Table2[[#This Row],[Darba sākuma datums projektā1]:[Amata pienākumu izpildes termiņš, vai darba beigu datums par kuru iesniegts MP2]])=2,MIN(DATE($AC$9,12,31),$D137)-MAX(DATE($AC$9,1,1),$C137)+1,0)</f>
        <v>0</v>
      </c>
      <c r="AD137" s="109">
        <f>IF(COUNT(Table2[[#This Row],[Darba sākuma datums projektā1]:[Amata pienākumu izpildes termiņš, vai darba beigu datums par kuru iesniegts MP2]])=2,MIN(DATE($AD$9,12,31),$D137)-MAX(DATE($AD$9,1,1),$C137)+1,0)</f>
        <v>0</v>
      </c>
      <c r="AE137" s="106">
        <f t="shared" si="21"/>
        <v>0</v>
      </c>
      <c r="AF137" s="99">
        <f t="shared" si="22"/>
        <v>0</v>
      </c>
      <c r="AG137" s="99">
        <f t="shared" si="23"/>
        <v>0</v>
      </c>
      <c r="AH137" s="99">
        <f t="shared" si="24"/>
        <v>0</v>
      </c>
      <c r="AI137" s="99">
        <f t="shared" si="25"/>
        <v>0</v>
      </c>
      <c r="AJ137" s="99">
        <f t="shared" si="26"/>
        <v>0</v>
      </c>
      <c r="AK137" s="99">
        <f t="shared" si="27"/>
        <v>0</v>
      </c>
      <c r="AL137" s="99">
        <f t="shared" si="28"/>
        <v>0</v>
      </c>
      <c r="AM137" s="100">
        <f t="shared" si="29"/>
        <v>0</v>
      </c>
      <c r="AN137" s="103" t="e">
        <f>Table2[[#This Row],[2021]]/Table2[[#This Row],[d.2021]]</f>
        <v>#DIV/0!</v>
      </c>
      <c r="AO137" s="104" t="e">
        <f>Table2[[#This Row],[2022]]/Table2[[#This Row],[d.2022]]</f>
        <v>#DIV/0!</v>
      </c>
      <c r="AP137" s="104" t="e">
        <f>Table2[[#This Row],[2023]]/Table2[[#This Row],[d.2023]]</f>
        <v>#DIV/0!</v>
      </c>
      <c r="AQ137" s="104" t="e">
        <f>Table2[[#This Row],[2024]]/Table2[[#This Row],[d.2024]]</f>
        <v>#DIV/0!</v>
      </c>
      <c r="AR137" s="104" t="e">
        <f>Table2[[#This Row],[2025]]/Table2[[#This Row],[d.2025]]</f>
        <v>#DIV/0!</v>
      </c>
      <c r="AS137" s="104" t="e">
        <f>Table2[[#This Row],[2026]]/Table2[[#This Row],[d.2026]]</f>
        <v>#DIV/0!</v>
      </c>
      <c r="AT137" s="104" t="e">
        <f>Table2[[#This Row],[2027]]/Table2[[#This Row],[d.2027]]</f>
        <v>#DIV/0!</v>
      </c>
      <c r="AU137" s="104" t="e">
        <f>Table2[[#This Row],[2028]]/Table2[[#This Row],[d.2028]]</f>
        <v>#DIV/0!</v>
      </c>
      <c r="AV137" s="108" t="e">
        <f>Table2[[#This Row],[2029]]/Table2[[#This Row],[d.2029]]</f>
        <v>#DIV/0!</v>
      </c>
      <c r="AW137" s="97" t="e">
        <f>Table2[[#This Row],[e.2021]]/Table2[[#This Row],[Papildatvaļinājums par 20216]]</f>
        <v>#DIV/0!</v>
      </c>
      <c r="AX137" s="97" t="e">
        <f>Table2[[#This Row],[e.2022]]/Table2[[#This Row],[Papildatvaļinājums par 20226]]</f>
        <v>#DIV/0!</v>
      </c>
      <c r="AY137" s="97" t="e">
        <f>Table2[[#This Row],[e.2023]]/Table2[[#This Row],[Papildatvaļinājums par 20236]]</f>
        <v>#DIV/0!</v>
      </c>
      <c r="AZ137" s="97" t="e">
        <f>Table2[[#This Row],[e.2024]]/Table2[[#This Row],[Papildatvaļinājums par 20246]]</f>
        <v>#DIV/0!</v>
      </c>
      <c r="BA137" s="97" t="e">
        <f>Table2[[#This Row],[e.2025]]/Table2[[#This Row],[Papildatvaļinājums par 20256]]</f>
        <v>#DIV/0!</v>
      </c>
      <c r="BB137" s="97" t="e">
        <f>Table2[[#This Row],[e.2026]]/Table2[[#This Row],[Papildatvaļinājums par 20266]]</f>
        <v>#DIV/0!</v>
      </c>
      <c r="BC137" s="97" t="e">
        <f>Table2[[#This Row],[e.2027]]/Table2[[#This Row],[Papildatvaļinājums par 20276]]</f>
        <v>#DIV/0!</v>
      </c>
      <c r="BD137" s="97" t="e">
        <f>Table2[[#This Row],[e.2028]]/Table2[[#This Row],[Papildatvaļinājums par 20286]]</f>
        <v>#DIV/0!</v>
      </c>
      <c r="BE137" s="98" t="e">
        <f>Table2[[#This Row],[e.2029]]/Table2[[#This Row],[Papildatvaļinājums par 20296]]</f>
        <v>#DIV/0!</v>
      </c>
      <c r="BF137" s="85">
        <f>YEAR(Table2[[#This Row],[Ja papildatvaļinājums - darbinieka darba uzsākšana iestādē, ja darbs projektā nav uzsākts 1.janvārī4]])</f>
        <v>1900</v>
      </c>
      <c r="BG137" s="86">
        <f>MONTH(Table2[[#This Row],[Ja papildatvaļinājums - darbinieka darba uzsākšana iestādē, ja darbs projektā nav uzsākts 1.janvārī4]])</f>
        <v>1</v>
      </c>
      <c r="BH137" s="86">
        <f>DAY(Table2[[#This Row],[Ja papildatvaļinājums - darbinieka darba uzsākšana iestādē, ja darbs projektā nav uzsākts 1.janvārī4]])</f>
        <v>0</v>
      </c>
      <c r="BI137" s="147">
        <f t="shared" si="30"/>
        <v>1</v>
      </c>
      <c r="BJ137" s="144" cm="1">
        <f t="array" ref="BJ137">_xlfn.IFS($BF137=2021,$BI137,$BS137=2021,$BV137,$BF137&lt;2021,$BJ$8,$BS137&gt;2021,$BJ$8,$BF137&gt;2021,$BJ$8,$BS137&lt;2021,$BJ$8)</f>
        <v>365</v>
      </c>
      <c r="BK137" s="116" cm="1">
        <f t="array" ref="BK137">_xlfn.IFS($BF137=2022,$BI137,$BS137=2022,$BV137,$BF137&lt;2022,$BK$8,$BS137&gt;2022,$BK$8,$BF137&gt;2022,$BK$8,$BS137&lt;2022,$BK$8)</f>
        <v>365</v>
      </c>
      <c r="BL137" s="116" cm="1">
        <f t="array" ref="BL137">_xlfn.IFS($BF137=2023,$BI137,$BS137=2023,$BV137,$BF137&lt;2023,$BL$8,$BS137&gt;2023,$BL$8,$BF137&gt;2023,$BL$8,$BS137&lt;2023,$BL$8)</f>
        <v>365</v>
      </c>
      <c r="BM137" s="116" cm="1">
        <f t="array" ref="BM137">_xlfn.IFS($BF137=2024,$BI137,$BS137=2024,$BV137,$BF137&lt;2024,$BM$8,$BS137&gt;2024,$BM$8,$BF137&gt;2024,$BM$8,$BS137&lt;2024,$BM$8)</f>
        <v>366</v>
      </c>
      <c r="BN137" s="116" cm="1">
        <f t="array" ref="BN137">_xlfn.IFS($BF137=2025,$BI137,$BS137=2025,$BV137,$BF137&lt;2025,$BN$8,$BS137&gt;2025,$BN$8,$BF137&gt;2025,$BN$8,$BS137&lt;2025,$BN$8)</f>
        <v>365</v>
      </c>
      <c r="BO137" s="116" cm="1">
        <f t="array" ref="BO137">_xlfn.IFS($BF137=2026,$BI137,$BS137=2026,$BV137,$BF137&lt;2026,$BO$8,$BS137&gt;2026,$BO$8,$BF137&gt;2026,$BO$8,$BS137&lt;2026,$BO$8)</f>
        <v>365</v>
      </c>
      <c r="BP137" s="116" cm="1">
        <f t="array" ref="BP137">_xlfn.IFS($BF137=2027,$BI137,$BS137=2027,$BV137,$BF137&lt;2027,$BP$8,$BS137&gt;2027,$BP$8,$BF137&gt;2027,$BP$8,$BS137&lt;2027,$BP$8)</f>
        <v>365</v>
      </c>
      <c r="BQ137" s="116" cm="1">
        <f t="array" ref="BQ137">_xlfn.IFS($BF137=2028,$BI137,$BS137=2028,$BV137,$BF137&lt;2028,$BQ$8,$BS137&gt;2028,$BQ$8,$BF137&gt;2028,$BQ$8,$BS137&lt;2028,$BQ$8)</f>
        <v>366</v>
      </c>
      <c r="BR137" s="119" cm="1">
        <f t="array" ref="BR137">_xlfn.IFS($BF137=2029,$BI137,$BS137=2029,$BV137,$BF137&lt;2029,$BR$8,$BS137&gt;2029,$BR$8,$BF137&gt;2029,$BR$8,$BS137&lt;2029,$BR$8)</f>
        <v>365</v>
      </c>
      <c r="BS137" s="142">
        <f>YEAR(Table2[[#This Row],[Ja papildatvaļinājums - darbinieka darba beigšanas datums iestādē, ja darbs projektā nav beigts  31.decembrī5]])</f>
        <v>1900</v>
      </c>
      <c r="BT137" s="141">
        <f>MONTH(Table2[[#This Row],[Ja papildatvaļinājums - darbinieka darba beigšanas datums iestādē, ja darbs projektā nav beigts  31.decembrī5]])</f>
        <v>1</v>
      </c>
      <c r="BU137" s="141">
        <f>DAY(Table2[[#This Row],[Ja papildatvaļinājums - darbinieka darba beigšanas datums iestādē, ja darbs projektā nav beigts  31.decembrī5]])</f>
        <v>0</v>
      </c>
      <c r="BV137" s="141">
        <f>IF(YEAR($J137)=YEAR($K137),MIN(DATE($BS137,$BT137,$BU137),$K137)-MAX(DATE($BF137,$BG137,$BH137),$J137)+1,MIN(DATE($BS137,$BT137,$BU137),$K137)-MAX(DATE(Table2[[#This Row],[Darba beigu gads iestādē]],1,1))+1)</f>
        <v>1</v>
      </c>
    </row>
    <row r="138" spans="1:74" x14ac:dyDescent="0.3">
      <c r="A138" s="26">
        <v>129</v>
      </c>
      <c r="B138" s="48"/>
      <c r="C138" s="49"/>
      <c r="D138" s="57"/>
      <c r="E138" s="63">
        <f>SUMIF(Table2[[#This Row],[b.2021]:[c.2029]],"&gt;0",Table2[[#This Row],[b.2021]:[c.2029]])</f>
        <v>0</v>
      </c>
      <c r="F138" s="58"/>
      <c r="G138" s="59"/>
      <c r="H138" s="66">
        <f>Table2[[#This Row],[Atvaļinājuma dienu skaits, kas projektā attiecināts iepriekšējos MP ]]+Table2[[#This Row],[Atvaļinājuma dienu skaits, kas pieprasīts šajā MP3]]</f>
        <v>0</v>
      </c>
      <c r="I138" s="29">
        <f>Table2[[#This Row],[Atvaļinājums proporcionāli nostrādātajam laikam projektā (Visi atvaļinājumi kopā)]]-H138</f>
        <v>0</v>
      </c>
      <c r="J138" s="135"/>
      <c r="K138" s="139"/>
      <c r="L138" s="125"/>
      <c r="M138" s="126"/>
      <c r="N138" s="126"/>
      <c r="O138" s="126"/>
      <c r="P138" s="126"/>
      <c r="Q138" s="126"/>
      <c r="R138" s="126"/>
      <c r="S138" s="126"/>
      <c r="T138" s="127"/>
      <c r="U138" s="170"/>
      <c r="V138" s="106">
        <f>IF(COUNT(Table2[[#This Row],[Darba sākuma datums projektā1]:[Amata pienākumu izpildes termiņš, vai darba beigu datums par kuru iesniegts MP2]])=2,MIN(DATE($V$9,12,31),$D138)-MAX(DATE($V$9,1,1),$C138)+1,0)</f>
        <v>0</v>
      </c>
      <c r="W138" s="99">
        <f>IF(COUNT(Table2[[#This Row],[Darba sākuma datums projektā1]:[Amata pienākumu izpildes termiņš, vai darba beigu datums par kuru iesniegts MP2]])=2,MIN(DATE($W$9,12,31),$D138)-MAX(DATE($W$9,1,1),$C138)+1,0)</f>
        <v>0</v>
      </c>
      <c r="X138" s="99">
        <f>IF(COUNT(Table2[[#This Row],[Darba sākuma datums projektā1]:[Amata pienākumu izpildes termiņš, vai darba beigu datums par kuru iesniegts MP2]])=2,MIN(DATE($X$9,12,31),$D138)-MAX(DATE($X$9,1,1),$C138)+1,0)</f>
        <v>0</v>
      </c>
      <c r="Y138" s="99">
        <f>IF(COUNT(Table2[[#This Row],[Darba sākuma datums projektā1]:[Amata pienākumu izpildes termiņš, vai darba beigu datums par kuru iesniegts MP2]])=2,MIN(DATE($Y$9,12,31),$D138)-MAX(DATE($Y$9,1,1),$C138)+1,0)</f>
        <v>0</v>
      </c>
      <c r="Z138" s="99">
        <f>IF(COUNT(Table2[[#This Row],[Darba sākuma datums projektā1]:[Amata pienākumu izpildes termiņš, vai darba beigu datums par kuru iesniegts MP2]])=2,MIN(DATE($Z$9,12,31),$D138)-MAX(DATE(Z$9,1,1),$C138)+1,0)</f>
        <v>0</v>
      </c>
      <c r="AA138" s="99">
        <f>IF(COUNT(Table2[[#This Row],[Darba sākuma datums projektā1]:[Amata pienākumu izpildes termiņš, vai darba beigu datums par kuru iesniegts MP2]])=2,MIN(DATE($AA$9,12,31),$D138)-MAX(DATE($AA$9,1,1),$C138)+1,0)</f>
        <v>0</v>
      </c>
      <c r="AB138" s="99">
        <f>IF(COUNT(Table2[[#This Row],[Darba sākuma datums projektā1]:[Amata pienākumu izpildes termiņš, vai darba beigu datums par kuru iesniegts MP2]])=2,MIN(DATE($AB$9,12,31),$D138)-MAX(DATE($AB$9,1,1),$C138)+1,0)</f>
        <v>0</v>
      </c>
      <c r="AC138" s="99">
        <f>IF(COUNT(Table2[[#This Row],[Darba sākuma datums projektā1]:[Amata pienākumu izpildes termiņš, vai darba beigu datums par kuru iesniegts MP2]])=2,MIN(DATE($AC$9,12,31),$D138)-MAX(DATE($AC$9,1,1),$C138)+1,0)</f>
        <v>0</v>
      </c>
      <c r="AD138" s="109">
        <f>IF(COUNT(Table2[[#This Row],[Darba sākuma datums projektā1]:[Amata pienākumu izpildes termiņš, vai darba beigu datums par kuru iesniegts MP2]])=2,MIN(DATE($AD$9,12,31),$D138)-MAX(DATE($AD$9,1,1),$C138)+1,0)</f>
        <v>0</v>
      </c>
      <c r="AE138" s="106">
        <f t="shared" si="21"/>
        <v>0</v>
      </c>
      <c r="AF138" s="99">
        <f t="shared" si="22"/>
        <v>0</v>
      </c>
      <c r="AG138" s="99">
        <f t="shared" si="23"/>
        <v>0</v>
      </c>
      <c r="AH138" s="99">
        <f t="shared" si="24"/>
        <v>0</v>
      </c>
      <c r="AI138" s="99">
        <f t="shared" si="25"/>
        <v>0</v>
      </c>
      <c r="AJ138" s="99">
        <f t="shared" si="26"/>
        <v>0</v>
      </c>
      <c r="AK138" s="99">
        <f t="shared" si="27"/>
        <v>0</v>
      </c>
      <c r="AL138" s="99">
        <f t="shared" si="28"/>
        <v>0</v>
      </c>
      <c r="AM138" s="100">
        <f t="shared" si="29"/>
        <v>0</v>
      </c>
      <c r="AN138" s="103" t="e">
        <f>Table2[[#This Row],[2021]]/Table2[[#This Row],[d.2021]]</f>
        <v>#DIV/0!</v>
      </c>
      <c r="AO138" s="104" t="e">
        <f>Table2[[#This Row],[2022]]/Table2[[#This Row],[d.2022]]</f>
        <v>#DIV/0!</v>
      </c>
      <c r="AP138" s="104" t="e">
        <f>Table2[[#This Row],[2023]]/Table2[[#This Row],[d.2023]]</f>
        <v>#DIV/0!</v>
      </c>
      <c r="AQ138" s="104" t="e">
        <f>Table2[[#This Row],[2024]]/Table2[[#This Row],[d.2024]]</f>
        <v>#DIV/0!</v>
      </c>
      <c r="AR138" s="104" t="e">
        <f>Table2[[#This Row],[2025]]/Table2[[#This Row],[d.2025]]</f>
        <v>#DIV/0!</v>
      </c>
      <c r="AS138" s="104" t="e">
        <f>Table2[[#This Row],[2026]]/Table2[[#This Row],[d.2026]]</f>
        <v>#DIV/0!</v>
      </c>
      <c r="AT138" s="104" t="e">
        <f>Table2[[#This Row],[2027]]/Table2[[#This Row],[d.2027]]</f>
        <v>#DIV/0!</v>
      </c>
      <c r="AU138" s="104" t="e">
        <f>Table2[[#This Row],[2028]]/Table2[[#This Row],[d.2028]]</f>
        <v>#DIV/0!</v>
      </c>
      <c r="AV138" s="108" t="e">
        <f>Table2[[#This Row],[2029]]/Table2[[#This Row],[d.2029]]</f>
        <v>#DIV/0!</v>
      </c>
      <c r="AW138" s="97" t="e">
        <f>Table2[[#This Row],[e.2021]]/Table2[[#This Row],[Papildatvaļinājums par 20216]]</f>
        <v>#DIV/0!</v>
      </c>
      <c r="AX138" s="97" t="e">
        <f>Table2[[#This Row],[e.2022]]/Table2[[#This Row],[Papildatvaļinājums par 20226]]</f>
        <v>#DIV/0!</v>
      </c>
      <c r="AY138" s="97" t="e">
        <f>Table2[[#This Row],[e.2023]]/Table2[[#This Row],[Papildatvaļinājums par 20236]]</f>
        <v>#DIV/0!</v>
      </c>
      <c r="AZ138" s="97" t="e">
        <f>Table2[[#This Row],[e.2024]]/Table2[[#This Row],[Papildatvaļinājums par 20246]]</f>
        <v>#DIV/0!</v>
      </c>
      <c r="BA138" s="97" t="e">
        <f>Table2[[#This Row],[e.2025]]/Table2[[#This Row],[Papildatvaļinājums par 20256]]</f>
        <v>#DIV/0!</v>
      </c>
      <c r="BB138" s="97" t="e">
        <f>Table2[[#This Row],[e.2026]]/Table2[[#This Row],[Papildatvaļinājums par 20266]]</f>
        <v>#DIV/0!</v>
      </c>
      <c r="BC138" s="97" t="e">
        <f>Table2[[#This Row],[e.2027]]/Table2[[#This Row],[Papildatvaļinājums par 20276]]</f>
        <v>#DIV/0!</v>
      </c>
      <c r="BD138" s="97" t="e">
        <f>Table2[[#This Row],[e.2028]]/Table2[[#This Row],[Papildatvaļinājums par 20286]]</f>
        <v>#DIV/0!</v>
      </c>
      <c r="BE138" s="98" t="e">
        <f>Table2[[#This Row],[e.2029]]/Table2[[#This Row],[Papildatvaļinājums par 20296]]</f>
        <v>#DIV/0!</v>
      </c>
      <c r="BF138" s="85">
        <f>YEAR(Table2[[#This Row],[Ja papildatvaļinājums - darbinieka darba uzsākšana iestādē, ja darbs projektā nav uzsākts 1.janvārī4]])</f>
        <v>1900</v>
      </c>
      <c r="BG138" s="86">
        <f>MONTH(Table2[[#This Row],[Ja papildatvaļinājums - darbinieka darba uzsākšana iestādē, ja darbs projektā nav uzsākts 1.janvārī4]])</f>
        <v>1</v>
      </c>
      <c r="BH138" s="86">
        <f>DAY(Table2[[#This Row],[Ja papildatvaļinājums - darbinieka darba uzsākšana iestādē, ja darbs projektā nav uzsākts 1.janvārī4]])</f>
        <v>0</v>
      </c>
      <c r="BI138" s="147">
        <f t="shared" ref="BI138:BI159" si="31">IF(YEAR($J138)=YEAR($K138),MIN(DATE($BS138,$BT138,$BU138),$K138)-MAX(DATE($BF138,$BG138,$BH138),$J138)+1,MIN(DATE($BF138,12,31))-MAX(DATE($BF138,$BG138,$BH138))+1)</f>
        <v>1</v>
      </c>
      <c r="BJ138" s="144" cm="1">
        <f t="array" ref="BJ138">_xlfn.IFS($BF138=2021,$BI138,$BS138=2021,$BV138,$BF138&lt;2021,$BJ$8,$BS138&gt;2021,$BJ$8,$BF138&gt;2021,$BJ$8,$BS138&lt;2021,$BJ$8)</f>
        <v>365</v>
      </c>
      <c r="BK138" s="116" cm="1">
        <f t="array" ref="BK138">_xlfn.IFS($BF138=2022,$BI138,$BS138=2022,$BV138,$BF138&lt;2022,$BK$8,$BS138&gt;2022,$BK$8,$BF138&gt;2022,$BK$8,$BS138&lt;2022,$BK$8)</f>
        <v>365</v>
      </c>
      <c r="BL138" s="116" cm="1">
        <f t="array" ref="BL138">_xlfn.IFS($BF138=2023,$BI138,$BS138=2023,$BV138,$BF138&lt;2023,$BL$8,$BS138&gt;2023,$BL$8,$BF138&gt;2023,$BL$8,$BS138&lt;2023,$BL$8)</f>
        <v>365</v>
      </c>
      <c r="BM138" s="116" cm="1">
        <f t="array" ref="BM138">_xlfn.IFS($BF138=2024,$BI138,$BS138=2024,$BV138,$BF138&lt;2024,$BM$8,$BS138&gt;2024,$BM$8,$BF138&gt;2024,$BM$8,$BS138&lt;2024,$BM$8)</f>
        <v>366</v>
      </c>
      <c r="BN138" s="116" cm="1">
        <f t="array" ref="BN138">_xlfn.IFS($BF138=2025,$BI138,$BS138=2025,$BV138,$BF138&lt;2025,$BN$8,$BS138&gt;2025,$BN$8,$BF138&gt;2025,$BN$8,$BS138&lt;2025,$BN$8)</f>
        <v>365</v>
      </c>
      <c r="BO138" s="116" cm="1">
        <f t="array" ref="BO138">_xlfn.IFS($BF138=2026,$BI138,$BS138=2026,$BV138,$BF138&lt;2026,$BO$8,$BS138&gt;2026,$BO$8,$BF138&gt;2026,$BO$8,$BS138&lt;2026,$BO$8)</f>
        <v>365</v>
      </c>
      <c r="BP138" s="116" cm="1">
        <f t="array" ref="BP138">_xlfn.IFS($BF138=2027,$BI138,$BS138=2027,$BV138,$BF138&lt;2027,$BP$8,$BS138&gt;2027,$BP$8,$BF138&gt;2027,$BP$8,$BS138&lt;2027,$BP$8)</f>
        <v>365</v>
      </c>
      <c r="BQ138" s="116" cm="1">
        <f t="array" ref="BQ138">_xlfn.IFS($BF138=2028,$BI138,$BS138=2028,$BV138,$BF138&lt;2028,$BQ$8,$BS138&gt;2028,$BQ$8,$BF138&gt;2028,$BQ$8,$BS138&lt;2028,$BQ$8)</f>
        <v>366</v>
      </c>
      <c r="BR138" s="119" cm="1">
        <f t="array" ref="BR138">_xlfn.IFS($BF138=2029,$BI138,$BS138=2029,$BV138,$BF138&lt;2029,$BR$8,$BS138&gt;2029,$BR$8,$BF138&gt;2029,$BR$8,$BS138&lt;2029,$BR$8)</f>
        <v>365</v>
      </c>
      <c r="BS138" s="142">
        <f>YEAR(Table2[[#This Row],[Ja papildatvaļinājums - darbinieka darba beigšanas datums iestādē, ja darbs projektā nav beigts  31.decembrī5]])</f>
        <v>1900</v>
      </c>
      <c r="BT138" s="141">
        <f>MONTH(Table2[[#This Row],[Ja papildatvaļinājums - darbinieka darba beigšanas datums iestādē, ja darbs projektā nav beigts  31.decembrī5]])</f>
        <v>1</v>
      </c>
      <c r="BU138" s="141">
        <f>DAY(Table2[[#This Row],[Ja papildatvaļinājums - darbinieka darba beigšanas datums iestādē, ja darbs projektā nav beigts  31.decembrī5]])</f>
        <v>0</v>
      </c>
      <c r="BV138" s="141">
        <f>IF(YEAR($J138)=YEAR($K138),MIN(DATE($BS138,$BT138,$BU138),$K138)-MAX(DATE($BF138,$BG138,$BH138),$J138)+1,MIN(DATE($BS138,$BT138,$BU138),$K138)-MAX(DATE(Table2[[#This Row],[Darba beigu gads iestādē]],1,1))+1)</f>
        <v>1</v>
      </c>
    </row>
    <row r="139" spans="1:74" x14ac:dyDescent="0.3">
      <c r="A139" s="26">
        <v>130</v>
      </c>
      <c r="B139" s="48"/>
      <c r="C139" s="49"/>
      <c r="D139" s="57"/>
      <c r="E139" s="63">
        <f>SUMIF(Table2[[#This Row],[b.2021]:[c.2029]],"&gt;0",Table2[[#This Row],[b.2021]:[c.2029]])</f>
        <v>0</v>
      </c>
      <c r="F139" s="58"/>
      <c r="G139" s="59"/>
      <c r="H139" s="66">
        <f>Table2[[#This Row],[Atvaļinājuma dienu skaits, kas projektā attiecināts iepriekšējos MP ]]+Table2[[#This Row],[Atvaļinājuma dienu skaits, kas pieprasīts šajā MP3]]</f>
        <v>0</v>
      </c>
      <c r="I139" s="29">
        <f>Table2[[#This Row],[Atvaļinājums proporcionāli nostrādātajam laikam projektā (Visi atvaļinājumi kopā)]]-H139</f>
        <v>0</v>
      </c>
      <c r="J139" s="135"/>
      <c r="K139" s="139"/>
      <c r="L139" s="125"/>
      <c r="M139" s="126"/>
      <c r="N139" s="126"/>
      <c r="O139" s="126"/>
      <c r="P139" s="126"/>
      <c r="Q139" s="126"/>
      <c r="R139" s="126"/>
      <c r="S139" s="126"/>
      <c r="T139" s="127"/>
      <c r="U139" s="170"/>
      <c r="V139" s="106">
        <f>IF(COUNT(Table2[[#This Row],[Darba sākuma datums projektā1]:[Amata pienākumu izpildes termiņš, vai darba beigu datums par kuru iesniegts MP2]])=2,MIN(DATE($V$9,12,31),$D139)-MAX(DATE($V$9,1,1),$C139)+1,0)</f>
        <v>0</v>
      </c>
      <c r="W139" s="99">
        <f>IF(COUNT(Table2[[#This Row],[Darba sākuma datums projektā1]:[Amata pienākumu izpildes termiņš, vai darba beigu datums par kuru iesniegts MP2]])=2,MIN(DATE($W$9,12,31),$D139)-MAX(DATE($W$9,1,1),$C139)+1,0)</f>
        <v>0</v>
      </c>
      <c r="X139" s="99">
        <f>IF(COUNT(Table2[[#This Row],[Darba sākuma datums projektā1]:[Amata pienākumu izpildes termiņš, vai darba beigu datums par kuru iesniegts MP2]])=2,MIN(DATE($X$9,12,31),$D139)-MAX(DATE($X$9,1,1),$C139)+1,0)</f>
        <v>0</v>
      </c>
      <c r="Y139" s="99">
        <f>IF(COUNT(Table2[[#This Row],[Darba sākuma datums projektā1]:[Amata pienākumu izpildes termiņš, vai darba beigu datums par kuru iesniegts MP2]])=2,MIN(DATE($Y$9,12,31),$D139)-MAX(DATE($Y$9,1,1),$C139)+1,0)</f>
        <v>0</v>
      </c>
      <c r="Z139" s="99">
        <f>IF(COUNT(Table2[[#This Row],[Darba sākuma datums projektā1]:[Amata pienākumu izpildes termiņš, vai darba beigu datums par kuru iesniegts MP2]])=2,MIN(DATE($Z$9,12,31),$D139)-MAX(DATE(Z$9,1,1),$C139)+1,0)</f>
        <v>0</v>
      </c>
      <c r="AA139" s="99">
        <f>IF(COUNT(Table2[[#This Row],[Darba sākuma datums projektā1]:[Amata pienākumu izpildes termiņš, vai darba beigu datums par kuru iesniegts MP2]])=2,MIN(DATE($AA$9,12,31),$D139)-MAX(DATE($AA$9,1,1),$C139)+1,0)</f>
        <v>0</v>
      </c>
      <c r="AB139" s="99">
        <f>IF(COUNT(Table2[[#This Row],[Darba sākuma datums projektā1]:[Amata pienākumu izpildes termiņš, vai darba beigu datums par kuru iesniegts MP2]])=2,MIN(DATE($AB$9,12,31),$D139)-MAX(DATE($AB$9,1,1),$C139)+1,0)</f>
        <v>0</v>
      </c>
      <c r="AC139" s="99">
        <f>IF(COUNT(Table2[[#This Row],[Darba sākuma datums projektā1]:[Amata pienākumu izpildes termiņš, vai darba beigu datums par kuru iesniegts MP2]])=2,MIN(DATE($AC$9,12,31),$D139)-MAX(DATE($AC$9,1,1),$C139)+1,0)</f>
        <v>0</v>
      </c>
      <c r="AD139" s="109">
        <f>IF(COUNT(Table2[[#This Row],[Darba sākuma datums projektā1]:[Amata pienākumu izpildes termiņš, vai darba beigu datums par kuru iesniegts MP2]])=2,MIN(DATE($AD$9,12,31),$D139)-MAX(DATE($AD$9,1,1),$C139)+1,0)</f>
        <v>0</v>
      </c>
      <c r="AE139" s="106">
        <f t="shared" ref="AE139:AE159" si="32">V139/$V$7</f>
        <v>0</v>
      </c>
      <c r="AF139" s="99">
        <f t="shared" ref="AF139:AF159" si="33">W139/$W$7</f>
        <v>0</v>
      </c>
      <c r="AG139" s="99">
        <f t="shared" ref="AG139:AG159" si="34">X139/$X$7</f>
        <v>0</v>
      </c>
      <c r="AH139" s="99">
        <f t="shared" ref="AH139:AH159" si="35">Y139/$Y$7</f>
        <v>0</v>
      </c>
      <c r="AI139" s="99">
        <f t="shared" ref="AI139:AI159" si="36">Z139/$Z$7</f>
        <v>0</v>
      </c>
      <c r="AJ139" s="99">
        <f t="shared" ref="AJ139:AJ159" si="37">AA139/$AA$7</f>
        <v>0</v>
      </c>
      <c r="AK139" s="99">
        <f t="shared" ref="AK139:AK159" si="38">AB139/$AB$7</f>
        <v>0</v>
      </c>
      <c r="AL139" s="99">
        <f t="shared" ref="AL139:AL159" si="39">AC139/$AC$7</f>
        <v>0</v>
      </c>
      <c r="AM139" s="100">
        <f t="shared" ref="AM139:AM159" si="40">AD139/$AD$7</f>
        <v>0</v>
      </c>
      <c r="AN139" s="103" t="e">
        <f>Table2[[#This Row],[2021]]/Table2[[#This Row],[d.2021]]</f>
        <v>#DIV/0!</v>
      </c>
      <c r="AO139" s="104" t="e">
        <f>Table2[[#This Row],[2022]]/Table2[[#This Row],[d.2022]]</f>
        <v>#DIV/0!</v>
      </c>
      <c r="AP139" s="104" t="e">
        <f>Table2[[#This Row],[2023]]/Table2[[#This Row],[d.2023]]</f>
        <v>#DIV/0!</v>
      </c>
      <c r="AQ139" s="104" t="e">
        <f>Table2[[#This Row],[2024]]/Table2[[#This Row],[d.2024]]</f>
        <v>#DIV/0!</v>
      </c>
      <c r="AR139" s="104" t="e">
        <f>Table2[[#This Row],[2025]]/Table2[[#This Row],[d.2025]]</f>
        <v>#DIV/0!</v>
      </c>
      <c r="AS139" s="104" t="e">
        <f>Table2[[#This Row],[2026]]/Table2[[#This Row],[d.2026]]</f>
        <v>#DIV/0!</v>
      </c>
      <c r="AT139" s="104" t="e">
        <f>Table2[[#This Row],[2027]]/Table2[[#This Row],[d.2027]]</f>
        <v>#DIV/0!</v>
      </c>
      <c r="AU139" s="104" t="e">
        <f>Table2[[#This Row],[2028]]/Table2[[#This Row],[d.2028]]</f>
        <v>#DIV/0!</v>
      </c>
      <c r="AV139" s="108" t="e">
        <f>Table2[[#This Row],[2029]]/Table2[[#This Row],[d.2029]]</f>
        <v>#DIV/0!</v>
      </c>
      <c r="AW139" s="97" t="e">
        <f>Table2[[#This Row],[e.2021]]/Table2[[#This Row],[Papildatvaļinājums par 20216]]</f>
        <v>#DIV/0!</v>
      </c>
      <c r="AX139" s="97" t="e">
        <f>Table2[[#This Row],[e.2022]]/Table2[[#This Row],[Papildatvaļinājums par 20226]]</f>
        <v>#DIV/0!</v>
      </c>
      <c r="AY139" s="97" t="e">
        <f>Table2[[#This Row],[e.2023]]/Table2[[#This Row],[Papildatvaļinājums par 20236]]</f>
        <v>#DIV/0!</v>
      </c>
      <c r="AZ139" s="97" t="e">
        <f>Table2[[#This Row],[e.2024]]/Table2[[#This Row],[Papildatvaļinājums par 20246]]</f>
        <v>#DIV/0!</v>
      </c>
      <c r="BA139" s="97" t="e">
        <f>Table2[[#This Row],[e.2025]]/Table2[[#This Row],[Papildatvaļinājums par 20256]]</f>
        <v>#DIV/0!</v>
      </c>
      <c r="BB139" s="97" t="e">
        <f>Table2[[#This Row],[e.2026]]/Table2[[#This Row],[Papildatvaļinājums par 20266]]</f>
        <v>#DIV/0!</v>
      </c>
      <c r="BC139" s="97" t="e">
        <f>Table2[[#This Row],[e.2027]]/Table2[[#This Row],[Papildatvaļinājums par 20276]]</f>
        <v>#DIV/0!</v>
      </c>
      <c r="BD139" s="97" t="e">
        <f>Table2[[#This Row],[e.2028]]/Table2[[#This Row],[Papildatvaļinājums par 20286]]</f>
        <v>#DIV/0!</v>
      </c>
      <c r="BE139" s="98" t="e">
        <f>Table2[[#This Row],[e.2029]]/Table2[[#This Row],[Papildatvaļinājums par 20296]]</f>
        <v>#DIV/0!</v>
      </c>
      <c r="BF139" s="85">
        <f>YEAR(Table2[[#This Row],[Ja papildatvaļinājums - darbinieka darba uzsākšana iestādē, ja darbs projektā nav uzsākts 1.janvārī4]])</f>
        <v>1900</v>
      </c>
      <c r="BG139" s="86">
        <f>MONTH(Table2[[#This Row],[Ja papildatvaļinājums - darbinieka darba uzsākšana iestādē, ja darbs projektā nav uzsākts 1.janvārī4]])</f>
        <v>1</v>
      </c>
      <c r="BH139" s="86">
        <f>DAY(Table2[[#This Row],[Ja papildatvaļinājums - darbinieka darba uzsākšana iestādē, ja darbs projektā nav uzsākts 1.janvārī4]])</f>
        <v>0</v>
      </c>
      <c r="BI139" s="147">
        <f t="shared" si="31"/>
        <v>1</v>
      </c>
      <c r="BJ139" s="144" cm="1">
        <f t="array" ref="BJ139">_xlfn.IFS($BF139=2021,$BI139,$BS139=2021,$BV139,$BF139&lt;2021,$BJ$8,$BS139&gt;2021,$BJ$8,$BF139&gt;2021,$BJ$8,$BS139&lt;2021,$BJ$8)</f>
        <v>365</v>
      </c>
      <c r="BK139" s="116" cm="1">
        <f t="array" ref="BK139">_xlfn.IFS($BF139=2022,$BI139,$BS139=2022,$BV139,$BF139&lt;2022,$BK$8,$BS139&gt;2022,$BK$8,$BF139&gt;2022,$BK$8,$BS139&lt;2022,$BK$8)</f>
        <v>365</v>
      </c>
      <c r="BL139" s="116" cm="1">
        <f t="array" ref="BL139">_xlfn.IFS($BF139=2023,$BI139,$BS139=2023,$BV139,$BF139&lt;2023,$BL$8,$BS139&gt;2023,$BL$8,$BF139&gt;2023,$BL$8,$BS139&lt;2023,$BL$8)</f>
        <v>365</v>
      </c>
      <c r="BM139" s="116" cm="1">
        <f t="array" ref="BM139">_xlfn.IFS($BF139=2024,$BI139,$BS139=2024,$BV139,$BF139&lt;2024,$BM$8,$BS139&gt;2024,$BM$8,$BF139&gt;2024,$BM$8,$BS139&lt;2024,$BM$8)</f>
        <v>366</v>
      </c>
      <c r="BN139" s="116" cm="1">
        <f t="array" ref="BN139">_xlfn.IFS($BF139=2025,$BI139,$BS139=2025,$BV139,$BF139&lt;2025,$BN$8,$BS139&gt;2025,$BN$8,$BF139&gt;2025,$BN$8,$BS139&lt;2025,$BN$8)</f>
        <v>365</v>
      </c>
      <c r="BO139" s="116" cm="1">
        <f t="array" ref="BO139">_xlfn.IFS($BF139=2026,$BI139,$BS139=2026,$BV139,$BF139&lt;2026,$BO$8,$BS139&gt;2026,$BO$8,$BF139&gt;2026,$BO$8,$BS139&lt;2026,$BO$8)</f>
        <v>365</v>
      </c>
      <c r="BP139" s="116" cm="1">
        <f t="array" ref="BP139">_xlfn.IFS($BF139=2027,$BI139,$BS139=2027,$BV139,$BF139&lt;2027,$BP$8,$BS139&gt;2027,$BP$8,$BF139&gt;2027,$BP$8,$BS139&lt;2027,$BP$8)</f>
        <v>365</v>
      </c>
      <c r="BQ139" s="116" cm="1">
        <f t="array" ref="BQ139">_xlfn.IFS($BF139=2028,$BI139,$BS139=2028,$BV139,$BF139&lt;2028,$BQ$8,$BS139&gt;2028,$BQ$8,$BF139&gt;2028,$BQ$8,$BS139&lt;2028,$BQ$8)</f>
        <v>366</v>
      </c>
      <c r="BR139" s="119" cm="1">
        <f t="array" ref="BR139">_xlfn.IFS($BF139=2029,$BI139,$BS139=2029,$BV139,$BF139&lt;2029,$BR$8,$BS139&gt;2029,$BR$8,$BF139&gt;2029,$BR$8,$BS139&lt;2029,$BR$8)</f>
        <v>365</v>
      </c>
      <c r="BS139" s="142">
        <f>YEAR(Table2[[#This Row],[Ja papildatvaļinājums - darbinieka darba beigšanas datums iestādē, ja darbs projektā nav beigts  31.decembrī5]])</f>
        <v>1900</v>
      </c>
      <c r="BT139" s="141">
        <f>MONTH(Table2[[#This Row],[Ja papildatvaļinājums - darbinieka darba beigšanas datums iestādē, ja darbs projektā nav beigts  31.decembrī5]])</f>
        <v>1</v>
      </c>
      <c r="BU139" s="141">
        <f>DAY(Table2[[#This Row],[Ja papildatvaļinājums - darbinieka darba beigšanas datums iestādē, ja darbs projektā nav beigts  31.decembrī5]])</f>
        <v>0</v>
      </c>
      <c r="BV139" s="141">
        <f>IF(YEAR($J139)=YEAR($K139),MIN(DATE($BS139,$BT139,$BU139),$K139)-MAX(DATE($BF139,$BG139,$BH139),$J139)+1,MIN(DATE($BS139,$BT139,$BU139),$K139)-MAX(DATE(Table2[[#This Row],[Darba beigu gads iestādē]],1,1))+1)</f>
        <v>1</v>
      </c>
    </row>
    <row r="140" spans="1:74" x14ac:dyDescent="0.3">
      <c r="A140" s="26">
        <v>131</v>
      </c>
      <c r="B140" s="48"/>
      <c r="C140" s="49"/>
      <c r="D140" s="57"/>
      <c r="E140" s="63">
        <f>SUMIF(Table2[[#This Row],[b.2021]:[c.2029]],"&gt;0",Table2[[#This Row],[b.2021]:[c.2029]])</f>
        <v>0</v>
      </c>
      <c r="F140" s="58"/>
      <c r="G140" s="59"/>
      <c r="H140" s="66">
        <f>Table2[[#This Row],[Atvaļinājuma dienu skaits, kas projektā attiecināts iepriekšējos MP ]]+Table2[[#This Row],[Atvaļinājuma dienu skaits, kas pieprasīts šajā MP3]]</f>
        <v>0</v>
      </c>
      <c r="I140" s="29">
        <f>Table2[[#This Row],[Atvaļinājums proporcionāli nostrādātajam laikam projektā (Visi atvaļinājumi kopā)]]-H140</f>
        <v>0</v>
      </c>
      <c r="J140" s="135"/>
      <c r="K140" s="139"/>
      <c r="L140" s="125"/>
      <c r="M140" s="126"/>
      <c r="N140" s="126"/>
      <c r="O140" s="126"/>
      <c r="P140" s="126"/>
      <c r="Q140" s="126"/>
      <c r="R140" s="126"/>
      <c r="S140" s="126"/>
      <c r="T140" s="127"/>
      <c r="U140" s="170"/>
      <c r="V140" s="106">
        <f>IF(COUNT(Table2[[#This Row],[Darba sākuma datums projektā1]:[Amata pienākumu izpildes termiņš, vai darba beigu datums par kuru iesniegts MP2]])=2,MIN(DATE($V$9,12,31),$D140)-MAX(DATE($V$9,1,1),$C140)+1,0)</f>
        <v>0</v>
      </c>
      <c r="W140" s="99">
        <f>IF(COUNT(Table2[[#This Row],[Darba sākuma datums projektā1]:[Amata pienākumu izpildes termiņš, vai darba beigu datums par kuru iesniegts MP2]])=2,MIN(DATE($W$9,12,31),$D140)-MAX(DATE($W$9,1,1),$C140)+1,0)</f>
        <v>0</v>
      </c>
      <c r="X140" s="99">
        <f>IF(COUNT(Table2[[#This Row],[Darba sākuma datums projektā1]:[Amata pienākumu izpildes termiņš, vai darba beigu datums par kuru iesniegts MP2]])=2,MIN(DATE($X$9,12,31),$D140)-MAX(DATE($X$9,1,1),$C140)+1,0)</f>
        <v>0</v>
      </c>
      <c r="Y140" s="99">
        <f>IF(COUNT(Table2[[#This Row],[Darba sākuma datums projektā1]:[Amata pienākumu izpildes termiņš, vai darba beigu datums par kuru iesniegts MP2]])=2,MIN(DATE($Y$9,12,31),$D140)-MAX(DATE($Y$9,1,1),$C140)+1,0)</f>
        <v>0</v>
      </c>
      <c r="Z140" s="99">
        <f>IF(COUNT(Table2[[#This Row],[Darba sākuma datums projektā1]:[Amata pienākumu izpildes termiņš, vai darba beigu datums par kuru iesniegts MP2]])=2,MIN(DATE($Z$9,12,31),$D140)-MAX(DATE(Z$9,1,1),$C140)+1,0)</f>
        <v>0</v>
      </c>
      <c r="AA140" s="99">
        <f>IF(COUNT(Table2[[#This Row],[Darba sākuma datums projektā1]:[Amata pienākumu izpildes termiņš, vai darba beigu datums par kuru iesniegts MP2]])=2,MIN(DATE($AA$9,12,31),$D140)-MAX(DATE($AA$9,1,1),$C140)+1,0)</f>
        <v>0</v>
      </c>
      <c r="AB140" s="99">
        <f>IF(COUNT(Table2[[#This Row],[Darba sākuma datums projektā1]:[Amata pienākumu izpildes termiņš, vai darba beigu datums par kuru iesniegts MP2]])=2,MIN(DATE($AB$9,12,31),$D140)-MAX(DATE($AB$9,1,1),$C140)+1,0)</f>
        <v>0</v>
      </c>
      <c r="AC140" s="99">
        <f>IF(COUNT(Table2[[#This Row],[Darba sākuma datums projektā1]:[Amata pienākumu izpildes termiņš, vai darba beigu datums par kuru iesniegts MP2]])=2,MIN(DATE($AC$9,12,31),$D140)-MAX(DATE($AC$9,1,1),$C140)+1,0)</f>
        <v>0</v>
      </c>
      <c r="AD140" s="109">
        <f>IF(COUNT(Table2[[#This Row],[Darba sākuma datums projektā1]:[Amata pienākumu izpildes termiņš, vai darba beigu datums par kuru iesniegts MP2]])=2,MIN(DATE($AD$9,12,31),$D140)-MAX(DATE($AD$9,1,1),$C140)+1,0)</f>
        <v>0</v>
      </c>
      <c r="AE140" s="106">
        <f t="shared" si="32"/>
        <v>0</v>
      </c>
      <c r="AF140" s="99">
        <f t="shared" si="33"/>
        <v>0</v>
      </c>
      <c r="AG140" s="99">
        <f t="shared" si="34"/>
        <v>0</v>
      </c>
      <c r="AH140" s="99">
        <f t="shared" si="35"/>
        <v>0</v>
      </c>
      <c r="AI140" s="99">
        <f t="shared" si="36"/>
        <v>0</v>
      </c>
      <c r="AJ140" s="99">
        <f t="shared" si="37"/>
        <v>0</v>
      </c>
      <c r="AK140" s="99">
        <f t="shared" si="38"/>
        <v>0</v>
      </c>
      <c r="AL140" s="99">
        <f t="shared" si="39"/>
        <v>0</v>
      </c>
      <c r="AM140" s="100">
        <f t="shared" si="40"/>
        <v>0</v>
      </c>
      <c r="AN140" s="103" t="e">
        <f>Table2[[#This Row],[2021]]/Table2[[#This Row],[d.2021]]</f>
        <v>#DIV/0!</v>
      </c>
      <c r="AO140" s="104" t="e">
        <f>Table2[[#This Row],[2022]]/Table2[[#This Row],[d.2022]]</f>
        <v>#DIV/0!</v>
      </c>
      <c r="AP140" s="104" t="e">
        <f>Table2[[#This Row],[2023]]/Table2[[#This Row],[d.2023]]</f>
        <v>#DIV/0!</v>
      </c>
      <c r="AQ140" s="104" t="e">
        <f>Table2[[#This Row],[2024]]/Table2[[#This Row],[d.2024]]</f>
        <v>#DIV/0!</v>
      </c>
      <c r="AR140" s="104" t="e">
        <f>Table2[[#This Row],[2025]]/Table2[[#This Row],[d.2025]]</f>
        <v>#DIV/0!</v>
      </c>
      <c r="AS140" s="104" t="e">
        <f>Table2[[#This Row],[2026]]/Table2[[#This Row],[d.2026]]</f>
        <v>#DIV/0!</v>
      </c>
      <c r="AT140" s="104" t="e">
        <f>Table2[[#This Row],[2027]]/Table2[[#This Row],[d.2027]]</f>
        <v>#DIV/0!</v>
      </c>
      <c r="AU140" s="104" t="e">
        <f>Table2[[#This Row],[2028]]/Table2[[#This Row],[d.2028]]</f>
        <v>#DIV/0!</v>
      </c>
      <c r="AV140" s="108" t="e">
        <f>Table2[[#This Row],[2029]]/Table2[[#This Row],[d.2029]]</f>
        <v>#DIV/0!</v>
      </c>
      <c r="AW140" s="97" t="e">
        <f>Table2[[#This Row],[e.2021]]/Table2[[#This Row],[Papildatvaļinājums par 20216]]</f>
        <v>#DIV/0!</v>
      </c>
      <c r="AX140" s="97" t="e">
        <f>Table2[[#This Row],[e.2022]]/Table2[[#This Row],[Papildatvaļinājums par 20226]]</f>
        <v>#DIV/0!</v>
      </c>
      <c r="AY140" s="97" t="e">
        <f>Table2[[#This Row],[e.2023]]/Table2[[#This Row],[Papildatvaļinājums par 20236]]</f>
        <v>#DIV/0!</v>
      </c>
      <c r="AZ140" s="97" t="e">
        <f>Table2[[#This Row],[e.2024]]/Table2[[#This Row],[Papildatvaļinājums par 20246]]</f>
        <v>#DIV/0!</v>
      </c>
      <c r="BA140" s="97" t="e">
        <f>Table2[[#This Row],[e.2025]]/Table2[[#This Row],[Papildatvaļinājums par 20256]]</f>
        <v>#DIV/0!</v>
      </c>
      <c r="BB140" s="97" t="e">
        <f>Table2[[#This Row],[e.2026]]/Table2[[#This Row],[Papildatvaļinājums par 20266]]</f>
        <v>#DIV/0!</v>
      </c>
      <c r="BC140" s="97" t="e">
        <f>Table2[[#This Row],[e.2027]]/Table2[[#This Row],[Papildatvaļinājums par 20276]]</f>
        <v>#DIV/0!</v>
      </c>
      <c r="BD140" s="97" t="e">
        <f>Table2[[#This Row],[e.2028]]/Table2[[#This Row],[Papildatvaļinājums par 20286]]</f>
        <v>#DIV/0!</v>
      </c>
      <c r="BE140" s="98" t="e">
        <f>Table2[[#This Row],[e.2029]]/Table2[[#This Row],[Papildatvaļinājums par 20296]]</f>
        <v>#DIV/0!</v>
      </c>
      <c r="BF140" s="85">
        <f>YEAR(Table2[[#This Row],[Ja papildatvaļinājums - darbinieka darba uzsākšana iestādē, ja darbs projektā nav uzsākts 1.janvārī4]])</f>
        <v>1900</v>
      </c>
      <c r="BG140" s="86">
        <f>MONTH(Table2[[#This Row],[Ja papildatvaļinājums - darbinieka darba uzsākšana iestādē, ja darbs projektā nav uzsākts 1.janvārī4]])</f>
        <v>1</v>
      </c>
      <c r="BH140" s="86">
        <f>DAY(Table2[[#This Row],[Ja papildatvaļinājums - darbinieka darba uzsākšana iestādē, ja darbs projektā nav uzsākts 1.janvārī4]])</f>
        <v>0</v>
      </c>
      <c r="BI140" s="147">
        <f t="shared" si="31"/>
        <v>1</v>
      </c>
      <c r="BJ140" s="144" cm="1">
        <f t="array" ref="BJ140">_xlfn.IFS($BF140=2021,$BI140,$BS140=2021,$BV140,$BF140&lt;2021,$BJ$8,$BS140&gt;2021,$BJ$8,$BF140&gt;2021,$BJ$8,$BS140&lt;2021,$BJ$8)</f>
        <v>365</v>
      </c>
      <c r="BK140" s="116" cm="1">
        <f t="array" ref="BK140">_xlfn.IFS($BF140=2022,$BI140,$BS140=2022,$BV140,$BF140&lt;2022,$BK$8,$BS140&gt;2022,$BK$8,$BF140&gt;2022,$BK$8,$BS140&lt;2022,$BK$8)</f>
        <v>365</v>
      </c>
      <c r="BL140" s="116" cm="1">
        <f t="array" ref="BL140">_xlfn.IFS($BF140=2023,$BI140,$BS140=2023,$BV140,$BF140&lt;2023,$BL$8,$BS140&gt;2023,$BL$8,$BF140&gt;2023,$BL$8,$BS140&lt;2023,$BL$8)</f>
        <v>365</v>
      </c>
      <c r="BM140" s="116" cm="1">
        <f t="array" ref="BM140">_xlfn.IFS($BF140=2024,$BI140,$BS140=2024,$BV140,$BF140&lt;2024,$BM$8,$BS140&gt;2024,$BM$8,$BF140&gt;2024,$BM$8,$BS140&lt;2024,$BM$8)</f>
        <v>366</v>
      </c>
      <c r="BN140" s="116" cm="1">
        <f t="array" ref="BN140">_xlfn.IFS($BF140=2025,$BI140,$BS140=2025,$BV140,$BF140&lt;2025,$BN$8,$BS140&gt;2025,$BN$8,$BF140&gt;2025,$BN$8,$BS140&lt;2025,$BN$8)</f>
        <v>365</v>
      </c>
      <c r="BO140" s="116" cm="1">
        <f t="array" ref="BO140">_xlfn.IFS($BF140=2026,$BI140,$BS140=2026,$BV140,$BF140&lt;2026,$BO$8,$BS140&gt;2026,$BO$8,$BF140&gt;2026,$BO$8,$BS140&lt;2026,$BO$8)</f>
        <v>365</v>
      </c>
      <c r="BP140" s="116" cm="1">
        <f t="array" ref="BP140">_xlfn.IFS($BF140=2027,$BI140,$BS140=2027,$BV140,$BF140&lt;2027,$BP$8,$BS140&gt;2027,$BP$8,$BF140&gt;2027,$BP$8,$BS140&lt;2027,$BP$8)</f>
        <v>365</v>
      </c>
      <c r="BQ140" s="116" cm="1">
        <f t="array" ref="BQ140">_xlfn.IFS($BF140=2028,$BI140,$BS140=2028,$BV140,$BF140&lt;2028,$BQ$8,$BS140&gt;2028,$BQ$8,$BF140&gt;2028,$BQ$8,$BS140&lt;2028,$BQ$8)</f>
        <v>366</v>
      </c>
      <c r="BR140" s="119" cm="1">
        <f t="array" ref="BR140">_xlfn.IFS($BF140=2029,$BI140,$BS140=2029,$BV140,$BF140&lt;2029,$BR$8,$BS140&gt;2029,$BR$8,$BF140&gt;2029,$BR$8,$BS140&lt;2029,$BR$8)</f>
        <v>365</v>
      </c>
      <c r="BS140" s="142">
        <f>YEAR(Table2[[#This Row],[Ja papildatvaļinājums - darbinieka darba beigšanas datums iestādē, ja darbs projektā nav beigts  31.decembrī5]])</f>
        <v>1900</v>
      </c>
      <c r="BT140" s="141">
        <f>MONTH(Table2[[#This Row],[Ja papildatvaļinājums - darbinieka darba beigšanas datums iestādē, ja darbs projektā nav beigts  31.decembrī5]])</f>
        <v>1</v>
      </c>
      <c r="BU140" s="141">
        <f>DAY(Table2[[#This Row],[Ja papildatvaļinājums - darbinieka darba beigšanas datums iestādē, ja darbs projektā nav beigts  31.decembrī5]])</f>
        <v>0</v>
      </c>
      <c r="BV140" s="141">
        <f>IF(YEAR($J140)=YEAR($K140),MIN(DATE($BS140,$BT140,$BU140),$K140)-MAX(DATE($BF140,$BG140,$BH140),$J140)+1,MIN(DATE($BS140,$BT140,$BU140),$K140)-MAX(DATE(Table2[[#This Row],[Darba beigu gads iestādē]],1,1))+1)</f>
        <v>1</v>
      </c>
    </row>
    <row r="141" spans="1:74" x14ac:dyDescent="0.3">
      <c r="A141" s="26">
        <v>132</v>
      </c>
      <c r="B141" s="48"/>
      <c r="C141" s="49"/>
      <c r="D141" s="57"/>
      <c r="E141" s="63">
        <f>SUMIF(Table2[[#This Row],[b.2021]:[c.2029]],"&gt;0",Table2[[#This Row],[b.2021]:[c.2029]])</f>
        <v>0</v>
      </c>
      <c r="F141" s="58"/>
      <c r="G141" s="59"/>
      <c r="H141" s="66">
        <f>Table2[[#This Row],[Atvaļinājuma dienu skaits, kas projektā attiecināts iepriekšējos MP ]]+Table2[[#This Row],[Atvaļinājuma dienu skaits, kas pieprasīts šajā MP3]]</f>
        <v>0</v>
      </c>
      <c r="I141" s="29">
        <f>Table2[[#This Row],[Atvaļinājums proporcionāli nostrādātajam laikam projektā (Visi atvaļinājumi kopā)]]-H141</f>
        <v>0</v>
      </c>
      <c r="J141" s="135"/>
      <c r="K141" s="139"/>
      <c r="L141" s="125"/>
      <c r="M141" s="126"/>
      <c r="N141" s="126"/>
      <c r="O141" s="126"/>
      <c r="P141" s="126"/>
      <c r="Q141" s="126"/>
      <c r="R141" s="126"/>
      <c r="S141" s="126"/>
      <c r="T141" s="127"/>
      <c r="U141" s="170"/>
      <c r="V141" s="106">
        <f>IF(COUNT(Table2[[#This Row],[Darba sākuma datums projektā1]:[Amata pienākumu izpildes termiņš, vai darba beigu datums par kuru iesniegts MP2]])=2,MIN(DATE($V$9,12,31),$D141)-MAX(DATE($V$9,1,1),$C141)+1,0)</f>
        <v>0</v>
      </c>
      <c r="W141" s="99">
        <f>IF(COUNT(Table2[[#This Row],[Darba sākuma datums projektā1]:[Amata pienākumu izpildes termiņš, vai darba beigu datums par kuru iesniegts MP2]])=2,MIN(DATE($W$9,12,31),$D141)-MAX(DATE($W$9,1,1),$C141)+1,0)</f>
        <v>0</v>
      </c>
      <c r="X141" s="99">
        <f>IF(COUNT(Table2[[#This Row],[Darba sākuma datums projektā1]:[Amata pienākumu izpildes termiņš, vai darba beigu datums par kuru iesniegts MP2]])=2,MIN(DATE($X$9,12,31),$D141)-MAX(DATE($X$9,1,1),$C141)+1,0)</f>
        <v>0</v>
      </c>
      <c r="Y141" s="99">
        <f>IF(COUNT(Table2[[#This Row],[Darba sākuma datums projektā1]:[Amata pienākumu izpildes termiņš, vai darba beigu datums par kuru iesniegts MP2]])=2,MIN(DATE($Y$9,12,31),$D141)-MAX(DATE($Y$9,1,1),$C141)+1,0)</f>
        <v>0</v>
      </c>
      <c r="Z141" s="99">
        <f>IF(COUNT(Table2[[#This Row],[Darba sākuma datums projektā1]:[Amata pienākumu izpildes termiņš, vai darba beigu datums par kuru iesniegts MP2]])=2,MIN(DATE($Z$9,12,31),$D141)-MAX(DATE(Z$9,1,1),$C141)+1,0)</f>
        <v>0</v>
      </c>
      <c r="AA141" s="99">
        <f>IF(COUNT(Table2[[#This Row],[Darba sākuma datums projektā1]:[Amata pienākumu izpildes termiņš, vai darba beigu datums par kuru iesniegts MP2]])=2,MIN(DATE($AA$9,12,31),$D141)-MAX(DATE($AA$9,1,1),$C141)+1,0)</f>
        <v>0</v>
      </c>
      <c r="AB141" s="99">
        <f>IF(COUNT(Table2[[#This Row],[Darba sākuma datums projektā1]:[Amata pienākumu izpildes termiņš, vai darba beigu datums par kuru iesniegts MP2]])=2,MIN(DATE($AB$9,12,31),$D141)-MAX(DATE($AB$9,1,1),$C141)+1,0)</f>
        <v>0</v>
      </c>
      <c r="AC141" s="99">
        <f>IF(COUNT(Table2[[#This Row],[Darba sākuma datums projektā1]:[Amata pienākumu izpildes termiņš, vai darba beigu datums par kuru iesniegts MP2]])=2,MIN(DATE($AC$9,12,31),$D141)-MAX(DATE($AC$9,1,1),$C141)+1,0)</f>
        <v>0</v>
      </c>
      <c r="AD141" s="109">
        <f>IF(COUNT(Table2[[#This Row],[Darba sākuma datums projektā1]:[Amata pienākumu izpildes termiņš, vai darba beigu datums par kuru iesniegts MP2]])=2,MIN(DATE($AD$9,12,31),$D141)-MAX(DATE($AD$9,1,1),$C141)+1,0)</f>
        <v>0</v>
      </c>
      <c r="AE141" s="106">
        <f t="shared" si="32"/>
        <v>0</v>
      </c>
      <c r="AF141" s="99">
        <f t="shared" si="33"/>
        <v>0</v>
      </c>
      <c r="AG141" s="99">
        <f t="shared" si="34"/>
        <v>0</v>
      </c>
      <c r="AH141" s="99">
        <f t="shared" si="35"/>
        <v>0</v>
      </c>
      <c r="AI141" s="99">
        <f t="shared" si="36"/>
        <v>0</v>
      </c>
      <c r="AJ141" s="99">
        <f t="shared" si="37"/>
        <v>0</v>
      </c>
      <c r="AK141" s="99">
        <f t="shared" si="38"/>
        <v>0</v>
      </c>
      <c r="AL141" s="99">
        <f t="shared" si="39"/>
        <v>0</v>
      </c>
      <c r="AM141" s="100">
        <f t="shared" si="40"/>
        <v>0</v>
      </c>
      <c r="AN141" s="103" t="e">
        <f>Table2[[#This Row],[2021]]/Table2[[#This Row],[d.2021]]</f>
        <v>#DIV/0!</v>
      </c>
      <c r="AO141" s="104" t="e">
        <f>Table2[[#This Row],[2022]]/Table2[[#This Row],[d.2022]]</f>
        <v>#DIV/0!</v>
      </c>
      <c r="AP141" s="104" t="e">
        <f>Table2[[#This Row],[2023]]/Table2[[#This Row],[d.2023]]</f>
        <v>#DIV/0!</v>
      </c>
      <c r="AQ141" s="104" t="e">
        <f>Table2[[#This Row],[2024]]/Table2[[#This Row],[d.2024]]</f>
        <v>#DIV/0!</v>
      </c>
      <c r="AR141" s="104" t="e">
        <f>Table2[[#This Row],[2025]]/Table2[[#This Row],[d.2025]]</f>
        <v>#DIV/0!</v>
      </c>
      <c r="AS141" s="104" t="e">
        <f>Table2[[#This Row],[2026]]/Table2[[#This Row],[d.2026]]</f>
        <v>#DIV/0!</v>
      </c>
      <c r="AT141" s="104" t="e">
        <f>Table2[[#This Row],[2027]]/Table2[[#This Row],[d.2027]]</f>
        <v>#DIV/0!</v>
      </c>
      <c r="AU141" s="104" t="e">
        <f>Table2[[#This Row],[2028]]/Table2[[#This Row],[d.2028]]</f>
        <v>#DIV/0!</v>
      </c>
      <c r="AV141" s="108" t="e">
        <f>Table2[[#This Row],[2029]]/Table2[[#This Row],[d.2029]]</f>
        <v>#DIV/0!</v>
      </c>
      <c r="AW141" s="97" t="e">
        <f>Table2[[#This Row],[e.2021]]/Table2[[#This Row],[Papildatvaļinājums par 20216]]</f>
        <v>#DIV/0!</v>
      </c>
      <c r="AX141" s="97" t="e">
        <f>Table2[[#This Row],[e.2022]]/Table2[[#This Row],[Papildatvaļinājums par 20226]]</f>
        <v>#DIV/0!</v>
      </c>
      <c r="AY141" s="97" t="e">
        <f>Table2[[#This Row],[e.2023]]/Table2[[#This Row],[Papildatvaļinājums par 20236]]</f>
        <v>#DIV/0!</v>
      </c>
      <c r="AZ141" s="97" t="e">
        <f>Table2[[#This Row],[e.2024]]/Table2[[#This Row],[Papildatvaļinājums par 20246]]</f>
        <v>#DIV/0!</v>
      </c>
      <c r="BA141" s="97" t="e">
        <f>Table2[[#This Row],[e.2025]]/Table2[[#This Row],[Papildatvaļinājums par 20256]]</f>
        <v>#DIV/0!</v>
      </c>
      <c r="BB141" s="97" t="e">
        <f>Table2[[#This Row],[e.2026]]/Table2[[#This Row],[Papildatvaļinājums par 20266]]</f>
        <v>#DIV/0!</v>
      </c>
      <c r="BC141" s="97" t="e">
        <f>Table2[[#This Row],[e.2027]]/Table2[[#This Row],[Papildatvaļinājums par 20276]]</f>
        <v>#DIV/0!</v>
      </c>
      <c r="BD141" s="97" t="e">
        <f>Table2[[#This Row],[e.2028]]/Table2[[#This Row],[Papildatvaļinājums par 20286]]</f>
        <v>#DIV/0!</v>
      </c>
      <c r="BE141" s="98" t="e">
        <f>Table2[[#This Row],[e.2029]]/Table2[[#This Row],[Papildatvaļinājums par 20296]]</f>
        <v>#DIV/0!</v>
      </c>
      <c r="BF141" s="85">
        <f>YEAR(Table2[[#This Row],[Ja papildatvaļinājums - darbinieka darba uzsākšana iestādē, ja darbs projektā nav uzsākts 1.janvārī4]])</f>
        <v>1900</v>
      </c>
      <c r="BG141" s="86">
        <f>MONTH(Table2[[#This Row],[Ja papildatvaļinājums - darbinieka darba uzsākšana iestādē, ja darbs projektā nav uzsākts 1.janvārī4]])</f>
        <v>1</v>
      </c>
      <c r="BH141" s="86">
        <f>DAY(Table2[[#This Row],[Ja papildatvaļinājums - darbinieka darba uzsākšana iestādē, ja darbs projektā nav uzsākts 1.janvārī4]])</f>
        <v>0</v>
      </c>
      <c r="BI141" s="147">
        <f t="shared" si="31"/>
        <v>1</v>
      </c>
      <c r="BJ141" s="144" cm="1">
        <f t="array" ref="BJ141">_xlfn.IFS($BF141=2021,$BI141,$BS141=2021,$BV141,$BF141&lt;2021,$BJ$8,$BS141&gt;2021,$BJ$8,$BF141&gt;2021,$BJ$8,$BS141&lt;2021,$BJ$8)</f>
        <v>365</v>
      </c>
      <c r="BK141" s="116" cm="1">
        <f t="array" ref="BK141">_xlfn.IFS($BF141=2022,$BI141,$BS141=2022,$BV141,$BF141&lt;2022,$BK$8,$BS141&gt;2022,$BK$8,$BF141&gt;2022,$BK$8,$BS141&lt;2022,$BK$8)</f>
        <v>365</v>
      </c>
      <c r="BL141" s="116" cm="1">
        <f t="array" ref="BL141">_xlfn.IFS($BF141=2023,$BI141,$BS141=2023,$BV141,$BF141&lt;2023,$BL$8,$BS141&gt;2023,$BL$8,$BF141&gt;2023,$BL$8,$BS141&lt;2023,$BL$8)</f>
        <v>365</v>
      </c>
      <c r="BM141" s="116" cm="1">
        <f t="array" ref="BM141">_xlfn.IFS($BF141=2024,$BI141,$BS141=2024,$BV141,$BF141&lt;2024,$BM$8,$BS141&gt;2024,$BM$8,$BF141&gt;2024,$BM$8,$BS141&lt;2024,$BM$8)</f>
        <v>366</v>
      </c>
      <c r="BN141" s="116" cm="1">
        <f t="array" ref="BN141">_xlfn.IFS($BF141=2025,$BI141,$BS141=2025,$BV141,$BF141&lt;2025,$BN$8,$BS141&gt;2025,$BN$8,$BF141&gt;2025,$BN$8,$BS141&lt;2025,$BN$8)</f>
        <v>365</v>
      </c>
      <c r="BO141" s="116" cm="1">
        <f t="array" ref="BO141">_xlfn.IFS($BF141=2026,$BI141,$BS141=2026,$BV141,$BF141&lt;2026,$BO$8,$BS141&gt;2026,$BO$8,$BF141&gt;2026,$BO$8,$BS141&lt;2026,$BO$8)</f>
        <v>365</v>
      </c>
      <c r="BP141" s="116" cm="1">
        <f t="array" ref="BP141">_xlfn.IFS($BF141=2027,$BI141,$BS141=2027,$BV141,$BF141&lt;2027,$BP$8,$BS141&gt;2027,$BP$8,$BF141&gt;2027,$BP$8,$BS141&lt;2027,$BP$8)</f>
        <v>365</v>
      </c>
      <c r="BQ141" s="116" cm="1">
        <f t="array" ref="BQ141">_xlfn.IFS($BF141=2028,$BI141,$BS141=2028,$BV141,$BF141&lt;2028,$BQ$8,$BS141&gt;2028,$BQ$8,$BF141&gt;2028,$BQ$8,$BS141&lt;2028,$BQ$8)</f>
        <v>366</v>
      </c>
      <c r="BR141" s="119" cm="1">
        <f t="array" ref="BR141">_xlfn.IFS($BF141=2029,$BI141,$BS141=2029,$BV141,$BF141&lt;2029,$BR$8,$BS141&gt;2029,$BR$8,$BF141&gt;2029,$BR$8,$BS141&lt;2029,$BR$8)</f>
        <v>365</v>
      </c>
      <c r="BS141" s="142">
        <f>YEAR(Table2[[#This Row],[Ja papildatvaļinājums - darbinieka darba beigšanas datums iestādē, ja darbs projektā nav beigts  31.decembrī5]])</f>
        <v>1900</v>
      </c>
      <c r="BT141" s="141">
        <f>MONTH(Table2[[#This Row],[Ja papildatvaļinājums - darbinieka darba beigšanas datums iestādē, ja darbs projektā nav beigts  31.decembrī5]])</f>
        <v>1</v>
      </c>
      <c r="BU141" s="141">
        <f>DAY(Table2[[#This Row],[Ja papildatvaļinājums - darbinieka darba beigšanas datums iestādē, ja darbs projektā nav beigts  31.decembrī5]])</f>
        <v>0</v>
      </c>
      <c r="BV141" s="141">
        <f>IF(YEAR($J141)=YEAR($K141),MIN(DATE($BS141,$BT141,$BU141),$K141)-MAX(DATE($BF141,$BG141,$BH141),$J141)+1,MIN(DATE($BS141,$BT141,$BU141),$K141)-MAX(DATE(Table2[[#This Row],[Darba beigu gads iestādē]],1,1))+1)</f>
        <v>1</v>
      </c>
    </row>
    <row r="142" spans="1:74" x14ac:dyDescent="0.3">
      <c r="A142" s="26">
        <v>133</v>
      </c>
      <c r="B142" s="48"/>
      <c r="C142" s="49"/>
      <c r="D142" s="57"/>
      <c r="E142" s="63">
        <f>SUMIF(Table2[[#This Row],[b.2021]:[c.2029]],"&gt;0",Table2[[#This Row],[b.2021]:[c.2029]])</f>
        <v>0</v>
      </c>
      <c r="F142" s="58"/>
      <c r="G142" s="59"/>
      <c r="H142" s="66">
        <f>Table2[[#This Row],[Atvaļinājuma dienu skaits, kas projektā attiecināts iepriekšējos MP ]]+Table2[[#This Row],[Atvaļinājuma dienu skaits, kas pieprasīts šajā MP3]]</f>
        <v>0</v>
      </c>
      <c r="I142" s="29">
        <f>Table2[[#This Row],[Atvaļinājums proporcionāli nostrādātajam laikam projektā (Visi atvaļinājumi kopā)]]-H142</f>
        <v>0</v>
      </c>
      <c r="J142" s="135"/>
      <c r="K142" s="139"/>
      <c r="L142" s="125"/>
      <c r="M142" s="126"/>
      <c r="N142" s="126"/>
      <c r="O142" s="126"/>
      <c r="P142" s="126"/>
      <c r="Q142" s="126"/>
      <c r="R142" s="126"/>
      <c r="S142" s="126"/>
      <c r="T142" s="127"/>
      <c r="U142" s="170"/>
      <c r="V142" s="106">
        <f>IF(COUNT(Table2[[#This Row],[Darba sākuma datums projektā1]:[Amata pienākumu izpildes termiņš, vai darba beigu datums par kuru iesniegts MP2]])=2,MIN(DATE($V$9,12,31),$D142)-MAX(DATE($V$9,1,1),$C142)+1,0)</f>
        <v>0</v>
      </c>
      <c r="W142" s="99">
        <f>IF(COUNT(Table2[[#This Row],[Darba sākuma datums projektā1]:[Amata pienākumu izpildes termiņš, vai darba beigu datums par kuru iesniegts MP2]])=2,MIN(DATE($W$9,12,31),$D142)-MAX(DATE($W$9,1,1),$C142)+1,0)</f>
        <v>0</v>
      </c>
      <c r="X142" s="99">
        <f>IF(COUNT(Table2[[#This Row],[Darba sākuma datums projektā1]:[Amata pienākumu izpildes termiņš, vai darba beigu datums par kuru iesniegts MP2]])=2,MIN(DATE($X$9,12,31),$D142)-MAX(DATE($X$9,1,1),$C142)+1,0)</f>
        <v>0</v>
      </c>
      <c r="Y142" s="99">
        <f>IF(COUNT(Table2[[#This Row],[Darba sākuma datums projektā1]:[Amata pienākumu izpildes termiņš, vai darba beigu datums par kuru iesniegts MP2]])=2,MIN(DATE($Y$9,12,31),$D142)-MAX(DATE($Y$9,1,1),$C142)+1,0)</f>
        <v>0</v>
      </c>
      <c r="Z142" s="99">
        <f>IF(COUNT(Table2[[#This Row],[Darba sākuma datums projektā1]:[Amata pienākumu izpildes termiņš, vai darba beigu datums par kuru iesniegts MP2]])=2,MIN(DATE($Z$9,12,31),$D142)-MAX(DATE(Z$9,1,1),$C142)+1,0)</f>
        <v>0</v>
      </c>
      <c r="AA142" s="99">
        <f>IF(COUNT(Table2[[#This Row],[Darba sākuma datums projektā1]:[Amata pienākumu izpildes termiņš, vai darba beigu datums par kuru iesniegts MP2]])=2,MIN(DATE($AA$9,12,31),$D142)-MAX(DATE($AA$9,1,1),$C142)+1,0)</f>
        <v>0</v>
      </c>
      <c r="AB142" s="99">
        <f>IF(COUNT(Table2[[#This Row],[Darba sākuma datums projektā1]:[Amata pienākumu izpildes termiņš, vai darba beigu datums par kuru iesniegts MP2]])=2,MIN(DATE($AB$9,12,31),$D142)-MAX(DATE($AB$9,1,1),$C142)+1,0)</f>
        <v>0</v>
      </c>
      <c r="AC142" s="99">
        <f>IF(COUNT(Table2[[#This Row],[Darba sākuma datums projektā1]:[Amata pienākumu izpildes termiņš, vai darba beigu datums par kuru iesniegts MP2]])=2,MIN(DATE($AC$9,12,31),$D142)-MAX(DATE($AC$9,1,1),$C142)+1,0)</f>
        <v>0</v>
      </c>
      <c r="AD142" s="109">
        <f>IF(COUNT(Table2[[#This Row],[Darba sākuma datums projektā1]:[Amata pienākumu izpildes termiņš, vai darba beigu datums par kuru iesniegts MP2]])=2,MIN(DATE($AD$9,12,31),$D142)-MAX(DATE($AD$9,1,1),$C142)+1,0)</f>
        <v>0</v>
      </c>
      <c r="AE142" s="106">
        <f t="shared" si="32"/>
        <v>0</v>
      </c>
      <c r="AF142" s="99">
        <f t="shared" si="33"/>
        <v>0</v>
      </c>
      <c r="AG142" s="99">
        <f t="shared" si="34"/>
        <v>0</v>
      </c>
      <c r="AH142" s="99">
        <f t="shared" si="35"/>
        <v>0</v>
      </c>
      <c r="AI142" s="99">
        <f t="shared" si="36"/>
        <v>0</v>
      </c>
      <c r="AJ142" s="99">
        <f t="shared" si="37"/>
        <v>0</v>
      </c>
      <c r="AK142" s="99">
        <f t="shared" si="38"/>
        <v>0</v>
      </c>
      <c r="AL142" s="99">
        <f t="shared" si="39"/>
        <v>0</v>
      </c>
      <c r="AM142" s="100">
        <f t="shared" si="40"/>
        <v>0</v>
      </c>
      <c r="AN142" s="103" t="e">
        <f>Table2[[#This Row],[2021]]/Table2[[#This Row],[d.2021]]</f>
        <v>#DIV/0!</v>
      </c>
      <c r="AO142" s="104" t="e">
        <f>Table2[[#This Row],[2022]]/Table2[[#This Row],[d.2022]]</f>
        <v>#DIV/0!</v>
      </c>
      <c r="AP142" s="104" t="e">
        <f>Table2[[#This Row],[2023]]/Table2[[#This Row],[d.2023]]</f>
        <v>#DIV/0!</v>
      </c>
      <c r="AQ142" s="104" t="e">
        <f>Table2[[#This Row],[2024]]/Table2[[#This Row],[d.2024]]</f>
        <v>#DIV/0!</v>
      </c>
      <c r="AR142" s="104" t="e">
        <f>Table2[[#This Row],[2025]]/Table2[[#This Row],[d.2025]]</f>
        <v>#DIV/0!</v>
      </c>
      <c r="AS142" s="104" t="e">
        <f>Table2[[#This Row],[2026]]/Table2[[#This Row],[d.2026]]</f>
        <v>#DIV/0!</v>
      </c>
      <c r="AT142" s="104" t="e">
        <f>Table2[[#This Row],[2027]]/Table2[[#This Row],[d.2027]]</f>
        <v>#DIV/0!</v>
      </c>
      <c r="AU142" s="104" t="e">
        <f>Table2[[#This Row],[2028]]/Table2[[#This Row],[d.2028]]</f>
        <v>#DIV/0!</v>
      </c>
      <c r="AV142" s="108" t="e">
        <f>Table2[[#This Row],[2029]]/Table2[[#This Row],[d.2029]]</f>
        <v>#DIV/0!</v>
      </c>
      <c r="AW142" s="97" t="e">
        <f>Table2[[#This Row],[e.2021]]/Table2[[#This Row],[Papildatvaļinājums par 20216]]</f>
        <v>#DIV/0!</v>
      </c>
      <c r="AX142" s="97" t="e">
        <f>Table2[[#This Row],[e.2022]]/Table2[[#This Row],[Papildatvaļinājums par 20226]]</f>
        <v>#DIV/0!</v>
      </c>
      <c r="AY142" s="97" t="e">
        <f>Table2[[#This Row],[e.2023]]/Table2[[#This Row],[Papildatvaļinājums par 20236]]</f>
        <v>#DIV/0!</v>
      </c>
      <c r="AZ142" s="97" t="e">
        <f>Table2[[#This Row],[e.2024]]/Table2[[#This Row],[Papildatvaļinājums par 20246]]</f>
        <v>#DIV/0!</v>
      </c>
      <c r="BA142" s="97" t="e">
        <f>Table2[[#This Row],[e.2025]]/Table2[[#This Row],[Papildatvaļinājums par 20256]]</f>
        <v>#DIV/0!</v>
      </c>
      <c r="BB142" s="97" t="e">
        <f>Table2[[#This Row],[e.2026]]/Table2[[#This Row],[Papildatvaļinājums par 20266]]</f>
        <v>#DIV/0!</v>
      </c>
      <c r="BC142" s="97" t="e">
        <f>Table2[[#This Row],[e.2027]]/Table2[[#This Row],[Papildatvaļinājums par 20276]]</f>
        <v>#DIV/0!</v>
      </c>
      <c r="BD142" s="97" t="e">
        <f>Table2[[#This Row],[e.2028]]/Table2[[#This Row],[Papildatvaļinājums par 20286]]</f>
        <v>#DIV/0!</v>
      </c>
      <c r="BE142" s="98" t="e">
        <f>Table2[[#This Row],[e.2029]]/Table2[[#This Row],[Papildatvaļinājums par 20296]]</f>
        <v>#DIV/0!</v>
      </c>
      <c r="BF142" s="85">
        <f>YEAR(Table2[[#This Row],[Ja papildatvaļinājums - darbinieka darba uzsākšana iestādē, ja darbs projektā nav uzsākts 1.janvārī4]])</f>
        <v>1900</v>
      </c>
      <c r="BG142" s="86">
        <f>MONTH(Table2[[#This Row],[Ja papildatvaļinājums - darbinieka darba uzsākšana iestādē, ja darbs projektā nav uzsākts 1.janvārī4]])</f>
        <v>1</v>
      </c>
      <c r="BH142" s="86">
        <f>DAY(Table2[[#This Row],[Ja papildatvaļinājums - darbinieka darba uzsākšana iestādē, ja darbs projektā nav uzsākts 1.janvārī4]])</f>
        <v>0</v>
      </c>
      <c r="BI142" s="147">
        <f t="shared" si="31"/>
        <v>1</v>
      </c>
      <c r="BJ142" s="144" cm="1">
        <f t="array" ref="BJ142">_xlfn.IFS($BF142=2021,$BI142,$BS142=2021,$BV142,$BF142&lt;2021,$BJ$8,$BS142&gt;2021,$BJ$8,$BF142&gt;2021,$BJ$8,$BS142&lt;2021,$BJ$8)</f>
        <v>365</v>
      </c>
      <c r="BK142" s="116" cm="1">
        <f t="array" ref="BK142">_xlfn.IFS($BF142=2022,$BI142,$BS142=2022,$BV142,$BF142&lt;2022,$BK$8,$BS142&gt;2022,$BK$8,$BF142&gt;2022,$BK$8,$BS142&lt;2022,$BK$8)</f>
        <v>365</v>
      </c>
      <c r="BL142" s="116" cm="1">
        <f t="array" ref="BL142">_xlfn.IFS($BF142=2023,$BI142,$BS142=2023,$BV142,$BF142&lt;2023,$BL$8,$BS142&gt;2023,$BL$8,$BF142&gt;2023,$BL$8,$BS142&lt;2023,$BL$8)</f>
        <v>365</v>
      </c>
      <c r="BM142" s="116" cm="1">
        <f t="array" ref="BM142">_xlfn.IFS($BF142=2024,$BI142,$BS142=2024,$BV142,$BF142&lt;2024,$BM$8,$BS142&gt;2024,$BM$8,$BF142&gt;2024,$BM$8,$BS142&lt;2024,$BM$8)</f>
        <v>366</v>
      </c>
      <c r="BN142" s="116" cm="1">
        <f t="array" ref="BN142">_xlfn.IFS($BF142=2025,$BI142,$BS142=2025,$BV142,$BF142&lt;2025,$BN$8,$BS142&gt;2025,$BN$8,$BF142&gt;2025,$BN$8,$BS142&lt;2025,$BN$8)</f>
        <v>365</v>
      </c>
      <c r="BO142" s="116" cm="1">
        <f t="array" ref="BO142">_xlfn.IFS($BF142=2026,$BI142,$BS142=2026,$BV142,$BF142&lt;2026,$BO$8,$BS142&gt;2026,$BO$8,$BF142&gt;2026,$BO$8,$BS142&lt;2026,$BO$8)</f>
        <v>365</v>
      </c>
      <c r="BP142" s="116" cm="1">
        <f t="array" ref="BP142">_xlfn.IFS($BF142=2027,$BI142,$BS142=2027,$BV142,$BF142&lt;2027,$BP$8,$BS142&gt;2027,$BP$8,$BF142&gt;2027,$BP$8,$BS142&lt;2027,$BP$8)</f>
        <v>365</v>
      </c>
      <c r="BQ142" s="116" cm="1">
        <f t="array" ref="BQ142">_xlfn.IFS($BF142=2028,$BI142,$BS142=2028,$BV142,$BF142&lt;2028,$BQ$8,$BS142&gt;2028,$BQ$8,$BF142&gt;2028,$BQ$8,$BS142&lt;2028,$BQ$8)</f>
        <v>366</v>
      </c>
      <c r="BR142" s="119" cm="1">
        <f t="array" ref="BR142">_xlfn.IFS($BF142=2029,$BI142,$BS142=2029,$BV142,$BF142&lt;2029,$BR$8,$BS142&gt;2029,$BR$8,$BF142&gt;2029,$BR$8,$BS142&lt;2029,$BR$8)</f>
        <v>365</v>
      </c>
      <c r="BS142" s="142">
        <f>YEAR(Table2[[#This Row],[Ja papildatvaļinājums - darbinieka darba beigšanas datums iestādē, ja darbs projektā nav beigts  31.decembrī5]])</f>
        <v>1900</v>
      </c>
      <c r="BT142" s="141">
        <f>MONTH(Table2[[#This Row],[Ja papildatvaļinājums - darbinieka darba beigšanas datums iestādē, ja darbs projektā nav beigts  31.decembrī5]])</f>
        <v>1</v>
      </c>
      <c r="BU142" s="141">
        <f>DAY(Table2[[#This Row],[Ja papildatvaļinājums - darbinieka darba beigšanas datums iestādē, ja darbs projektā nav beigts  31.decembrī5]])</f>
        <v>0</v>
      </c>
      <c r="BV142" s="141">
        <f>IF(YEAR($J142)=YEAR($K142),MIN(DATE($BS142,$BT142,$BU142),$K142)-MAX(DATE($BF142,$BG142,$BH142),$J142)+1,MIN(DATE($BS142,$BT142,$BU142),$K142)-MAX(DATE(Table2[[#This Row],[Darba beigu gads iestādē]],1,1))+1)</f>
        <v>1</v>
      </c>
    </row>
    <row r="143" spans="1:74" x14ac:dyDescent="0.3">
      <c r="A143" s="26">
        <v>134</v>
      </c>
      <c r="B143" s="48"/>
      <c r="C143" s="49"/>
      <c r="D143" s="57"/>
      <c r="E143" s="63">
        <f>SUMIF(Table2[[#This Row],[b.2021]:[c.2029]],"&gt;0",Table2[[#This Row],[b.2021]:[c.2029]])</f>
        <v>0</v>
      </c>
      <c r="F143" s="58"/>
      <c r="G143" s="59"/>
      <c r="H143" s="66">
        <f>Table2[[#This Row],[Atvaļinājuma dienu skaits, kas projektā attiecināts iepriekšējos MP ]]+Table2[[#This Row],[Atvaļinājuma dienu skaits, kas pieprasīts šajā MP3]]</f>
        <v>0</v>
      </c>
      <c r="I143" s="29">
        <f>Table2[[#This Row],[Atvaļinājums proporcionāli nostrādātajam laikam projektā (Visi atvaļinājumi kopā)]]-H143</f>
        <v>0</v>
      </c>
      <c r="J143" s="135"/>
      <c r="K143" s="139"/>
      <c r="L143" s="125"/>
      <c r="M143" s="126"/>
      <c r="N143" s="126"/>
      <c r="O143" s="126"/>
      <c r="P143" s="126"/>
      <c r="Q143" s="126"/>
      <c r="R143" s="126"/>
      <c r="S143" s="126"/>
      <c r="T143" s="127"/>
      <c r="U143" s="170"/>
      <c r="V143" s="106">
        <f>IF(COUNT(Table2[[#This Row],[Darba sākuma datums projektā1]:[Amata pienākumu izpildes termiņš, vai darba beigu datums par kuru iesniegts MP2]])=2,MIN(DATE($V$9,12,31),$D143)-MAX(DATE($V$9,1,1),$C143)+1,0)</f>
        <v>0</v>
      </c>
      <c r="W143" s="99">
        <f>IF(COUNT(Table2[[#This Row],[Darba sākuma datums projektā1]:[Amata pienākumu izpildes termiņš, vai darba beigu datums par kuru iesniegts MP2]])=2,MIN(DATE($W$9,12,31),$D143)-MAX(DATE($W$9,1,1),$C143)+1,0)</f>
        <v>0</v>
      </c>
      <c r="X143" s="99">
        <f>IF(COUNT(Table2[[#This Row],[Darba sākuma datums projektā1]:[Amata pienākumu izpildes termiņš, vai darba beigu datums par kuru iesniegts MP2]])=2,MIN(DATE($X$9,12,31),$D143)-MAX(DATE($X$9,1,1),$C143)+1,0)</f>
        <v>0</v>
      </c>
      <c r="Y143" s="99">
        <f>IF(COUNT(Table2[[#This Row],[Darba sākuma datums projektā1]:[Amata pienākumu izpildes termiņš, vai darba beigu datums par kuru iesniegts MP2]])=2,MIN(DATE($Y$9,12,31),$D143)-MAX(DATE($Y$9,1,1),$C143)+1,0)</f>
        <v>0</v>
      </c>
      <c r="Z143" s="99">
        <f>IF(COUNT(Table2[[#This Row],[Darba sākuma datums projektā1]:[Amata pienākumu izpildes termiņš, vai darba beigu datums par kuru iesniegts MP2]])=2,MIN(DATE($Z$9,12,31),$D143)-MAX(DATE(Z$9,1,1),$C143)+1,0)</f>
        <v>0</v>
      </c>
      <c r="AA143" s="99">
        <f>IF(COUNT(Table2[[#This Row],[Darba sākuma datums projektā1]:[Amata pienākumu izpildes termiņš, vai darba beigu datums par kuru iesniegts MP2]])=2,MIN(DATE($AA$9,12,31),$D143)-MAX(DATE($AA$9,1,1),$C143)+1,0)</f>
        <v>0</v>
      </c>
      <c r="AB143" s="99">
        <f>IF(COUNT(Table2[[#This Row],[Darba sākuma datums projektā1]:[Amata pienākumu izpildes termiņš, vai darba beigu datums par kuru iesniegts MP2]])=2,MIN(DATE($AB$9,12,31),$D143)-MAX(DATE($AB$9,1,1),$C143)+1,0)</f>
        <v>0</v>
      </c>
      <c r="AC143" s="99">
        <f>IF(COUNT(Table2[[#This Row],[Darba sākuma datums projektā1]:[Amata pienākumu izpildes termiņš, vai darba beigu datums par kuru iesniegts MP2]])=2,MIN(DATE($AC$9,12,31),$D143)-MAX(DATE($AC$9,1,1),$C143)+1,0)</f>
        <v>0</v>
      </c>
      <c r="AD143" s="109">
        <f>IF(COUNT(Table2[[#This Row],[Darba sākuma datums projektā1]:[Amata pienākumu izpildes termiņš, vai darba beigu datums par kuru iesniegts MP2]])=2,MIN(DATE($AD$9,12,31),$D143)-MAX(DATE($AD$9,1,1),$C143)+1,0)</f>
        <v>0</v>
      </c>
      <c r="AE143" s="106">
        <f t="shared" si="32"/>
        <v>0</v>
      </c>
      <c r="AF143" s="99">
        <f t="shared" si="33"/>
        <v>0</v>
      </c>
      <c r="AG143" s="99">
        <f t="shared" si="34"/>
        <v>0</v>
      </c>
      <c r="AH143" s="99">
        <f t="shared" si="35"/>
        <v>0</v>
      </c>
      <c r="AI143" s="99">
        <f t="shared" si="36"/>
        <v>0</v>
      </c>
      <c r="AJ143" s="99">
        <f t="shared" si="37"/>
        <v>0</v>
      </c>
      <c r="AK143" s="99">
        <f t="shared" si="38"/>
        <v>0</v>
      </c>
      <c r="AL143" s="99">
        <f t="shared" si="39"/>
        <v>0</v>
      </c>
      <c r="AM143" s="100">
        <f t="shared" si="40"/>
        <v>0</v>
      </c>
      <c r="AN143" s="103" t="e">
        <f>Table2[[#This Row],[2021]]/Table2[[#This Row],[d.2021]]</f>
        <v>#DIV/0!</v>
      </c>
      <c r="AO143" s="104" t="e">
        <f>Table2[[#This Row],[2022]]/Table2[[#This Row],[d.2022]]</f>
        <v>#DIV/0!</v>
      </c>
      <c r="AP143" s="104" t="e">
        <f>Table2[[#This Row],[2023]]/Table2[[#This Row],[d.2023]]</f>
        <v>#DIV/0!</v>
      </c>
      <c r="AQ143" s="104" t="e">
        <f>Table2[[#This Row],[2024]]/Table2[[#This Row],[d.2024]]</f>
        <v>#DIV/0!</v>
      </c>
      <c r="AR143" s="104" t="e">
        <f>Table2[[#This Row],[2025]]/Table2[[#This Row],[d.2025]]</f>
        <v>#DIV/0!</v>
      </c>
      <c r="AS143" s="104" t="e">
        <f>Table2[[#This Row],[2026]]/Table2[[#This Row],[d.2026]]</f>
        <v>#DIV/0!</v>
      </c>
      <c r="AT143" s="104" t="e">
        <f>Table2[[#This Row],[2027]]/Table2[[#This Row],[d.2027]]</f>
        <v>#DIV/0!</v>
      </c>
      <c r="AU143" s="104" t="e">
        <f>Table2[[#This Row],[2028]]/Table2[[#This Row],[d.2028]]</f>
        <v>#DIV/0!</v>
      </c>
      <c r="AV143" s="108" t="e">
        <f>Table2[[#This Row],[2029]]/Table2[[#This Row],[d.2029]]</f>
        <v>#DIV/0!</v>
      </c>
      <c r="AW143" s="97" t="e">
        <f>Table2[[#This Row],[e.2021]]/Table2[[#This Row],[Papildatvaļinājums par 20216]]</f>
        <v>#DIV/0!</v>
      </c>
      <c r="AX143" s="97" t="e">
        <f>Table2[[#This Row],[e.2022]]/Table2[[#This Row],[Papildatvaļinājums par 20226]]</f>
        <v>#DIV/0!</v>
      </c>
      <c r="AY143" s="97" t="e">
        <f>Table2[[#This Row],[e.2023]]/Table2[[#This Row],[Papildatvaļinājums par 20236]]</f>
        <v>#DIV/0!</v>
      </c>
      <c r="AZ143" s="97" t="e">
        <f>Table2[[#This Row],[e.2024]]/Table2[[#This Row],[Papildatvaļinājums par 20246]]</f>
        <v>#DIV/0!</v>
      </c>
      <c r="BA143" s="97" t="e">
        <f>Table2[[#This Row],[e.2025]]/Table2[[#This Row],[Papildatvaļinājums par 20256]]</f>
        <v>#DIV/0!</v>
      </c>
      <c r="BB143" s="97" t="e">
        <f>Table2[[#This Row],[e.2026]]/Table2[[#This Row],[Papildatvaļinājums par 20266]]</f>
        <v>#DIV/0!</v>
      </c>
      <c r="BC143" s="97" t="e">
        <f>Table2[[#This Row],[e.2027]]/Table2[[#This Row],[Papildatvaļinājums par 20276]]</f>
        <v>#DIV/0!</v>
      </c>
      <c r="BD143" s="97" t="e">
        <f>Table2[[#This Row],[e.2028]]/Table2[[#This Row],[Papildatvaļinājums par 20286]]</f>
        <v>#DIV/0!</v>
      </c>
      <c r="BE143" s="98" t="e">
        <f>Table2[[#This Row],[e.2029]]/Table2[[#This Row],[Papildatvaļinājums par 20296]]</f>
        <v>#DIV/0!</v>
      </c>
      <c r="BF143" s="85">
        <f>YEAR(Table2[[#This Row],[Ja papildatvaļinājums - darbinieka darba uzsākšana iestādē, ja darbs projektā nav uzsākts 1.janvārī4]])</f>
        <v>1900</v>
      </c>
      <c r="BG143" s="86">
        <f>MONTH(Table2[[#This Row],[Ja papildatvaļinājums - darbinieka darba uzsākšana iestādē, ja darbs projektā nav uzsākts 1.janvārī4]])</f>
        <v>1</v>
      </c>
      <c r="BH143" s="86">
        <f>DAY(Table2[[#This Row],[Ja papildatvaļinājums - darbinieka darba uzsākšana iestādē, ja darbs projektā nav uzsākts 1.janvārī4]])</f>
        <v>0</v>
      </c>
      <c r="BI143" s="147">
        <f t="shared" si="31"/>
        <v>1</v>
      </c>
      <c r="BJ143" s="144" cm="1">
        <f t="array" ref="BJ143">_xlfn.IFS($BF143=2021,$BI143,$BS143=2021,$BV143,$BF143&lt;2021,$BJ$8,$BS143&gt;2021,$BJ$8,$BF143&gt;2021,$BJ$8,$BS143&lt;2021,$BJ$8)</f>
        <v>365</v>
      </c>
      <c r="BK143" s="116" cm="1">
        <f t="array" ref="BK143">_xlfn.IFS($BF143=2022,$BI143,$BS143=2022,$BV143,$BF143&lt;2022,$BK$8,$BS143&gt;2022,$BK$8,$BF143&gt;2022,$BK$8,$BS143&lt;2022,$BK$8)</f>
        <v>365</v>
      </c>
      <c r="BL143" s="116" cm="1">
        <f t="array" ref="BL143">_xlfn.IFS($BF143=2023,$BI143,$BS143=2023,$BV143,$BF143&lt;2023,$BL$8,$BS143&gt;2023,$BL$8,$BF143&gt;2023,$BL$8,$BS143&lt;2023,$BL$8)</f>
        <v>365</v>
      </c>
      <c r="BM143" s="116" cm="1">
        <f t="array" ref="BM143">_xlfn.IFS($BF143=2024,$BI143,$BS143=2024,$BV143,$BF143&lt;2024,$BM$8,$BS143&gt;2024,$BM$8,$BF143&gt;2024,$BM$8,$BS143&lt;2024,$BM$8)</f>
        <v>366</v>
      </c>
      <c r="BN143" s="116" cm="1">
        <f t="array" ref="BN143">_xlfn.IFS($BF143=2025,$BI143,$BS143=2025,$BV143,$BF143&lt;2025,$BN$8,$BS143&gt;2025,$BN$8,$BF143&gt;2025,$BN$8,$BS143&lt;2025,$BN$8)</f>
        <v>365</v>
      </c>
      <c r="BO143" s="116" cm="1">
        <f t="array" ref="BO143">_xlfn.IFS($BF143=2026,$BI143,$BS143=2026,$BV143,$BF143&lt;2026,$BO$8,$BS143&gt;2026,$BO$8,$BF143&gt;2026,$BO$8,$BS143&lt;2026,$BO$8)</f>
        <v>365</v>
      </c>
      <c r="BP143" s="116" cm="1">
        <f t="array" ref="BP143">_xlfn.IFS($BF143=2027,$BI143,$BS143=2027,$BV143,$BF143&lt;2027,$BP$8,$BS143&gt;2027,$BP$8,$BF143&gt;2027,$BP$8,$BS143&lt;2027,$BP$8)</f>
        <v>365</v>
      </c>
      <c r="BQ143" s="116" cm="1">
        <f t="array" ref="BQ143">_xlfn.IFS($BF143=2028,$BI143,$BS143=2028,$BV143,$BF143&lt;2028,$BQ$8,$BS143&gt;2028,$BQ$8,$BF143&gt;2028,$BQ$8,$BS143&lt;2028,$BQ$8)</f>
        <v>366</v>
      </c>
      <c r="BR143" s="119" cm="1">
        <f t="array" ref="BR143">_xlfn.IFS($BF143=2029,$BI143,$BS143=2029,$BV143,$BF143&lt;2029,$BR$8,$BS143&gt;2029,$BR$8,$BF143&gt;2029,$BR$8,$BS143&lt;2029,$BR$8)</f>
        <v>365</v>
      </c>
      <c r="BS143" s="142">
        <f>YEAR(Table2[[#This Row],[Ja papildatvaļinājums - darbinieka darba beigšanas datums iestādē, ja darbs projektā nav beigts  31.decembrī5]])</f>
        <v>1900</v>
      </c>
      <c r="BT143" s="141">
        <f>MONTH(Table2[[#This Row],[Ja papildatvaļinājums - darbinieka darba beigšanas datums iestādē, ja darbs projektā nav beigts  31.decembrī5]])</f>
        <v>1</v>
      </c>
      <c r="BU143" s="141">
        <f>DAY(Table2[[#This Row],[Ja papildatvaļinājums - darbinieka darba beigšanas datums iestādē, ja darbs projektā nav beigts  31.decembrī5]])</f>
        <v>0</v>
      </c>
      <c r="BV143" s="141">
        <f>IF(YEAR($J143)=YEAR($K143),MIN(DATE($BS143,$BT143,$BU143),$K143)-MAX(DATE($BF143,$BG143,$BH143),$J143)+1,MIN(DATE($BS143,$BT143,$BU143),$K143)-MAX(DATE(Table2[[#This Row],[Darba beigu gads iestādē]],1,1))+1)</f>
        <v>1</v>
      </c>
    </row>
    <row r="144" spans="1:74" x14ac:dyDescent="0.3">
      <c r="A144" s="26">
        <v>135</v>
      </c>
      <c r="B144" s="48"/>
      <c r="C144" s="49"/>
      <c r="D144" s="57"/>
      <c r="E144" s="63">
        <f>SUMIF(Table2[[#This Row],[b.2021]:[c.2029]],"&gt;0",Table2[[#This Row],[b.2021]:[c.2029]])</f>
        <v>0</v>
      </c>
      <c r="F144" s="58"/>
      <c r="G144" s="59"/>
      <c r="H144" s="66">
        <f>Table2[[#This Row],[Atvaļinājuma dienu skaits, kas projektā attiecināts iepriekšējos MP ]]+Table2[[#This Row],[Atvaļinājuma dienu skaits, kas pieprasīts šajā MP3]]</f>
        <v>0</v>
      </c>
      <c r="I144" s="29">
        <f>Table2[[#This Row],[Atvaļinājums proporcionāli nostrādātajam laikam projektā (Visi atvaļinājumi kopā)]]-H144</f>
        <v>0</v>
      </c>
      <c r="J144" s="135"/>
      <c r="K144" s="139"/>
      <c r="L144" s="125"/>
      <c r="M144" s="126"/>
      <c r="N144" s="126"/>
      <c r="O144" s="126"/>
      <c r="P144" s="126"/>
      <c r="Q144" s="126"/>
      <c r="R144" s="126"/>
      <c r="S144" s="126"/>
      <c r="T144" s="127"/>
      <c r="U144" s="170"/>
      <c r="V144" s="106">
        <f>IF(COUNT(Table2[[#This Row],[Darba sākuma datums projektā1]:[Amata pienākumu izpildes termiņš, vai darba beigu datums par kuru iesniegts MP2]])=2,MIN(DATE($V$9,12,31),$D144)-MAX(DATE($V$9,1,1),$C144)+1,0)</f>
        <v>0</v>
      </c>
      <c r="W144" s="99">
        <f>IF(COUNT(Table2[[#This Row],[Darba sākuma datums projektā1]:[Amata pienākumu izpildes termiņš, vai darba beigu datums par kuru iesniegts MP2]])=2,MIN(DATE($W$9,12,31),$D144)-MAX(DATE($W$9,1,1),$C144)+1,0)</f>
        <v>0</v>
      </c>
      <c r="X144" s="99">
        <f>IF(COUNT(Table2[[#This Row],[Darba sākuma datums projektā1]:[Amata pienākumu izpildes termiņš, vai darba beigu datums par kuru iesniegts MP2]])=2,MIN(DATE($X$9,12,31),$D144)-MAX(DATE($X$9,1,1),$C144)+1,0)</f>
        <v>0</v>
      </c>
      <c r="Y144" s="99">
        <f>IF(COUNT(Table2[[#This Row],[Darba sākuma datums projektā1]:[Amata pienākumu izpildes termiņš, vai darba beigu datums par kuru iesniegts MP2]])=2,MIN(DATE($Y$9,12,31),$D144)-MAX(DATE($Y$9,1,1),$C144)+1,0)</f>
        <v>0</v>
      </c>
      <c r="Z144" s="99">
        <f>IF(COUNT(Table2[[#This Row],[Darba sākuma datums projektā1]:[Amata pienākumu izpildes termiņš, vai darba beigu datums par kuru iesniegts MP2]])=2,MIN(DATE($Z$9,12,31),$D144)-MAX(DATE(Z$9,1,1),$C144)+1,0)</f>
        <v>0</v>
      </c>
      <c r="AA144" s="99">
        <f>IF(COUNT(Table2[[#This Row],[Darba sākuma datums projektā1]:[Amata pienākumu izpildes termiņš, vai darba beigu datums par kuru iesniegts MP2]])=2,MIN(DATE($AA$9,12,31),$D144)-MAX(DATE($AA$9,1,1),$C144)+1,0)</f>
        <v>0</v>
      </c>
      <c r="AB144" s="99">
        <f>IF(COUNT(Table2[[#This Row],[Darba sākuma datums projektā1]:[Amata pienākumu izpildes termiņš, vai darba beigu datums par kuru iesniegts MP2]])=2,MIN(DATE($AB$9,12,31),$D144)-MAX(DATE($AB$9,1,1),$C144)+1,0)</f>
        <v>0</v>
      </c>
      <c r="AC144" s="99">
        <f>IF(COUNT(Table2[[#This Row],[Darba sākuma datums projektā1]:[Amata pienākumu izpildes termiņš, vai darba beigu datums par kuru iesniegts MP2]])=2,MIN(DATE($AC$9,12,31),$D144)-MAX(DATE($AC$9,1,1),$C144)+1,0)</f>
        <v>0</v>
      </c>
      <c r="AD144" s="109">
        <f>IF(COUNT(Table2[[#This Row],[Darba sākuma datums projektā1]:[Amata pienākumu izpildes termiņš, vai darba beigu datums par kuru iesniegts MP2]])=2,MIN(DATE($AD$9,12,31),$D144)-MAX(DATE($AD$9,1,1),$C144)+1,0)</f>
        <v>0</v>
      </c>
      <c r="AE144" s="106">
        <f t="shared" si="32"/>
        <v>0</v>
      </c>
      <c r="AF144" s="99">
        <f t="shared" si="33"/>
        <v>0</v>
      </c>
      <c r="AG144" s="99">
        <f t="shared" si="34"/>
        <v>0</v>
      </c>
      <c r="AH144" s="99">
        <f t="shared" si="35"/>
        <v>0</v>
      </c>
      <c r="AI144" s="99">
        <f t="shared" si="36"/>
        <v>0</v>
      </c>
      <c r="AJ144" s="99">
        <f t="shared" si="37"/>
        <v>0</v>
      </c>
      <c r="AK144" s="99">
        <f t="shared" si="38"/>
        <v>0</v>
      </c>
      <c r="AL144" s="99">
        <f t="shared" si="39"/>
        <v>0</v>
      </c>
      <c r="AM144" s="100">
        <f t="shared" si="40"/>
        <v>0</v>
      </c>
      <c r="AN144" s="103" t="e">
        <f>Table2[[#This Row],[2021]]/Table2[[#This Row],[d.2021]]</f>
        <v>#DIV/0!</v>
      </c>
      <c r="AO144" s="104" t="e">
        <f>Table2[[#This Row],[2022]]/Table2[[#This Row],[d.2022]]</f>
        <v>#DIV/0!</v>
      </c>
      <c r="AP144" s="104" t="e">
        <f>Table2[[#This Row],[2023]]/Table2[[#This Row],[d.2023]]</f>
        <v>#DIV/0!</v>
      </c>
      <c r="AQ144" s="104" t="e">
        <f>Table2[[#This Row],[2024]]/Table2[[#This Row],[d.2024]]</f>
        <v>#DIV/0!</v>
      </c>
      <c r="AR144" s="104" t="e">
        <f>Table2[[#This Row],[2025]]/Table2[[#This Row],[d.2025]]</f>
        <v>#DIV/0!</v>
      </c>
      <c r="AS144" s="104" t="e">
        <f>Table2[[#This Row],[2026]]/Table2[[#This Row],[d.2026]]</f>
        <v>#DIV/0!</v>
      </c>
      <c r="AT144" s="104" t="e">
        <f>Table2[[#This Row],[2027]]/Table2[[#This Row],[d.2027]]</f>
        <v>#DIV/0!</v>
      </c>
      <c r="AU144" s="104" t="e">
        <f>Table2[[#This Row],[2028]]/Table2[[#This Row],[d.2028]]</f>
        <v>#DIV/0!</v>
      </c>
      <c r="AV144" s="108" t="e">
        <f>Table2[[#This Row],[2029]]/Table2[[#This Row],[d.2029]]</f>
        <v>#DIV/0!</v>
      </c>
      <c r="AW144" s="97" t="e">
        <f>Table2[[#This Row],[e.2021]]/Table2[[#This Row],[Papildatvaļinājums par 20216]]</f>
        <v>#DIV/0!</v>
      </c>
      <c r="AX144" s="97" t="e">
        <f>Table2[[#This Row],[e.2022]]/Table2[[#This Row],[Papildatvaļinājums par 20226]]</f>
        <v>#DIV/0!</v>
      </c>
      <c r="AY144" s="97" t="e">
        <f>Table2[[#This Row],[e.2023]]/Table2[[#This Row],[Papildatvaļinājums par 20236]]</f>
        <v>#DIV/0!</v>
      </c>
      <c r="AZ144" s="97" t="e">
        <f>Table2[[#This Row],[e.2024]]/Table2[[#This Row],[Papildatvaļinājums par 20246]]</f>
        <v>#DIV/0!</v>
      </c>
      <c r="BA144" s="97" t="e">
        <f>Table2[[#This Row],[e.2025]]/Table2[[#This Row],[Papildatvaļinājums par 20256]]</f>
        <v>#DIV/0!</v>
      </c>
      <c r="BB144" s="97" t="e">
        <f>Table2[[#This Row],[e.2026]]/Table2[[#This Row],[Papildatvaļinājums par 20266]]</f>
        <v>#DIV/0!</v>
      </c>
      <c r="BC144" s="97" t="e">
        <f>Table2[[#This Row],[e.2027]]/Table2[[#This Row],[Papildatvaļinājums par 20276]]</f>
        <v>#DIV/0!</v>
      </c>
      <c r="BD144" s="97" t="e">
        <f>Table2[[#This Row],[e.2028]]/Table2[[#This Row],[Papildatvaļinājums par 20286]]</f>
        <v>#DIV/0!</v>
      </c>
      <c r="BE144" s="98" t="e">
        <f>Table2[[#This Row],[e.2029]]/Table2[[#This Row],[Papildatvaļinājums par 20296]]</f>
        <v>#DIV/0!</v>
      </c>
      <c r="BF144" s="85">
        <f>YEAR(Table2[[#This Row],[Ja papildatvaļinājums - darbinieka darba uzsākšana iestādē, ja darbs projektā nav uzsākts 1.janvārī4]])</f>
        <v>1900</v>
      </c>
      <c r="BG144" s="86">
        <f>MONTH(Table2[[#This Row],[Ja papildatvaļinājums - darbinieka darba uzsākšana iestādē, ja darbs projektā nav uzsākts 1.janvārī4]])</f>
        <v>1</v>
      </c>
      <c r="BH144" s="86">
        <f>DAY(Table2[[#This Row],[Ja papildatvaļinājums - darbinieka darba uzsākšana iestādē, ja darbs projektā nav uzsākts 1.janvārī4]])</f>
        <v>0</v>
      </c>
      <c r="BI144" s="147">
        <f t="shared" si="31"/>
        <v>1</v>
      </c>
      <c r="BJ144" s="144" cm="1">
        <f t="array" ref="BJ144">_xlfn.IFS($BF144=2021,$BI144,$BS144=2021,$BV144,$BF144&lt;2021,$BJ$8,$BS144&gt;2021,$BJ$8,$BF144&gt;2021,$BJ$8,$BS144&lt;2021,$BJ$8)</f>
        <v>365</v>
      </c>
      <c r="BK144" s="116" cm="1">
        <f t="array" ref="BK144">_xlfn.IFS($BF144=2022,$BI144,$BS144=2022,$BV144,$BF144&lt;2022,$BK$8,$BS144&gt;2022,$BK$8,$BF144&gt;2022,$BK$8,$BS144&lt;2022,$BK$8)</f>
        <v>365</v>
      </c>
      <c r="BL144" s="116" cm="1">
        <f t="array" ref="BL144">_xlfn.IFS($BF144=2023,$BI144,$BS144=2023,$BV144,$BF144&lt;2023,$BL$8,$BS144&gt;2023,$BL$8,$BF144&gt;2023,$BL$8,$BS144&lt;2023,$BL$8)</f>
        <v>365</v>
      </c>
      <c r="BM144" s="116" cm="1">
        <f t="array" ref="BM144">_xlfn.IFS($BF144=2024,$BI144,$BS144=2024,$BV144,$BF144&lt;2024,$BM$8,$BS144&gt;2024,$BM$8,$BF144&gt;2024,$BM$8,$BS144&lt;2024,$BM$8)</f>
        <v>366</v>
      </c>
      <c r="BN144" s="116" cm="1">
        <f t="array" ref="BN144">_xlfn.IFS($BF144=2025,$BI144,$BS144=2025,$BV144,$BF144&lt;2025,$BN$8,$BS144&gt;2025,$BN$8,$BF144&gt;2025,$BN$8,$BS144&lt;2025,$BN$8)</f>
        <v>365</v>
      </c>
      <c r="BO144" s="116" cm="1">
        <f t="array" ref="BO144">_xlfn.IFS($BF144=2026,$BI144,$BS144=2026,$BV144,$BF144&lt;2026,$BO$8,$BS144&gt;2026,$BO$8,$BF144&gt;2026,$BO$8,$BS144&lt;2026,$BO$8)</f>
        <v>365</v>
      </c>
      <c r="BP144" s="116" cm="1">
        <f t="array" ref="BP144">_xlfn.IFS($BF144=2027,$BI144,$BS144=2027,$BV144,$BF144&lt;2027,$BP$8,$BS144&gt;2027,$BP$8,$BF144&gt;2027,$BP$8,$BS144&lt;2027,$BP$8)</f>
        <v>365</v>
      </c>
      <c r="BQ144" s="116" cm="1">
        <f t="array" ref="BQ144">_xlfn.IFS($BF144=2028,$BI144,$BS144=2028,$BV144,$BF144&lt;2028,$BQ$8,$BS144&gt;2028,$BQ$8,$BF144&gt;2028,$BQ$8,$BS144&lt;2028,$BQ$8)</f>
        <v>366</v>
      </c>
      <c r="BR144" s="119" cm="1">
        <f t="array" ref="BR144">_xlfn.IFS($BF144=2029,$BI144,$BS144=2029,$BV144,$BF144&lt;2029,$BR$8,$BS144&gt;2029,$BR$8,$BF144&gt;2029,$BR$8,$BS144&lt;2029,$BR$8)</f>
        <v>365</v>
      </c>
      <c r="BS144" s="142">
        <f>YEAR(Table2[[#This Row],[Ja papildatvaļinājums - darbinieka darba beigšanas datums iestādē, ja darbs projektā nav beigts  31.decembrī5]])</f>
        <v>1900</v>
      </c>
      <c r="BT144" s="141">
        <f>MONTH(Table2[[#This Row],[Ja papildatvaļinājums - darbinieka darba beigšanas datums iestādē, ja darbs projektā nav beigts  31.decembrī5]])</f>
        <v>1</v>
      </c>
      <c r="BU144" s="141">
        <f>DAY(Table2[[#This Row],[Ja papildatvaļinājums - darbinieka darba beigšanas datums iestādē, ja darbs projektā nav beigts  31.decembrī5]])</f>
        <v>0</v>
      </c>
      <c r="BV144" s="141">
        <f>IF(YEAR($J144)=YEAR($K144),MIN(DATE($BS144,$BT144,$BU144),$K144)-MAX(DATE($BF144,$BG144,$BH144),$J144)+1,MIN(DATE($BS144,$BT144,$BU144),$K144)-MAX(DATE(Table2[[#This Row],[Darba beigu gads iestādē]],1,1))+1)</f>
        <v>1</v>
      </c>
    </row>
    <row r="145" spans="1:74" x14ac:dyDescent="0.3">
      <c r="A145" s="26">
        <v>136</v>
      </c>
      <c r="B145" s="48"/>
      <c r="C145" s="49"/>
      <c r="D145" s="57"/>
      <c r="E145" s="63">
        <f>SUMIF(Table2[[#This Row],[b.2021]:[c.2029]],"&gt;0",Table2[[#This Row],[b.2021]:[c.2029]])</f>
        <v>0</v>
      </c>
      <c r="F145" s="58"/>
      <c r="G145" s="59"/>
      <c r="H145" s="66">
        <f>Table2[[#This Row],[Atvaļinājuma dienu skaits, kas projektā attiecināts iepriekšējos MP ]]+Table2[[#This Row],[Atvaļinājuma dienu skaits, kas pieprasīts šajā MP3]]</f>
        <v>0</v>
      </c>
      <c r="I145" s="29">
        <f>Table2[[#This Row],[Atvaļinājums proporcionāli nostrādātajam laikam projektā (Visi atvaļinājumi kopā)]]-H145</f>
        <v>0</v>
      </c>
      <c r="J145" s="135"/>
      <c r="K145" s="139"/>
      <c r="L145" s="125"/>
      <c r="M145" s="126"/>
      <c r="N145" s="126"/>
      <c r="O145" s="126"/>
      <c r="P145" s="126"/>
      <c r="Q145" s="126"/>
      <c r="R145" s="126"/>
      <c r="S145" s="126"/>
      <c r="T145" s="127"/>
      <c r="U145" s="170"/>
      <c r="V145" s="106">
        <f>IF(COUNT(Table2[[#This Row],[Darba sākuma datums projektā1]:[Amata pienākumu izpildes termiņš, vai darba beigu datums par kuru iesniegts MP2]])=2,MIN(DATE($V$9,12,31),$D145)-MAX(DATE($V$9,1,1),$C145)+1,0)</f>
        <v>0</v>
      </c>
      <c r="W145" s="99">
        <f>IF(COUNT(Table2[[#This Row],[Darba sākuma datums projektā1]:[Amata pienākumu izpildes termiņš, vai darba beigu datums par kuru iesniegts MP2]])=2,MIN(DATE($W$9,12,31),$D145)-MAX(DATE($W$9,1,1),$C145)+1,0)</f>
        <v>0</v>
      </c>
      <c r="X145" s="99">
        <f>IF(COUNT(Table2[[#This Row],[Darba sākuma datums projektā1]:[Amata pienākumu izpildes termiņš, vai darba beigu datums par kuru iesniegts MP2]])=2,MIN(DATE($X$9,12,31),$D145)-MAX(DATE($X$9,1,1),$C145)+1,0)</f>
        <v>0</v>
      </c>
      <c r="Y145" s="99">
        <f>IF(COUNT(Table2[[#This Row],[Darba sākuma datums projektā1]:[Amata pienākumu izpildes termiņš, vai darba beigu datums par kuru iesniegts MP2]])=2,MIN(DATE($Y$9,12,31),$D145)-MAX(DATE($Y$9,1,1),$C145)+1,0)</f>
        <v>0</v>
      </c>
      <c r="Z145" s="99">
        <f>IF(COUNT(Table2[[#This Row],[Darba sākuma datums projektā1]:[Amata pienākumu izpildes termiņš, vai darba beigu datums par kuru iesniegts MP2]])=2,MIN(DATE($Z$9,12,31),$D145)-MAX(DATE(Z$9,1,1),$C145)+1,0)</f>
        <v>0</v>
      </c>
      <c r="AA145" s="99">
        <f>IF(COUNT(Table2[[#This Row],[Darba sākuma datums projektā1]:[Amata pienākumu izpildes termiņš, vai darba beigu datums par kuru iesniegts MP2]])=2,MIN(DATE($AA$9,12,31),$D145)-MAX(DATE($AA$9,1,1),$C145)+1,0)</f>
        <v>0</v>
      </c>
      <c r="AB145" s="99">
        <f>IF(COUNT(Table2[[#This Row],[Darba sākuma datums projektā1]:[Amata pienākumu izpildes termiņš, vai darba beigu datums par kuru iesniegts MP2]])=2,MIN(DATE($AB$9,12,31),$D145)-MAX(DATE($AB$9,1,1),$C145)+1,0)</f>
        <v>0</v>
      </c>
      <c r="AC145" s="99">
        <f>IF(COUNT(Table2[[#This Row],[Darba sākuma datums projektā1]:[Amata pienākumu izpildes termiņš, vai darba beigu datums par kuru iesniegts MP2]])=2,MIN(DATE($AC$9,12,31),$D145)-MAX(DATE($AC$9,1,1),$C145)+1,0)</f>
        <v>0</v>
      </c>
      <c r="AD145" s="109">
        <f>IF(COUNT(Table2[[#This Row],[Darba sākuma datums projektā1]:[Amata pienākumu izpildes termiņš, vai darba beigu datums par kuru iesniegts MP2]])=2,MIN(DATE($AD$9,12,31),$D145)-MAX(DATE($AD$9,1,1),$C145)+1,0)</f>
        <v>0</v>
      </c>
      <c r="AE145" s="106">
        <f t="shared" si="32"/>
        <v>0</v>
      </c>
      <c r="AF145" s="99">
        <f t="shared" si="33"/>
        <v>0</v>
      </c>
      <c r="AG145" s="99">
        <f t="shared" si="34"/>
        <v>0</v>
      </c>
      <c r="AH145" s="99">
        <f t="shared" si="35"/>
        <v>0</v>
      </c>
      <c r="AI145" s="99">
        <f t="shared" si="36"/>
        <v>0</v>
      </c>
      <c r="AJ145" s="99">
        <f t="shared" si="37"/>
        <v>0</v>
      </c>
      <c r="AK145" s="99">
        <f t="shared" si="38"/>
        <v>0</v>
      </c>
      <c r="AL145" s="99">
        <f t="shared" si="39"/>
        <v>0</v>
      </c>
      <c r="AM145" s="100">
        <f t="shared" si="40"/>
        <v>0</v>
      </c>
      <c r="AN145" s="103" t="e">
        <f>Table2[[#This Row],[2021]]/Table2[[#This Row],[d.2021]]</f>
        <v>#DIV/0!</v>
      </c>
      <c r="AO145" s="104" t="e">
        <f>Table2[[#This Row],[2022]]/Table2[[#This Row],[d.2022]]</f>
        <v>#DIV/0!</v>
      </c>
      <c r="AP145" s="104" t="e">
        <f>Table2[[#This Row],[2023]]/Table2[[#This Row],[d.2023]]</f>
        <v>#DIV/0!</v>
      </c>
      <c r="AQ145" s="104" t="e">
        <f>Table2[[#This Row],[2024]]/Table2[[#This Row],[d.2024]]</f>
        <v>#DIV/0!</v>
      </c>
      <c r="AR145" s="104" t="e">
        <f>Table2[[#This Row],[2025]]/Table2[[#This Row],[d.2025]]</f>
        <v>#DIV/0!</v>
      </c>
      <c r="AS145" s="104" t="e">
        <f>Table2[[#This Row],[2026]]/Table2[[#This Row],[d.2026]]</f>
        <v>#DIV/0!</v>
      </c>
      <c r="AT145" s="104" t="e">
        <f>Table2[[#This Row],[2027]]/Table2[[#This Row],[d.2027]]</f>
        <v>#DIV/0!</v>
      </c>
      <c r="AU145" s="104" t="e">
        <f>Table2[[#This Row],[2028]]/Table2[[#This Row],[d.2028]]</f>
        <v>#DIV/0!</v>
      </c>
      <c r="AV145" s="108" t="e">
        <f>Table2[[#This Row],[2029]]/Table2[[#This Row],[d.2029]]</f>
        <v>#DIV/0!</v>
      </c>
      <c r="AW145" s="97" t="e">
        <f>Table2[[#This Row],[e.2021]]/Table2[[#This Row],[Papildatvaļinājums par 20216]]</f>
        <v>#DIV/0!</v>
      </c>
      <c r="AX145" s="97" t="e">
        <f>Table2[[#This Row],[e.2022]]/Table2[[#This Row],[Papildatvaļinājums par 20226]]</f>
        <v>#DIV/0!</v>
      </c>
      <c r="AY145" s="97" t="e">
        <f>Table2[[#This Row],[e.2023]]/Table2[[#This Row],[Papildatvaļinājums par 20236]]</f>
        <v>#DIV/0!</v>
      </c>
      <c r="AZ145" s="97" t="e">
        <f>Table2[[#This Row],[e.2024]]/Table2[[#This Row],[Papildatvaļinājums par 20246]]</f>
        <v>#DIV/0!</v>
      </c>
      <c r="BA145" s="97" t="e">
        <f>Table2[[#This Row],[e.2025]]/Table2[[#This Row],[Papildatvaļinājums par 20256]]</f>
        <v>#DIV/0!</v>
      </c>
      <c r="BB145" s="97" t="e">
        <f>Table2[[#This Row],[e.2026]]/Table2[[#This Row],[Papildatvaļinājums par 20266]]</f>
        <v>#DIV/0!</v>
      </c>
      <c r="BC145" s="97" t="e">
        <f>Table2[[#This Row],[e.2027]]/Table2[[#This Row],[Papildatvaļinājums par 20276]]</f>
        <v>#DIV/0!</v>
      </c>
      <c r="BD145" s="97" t="e">
        <f>Table2[[#This Row],[e.2028]]/Table2[[#This Row],[Papildatvaļinājums par 20286]]</f>
        <v>#DIV/0!</v>
      </c>
      <c r="BE145" s="98" t="e">
        <f>Table2[[#This Row],[e.2029]]/Table2[[#This Row],[Papildatvaļinājums par 20296]]</f>
        <v>#DIV/0!</v>
      </c>
      <c r="BF145" s="85">
        <f>YEAR(Table2[[#This Row],[Ja papildatvaļinājums - darbinieka darba uzsākšana iestādē, ja darbs projektā nav uzsākts 1.janvārī4]])</f>
        <v>1900</v>
      </c>
      <c r="BG145" s="86">
        <f>MONTH(Table2[[#This Row],[Ja papildatvaļinājums - darbinieka darba uzsākšana iestādē, ja darbs projektā nav uzsākts 1.janvārī4]])</f>
        <v>1</v>
      </c>
      <c r="BH145" s="86">
        <f>DAY(Table2[[#This Row],[Ja papildatvaļinājums - darbinieka darba uzsākšana iestādē, ja darbs projektā nav uzsākts 1.janvārī4]])</f>
        <v>0</v>
      </c>
      <c r="BI145" s="147">
        <f t="shared" si="31"/>
        <v>1</v>
      </c>
      <c r="BJ145" s="144" cm="1">
        <f t="array" ref="BJ145">_xlfn.IFS($BF145=2021,$BI145,$BS145=2021,$BV145,$BF145&lt;2021,$BJ$8,$BS145&gt;2021,$BJ$8,$BF145&gt;2021,$BJ$8,$BS145&lt;2021,$BJ$8)</f>
        <v>365</v>
      </c>
      <c r="BK145" s="116" cm="1">
        <f t="array" ref="BK145">_xlfn.IFS($BF145=2022,$BI145,$BS145=2022,$BV145,$BF145&lt;2022,$BK$8,$BS145&gt;2022,$BK$8,$BF145&gt;2022,$BK$8,$BS145&lt;2022,$BK$8)</f>
        <v>365</v>
      </c>
      <c r="BL145" s="116" cm="1">
        <f t="array" ref="BL145">_xlfn.IFS($BF145=2023,$BI145,$BS145=2023,$BV145,$BF145&lt;2023,$BL$8,$BS145&gt;2023,$BL$8,$BF145&gt;2023,$BL$8,$BS145&lt;2023,$BL$8)</f>
        <v>365</v>
      </c>
      <c r="BM145" s="116" cm="1">
        <f t="array" ref="BM145">_xlfn.IFS($BF145=2024,$BI145,$BS145=2024,$BV145,$BF145&lt;2024,$BM$8,$BS145&gt;2024,$BM$8,$BF145&gt;2024,$BM$8,$BS145&lt;2024,$BM$8)</f>
        <v>366</v>
      </c>
      <c r="BN145" s="116" cm="1">
        <f t="array" ref="BN145">_xlfn.IFS($BF145=2025,$BI145,$BS145=2025,$BV145,$BF145&lt;2025,$BN$8,$BS145&gt;2025,$BN$8,$BF145&gt;2025,$BN$8,$BS145&lt;2025,$BN$8)</f>
        <v>365</v>
      </c>
      <c r="BO145" s="116" cm="1">
        <f t="array" ref="BO145">_xlfn.IFS($BF145=2026,$BI145,$BS145=2026,$BV145,$BF145&lt;2026,$BO$8,$BS145&gt;2026,$BO$8,$BF145&gt;2026,$BO$8,$BS145&lt;2026,$BO$8)</f>
        <v>365</v>
      </c>
      <c r="BP145" s="116" cm="1">
        <f t="array" ref="BP145">_xlfn.IFS($BF145=2027,$BI145,$BS145=2027,$BV145,$BF145&lt;2027,$BP$8,$BS145&gt;2027,$BP$8,$BF145&gt;2027,$BP$8,$BS145&lt;2027,$BP$8)</f>
        <v>365</v>
      </c>
      <c r="BQ145" s="116" cm="1">
        <f t="array" ref="BQ145">_xlfn.IFS($BF145=2028,$BI145,$BS145=2028,$BV145,$BF145&lt;2028,$BQ$8,$BS145&gt;2028,$BQ$8,$BF145&gt;2028,$BQ$8,$BS145&lt;2028,$BQ$8)</f>
        <v>366</v>
      </c>
      <c r="BR145" s="119" cm="1">
        <f t="array" ref="BR145">_xlfn.IFS($BF145=2029,$BI145,$BS145=2029,$BV145,$BF145&lt;2029,$BR$8,$BS145&gt;2029,$BR$8,$BF145&gt;2029,$BR$8,$BS145&lt;2029,$BR$8)</f>
        <v>365</v>
      </c>
      <c r="BS145" s="142">
        <f>YEAR(Table2[[#This Row],[Ja papildatvaļinājums - darbinieka darba beigšanas datums iestādē, ja darbs projektā nav beigts  31.decembrī5]])</f>
        <v>1900</v>
      </c>
      <c r="BT145" s="141">
        <f>MONTH(Table2[[#This Row],[Ja papildatvaļinājums - darbinieka darba beigšanas datums iestādē, ja darbs projektā nav beigts  31.decembrī5]])</f>
        <v>1</v>
      </c>
      <c r="BU145" s="141">
        <f>DAY(Table2[[#This Row],[Ja papildatvaļinājums - darbinieka darba beigšanas datums iestādē, ja darbs projektā nav beigts  31.decembrī5]])</f>
        <v>0</v>
      </c>
      <c r="BV145" s="141">
        <f>IF(YEAR($J145)=YEAR($K145),MIN(DATE($BS145,$BT145,$BU145),$K145)-MAX(DATE($BF145,$BG145,$BH145),$J145)+1,MIN(DATE($BS145,$BT145,$BU145),$K145)-MAX(DATE(Table2[[#This Row],[Darba beigu gads iestādē]],1,1))+1)</f>
        <v>1</v>
      </c>
    </row>
    <row r="146" spans="1:74" x14ac:dyDescent="0.3">
      <c r="A146" s="26">
        <v>137</v>
      </c>
      <c r="B146" s="48"/>
      <c r="C146" s="49"/>
      <c r="D146" s="57"/>
      <c r="E146" s="63">
        <f>SUMIF(Table2[[#This Row],[b.2021]:[c.2029]],"&gt;0",Table2[[#This Row],[b.2021]:[c.2029]])</f>
        <v>0</v>
      </c>
      <c r="F146" s="58"/>
      <c r="G146" s="59"/>
      <c r="H146" s="66">
        <f>Table2[[#This Row],[Atvaļinājuma dienu skaits, kas projektā attiecināts iepriekšējos MP ]]+Table2[[#This Row],[Atvaļinājuma dienu skaits, kas pieprasīts šajā MP3]]</f>
        <v>0</v>
      </c>
      <c r="I146" s="29">
        <f>Table2[[#This Row],[Atvaļinājums proporcionāli nostrādātajam laikam projektā (Visi atvaļinājumi kopā)]]-H146</f>
        <v>0</v>
      </c>
      <c r="J146" s="135"/>
      <c r="K146" s="139"/>
      <c r="L146" s="125"/>
      <c r="M146" s="126"/>
      <c r="N146" s="126"/>
      <c r="O146" s="126"/>
      <c r="P146" s="126"/>
      <c r="Q146" s="126"/>
      <c r="R146" s="126"/>
      <c r="S146" s="126"/>
      <c r="T146" s="127"/>
      <c r="U146" s="170"/>
      <c r="V146" s="106">
        <f>IF(COUNT(Table2[[#This Row],[Darba sākuma datums projektā1]:[Amata pienākumu izpildes termiņš, vai darba beigu datums par kuru iesniegts MP2]])=2,MIN(DATE($V$9,12,31),$D146)-MAX(DATE($V$9,1,1),$C146)+1,0)</f>
        <v>0</v>
      </c>
      <c r="W146" s="99">
        <f>IF(COUNT(Table2[[#This Row],[Darba sākuma datums projektā1]:[Amata pienākumu izpildes termiņš, vai darba beigu datums par kuru iesniegts MP2]])=2,MIN(DATE($W$9,12,31),$D146)-MAX(DATE($W$9,1,1),$C146)+1,0)</f>
        <v>0</v>
      </c>
      <c r="X146" s="99">
        <f>IF(COUNT(Table2[[#This Row],[Darba sākuma datums projektā1]:[Amata pienākumu izpildes termiņš, vai darba beigu datums par kuru iesniegts MP2]])=2,MIN(DATE($X$9,12,31),$D146)-MAX(DATE($X$9,1,1),$C146)+1,0)</f>
        <v>0</v>
      </c>
      <c r="Y146" s="99">
        <f>IF(COUNT(Table2[[#This Row],[Darba sākuma datums projektā1]:[Amata pienākumu izpildes termiņš, vai darba beigu datums par kuru iesniegts MP2]])=2,MIN(DATE($Y$9,12,31),$D146)-MAX(DATE($Y$9,1,1),$C146)+1,0)</f>
        <v>0</v>
      </c>
      <c r="Z146" s="99">
        <f>IF(COUNT(Table2[[#This Row],[Darba sākuma datums projektā1]:[Amata pienākumu izpildes termiņš, vai darba beigu datums par kuru iesniegts MP2]])=2,MIN(DATE($Z$9,12,31),$D146)-MAX(DATE(Z$9,1,1),$C146)+1,0)</f>
        <v>0</v>
      </c>
      <c r="AA146" s="99">
        <f>IF(COUNT(Table2[[#This Row],[Darba sākuma datums projektā1]:[Amata pienākumu izpildes termiņš, vai darba beigu datums par kuru iesniegts MP2]])=2,MIN(DATE($AA$9,12,31),$D146)-MAX(DATE($AA$9,1,1),$C146)+1,0)</f>
        <v>0</v>
      </c>
      <c r="AB146" s="99">
        <f>IF(COUNT(Table2[[#This Row],[Darba sākuma datums projektā1]:[Amata pienākumu izpildes termiņš, vai darba beigu datums par kuru iesniegts MP2]])=2,MIN(DATE($AB$9,12,31),$D146)-MAX(DATE($AB$9,1,1),$C146)+1,0)</f>
        <v>0</v>
      </c>
      <c r="AC146" s="99">
        <f>IF(COUNT(Table2[[#This Row],[Darba sākuma datums projektā1]:[Amata pienākumu izpildes termiņš, vai darba beigu datums par kuru iesniegts MP2]])=2,MIN(DATE($AC$9,12,31),$D146)-MAX(DATE($AC$9,1,1),$C146)+1,0)</f>
        <v>0</v>
      </c>
      <c r="AD146" s="109">
        <f>IF(COUNT(Table2[[#This Row],[Darba sākuma datums projektā1]:[Amata pienākumu izpildes termiņš, vai darba beigu datums par kuru iesniegts MP2]])=2,MIN(DATE($AD$9,12,31),$D146)-MAX(DATE($AD$9,1,1),$C146)+1,0)</f>
        <v>0</v>
      </c>
      <c r="AE146" s="106">
        <f t="shared" si="32"/>
        <v>0</v>
      </c>
      <c r="AF146" s="99">
        <f t="shared" si="33"/>
        <v>0</v>
      </c>
      <c r="AG146" s="99">
        <f t="shared" si="34"/>
        <v>0</v>
      </c>
      <c r="AH146" s="99">
        <f t="shared" si="35"/>
        <v>0</v>
      </c>
      <c r="AI146" s="99">
        <f t="shared" si="36"/>
        <v>0</v>
      </c>
      <c r="AJ146" s="99">
        <f t="shared" si="37"/>
        <v>0</v>
      </c>
      <c r="AK146" s="99">
        <f t="shared" si="38"/>
        <v>0</v>
      </c>
      <c r="AL146" s="99">
        <f t="shared" si="39"/>
        <v>0</v>
      </c>
      <c r="AM146" s="100">
        <f t="shared" si="40"/>
        <v>0</v>
      </c>
      <c r="AN146" s="103" t="e">
        <f>Table2[[#This Row],[2021]]/Table2[[#This Row],[d.2021]]</f>
        <v>#DIV/0!</v>
      </c>
      <c r="AO146" s="104" t="e">
        <f>Table2[[#This Row],[2022]]/Table2[[#This Row],[d.2022]]</f>
        <v>#DIV/0!</v>
      </c>
      <c r="AP146" s="104" t="e">
        <f>Table2[[#This Row],[2023]]/Table2[[#This Row],[d.2023]]</f>
        <v>#DIV/0!</v>
      </c>
      <c r="AQ146" s="104" t="e">
        <f>Table2[[#This Row],[2024]]/Table2[[#This Row],[d.2024]]</f>
        <v>#DIV/0!</v>
      </c>
      <c r="AR146" s="104" t="e">
        <f>Table2[[#This Row],[2025]]/Table2[[#This Row],[d.2025]]</f>
        <v>#DIV/0!</v>
      </c>
      <c r="AS146" s="104" t="e">
        <f>Table2[[#This Row],[2026]]/Table2[[#This Row],[d.2026]]</f>
        <v>#DIV/0!</v>
      </c>
      <c r="AT146" s="104" t="e">
        <f>Table2[[#This Row],[2027]]/Table2[[#This Row],[d.2027]]</f>
        <v>#DIV/0!</v>
      </c>
      <c r="AU146" s="104" t="e">
        <f>Table2[[#This Row],[2028]]/Table2[[#This Row],[d.2028]]</f>
        <v>#DIV/0!</v>
      </c>
      <c r="AV146" s="108" t="e">
        <f>Table2[[#This Row],[2029]]/Table2[[#This Row],[d.2029]]</f>
        <v>#DIV/0!</v>
      </c>
      <c r="AW146" s="97" t="e">
        <f>Table2[[#This Row],[e.2021]]/Table2[[#This Row],[Papildatvaļinājums par 20216]]</f>
        <v>#DIV/0!</v>
      </c>
      <c r="AX146" s="97" t="e">
        <f>Table2[[#This Row],[e.2022]]/Table2[[#This Row],[Papildatvaļinājums par 20226]]</f>
        <v>#DIV/0!</v>
      </c>
      <c r="AY146" s="97" t="e">
        <f>Table2[[#This Row],[e.2023]]/Table2[[#This Row],[Papildatvaļinājums par 20236]]</f>
        <v>#DIV/0!</v>
      </c>
      <c r="AZ146" s="97" t="e">
        <f>Table2[[#This Row],[e.2024]]/Table2[[#This Row],[Papildatvaļinājums par 20246]]</f>
        <v>#DIV/0!</v>
      </c>
      <c r="BA146" s="97" t="e">
        <f>Table2[[#This Row],[e.2025]]/Table2[[#This Row],[Papildatvaļinājums par 20256]]</f>
        <v>#DIV/0!</v>
      </c>
      <c r="BB146" s="97" t="e">
        <f>Table2[[#This Row],[e.2026]]/Table2[[#This Row],[Papildatvaļinājums par 20266]]</f>
        <v>#DIV/0!</v>
      </c>
      <c r="BC146" s="97" t="e">
        <f>Table2[[#This Row],[e.2027]]/Table2[[#This Row],[Papildatvaļinājums par 20276]]</f>
        <v>#DIV/0!</v>
      </c>
      <c r="BD146" s="97" t="e">
        <f>Table2[[#This Row],[e.2028]]/Table2[[#This Row],[Papildatvaļinājums par 20286]]</f>
        <v>#DIV/0!</v>
      </c>
      <c r="BE146" s="98" t="e">
        <f>Table2[[#This Row],[e.2029]]/Table2[[#This Row],[Papildatvaļinājums par 20296]]</f>
        <v>#DIV/0!</v>
      </c>
      <c r="BF146" s="85">
        <f>YEAR(Table2[[#This Row],[Ja papildatvaļinājums - darbinieka darba uzsākšana iestādē, ja darbs projektā nav uzsākts 1.janvārī4]])</f>
        <v>1900</v>
      </c>
      <c r="BG146" s="86">
        <f>MONTH(Table2[[#This Row],[Ja papildatvaļinājums - darbinieka darba uzsākšana iestādē, ja darbs projektā nav uzsākts 1.janvārī4]])</f>
        <v>1</v>
      </c>
      <c r="BH146" s="86">
        <f>DAY(Table2[[#This Row],[Ja papildatvaļinājums - darbinieka darba uzsākšana iestādē, ja darbs projektā nav uzsākts 1.janvārī4]])</f>
        <v>0</v>
      </c>
      <c r="BI146" s="147">
        <f t="shared" si="31"/>
        <v>1</v>
      </c>
      <c r="BJ146" s="144" cm="1">
        <f t="array" ref="BJ146">_xlfn.IFS($BF146=2021,$BI146,$BS146=2021,$BV146,$BF146&lt;2021,$BJ$8,$BS146&gt;2021,$BJ$8,$BF146&gt;2021,$BJ$8,$BS146&lt;2021,$BJ$8)</f>
        <v>365</v>
      </c>
      <c r="BK146" s="116" cm="1">
        <f t="array" ref="BK146">_xlfn.IFS($BF146=2022,$BI146,$BS146=2022,$BV146,$BF146&lt;2022,$BK$8,$BS146&gt;2022,$BK$8,$BF146&gt;2022,$BK$8,$BS146&lt;2022,$BK$8)</f>
        <v>365</v>
      </c>
      <c r="BL146" s="116" cm="1">
        <f t="array" ref="BL146">_xlfn.IFS($BF146=2023,$BI146,$BS146=2023,$BV146,$BF146&lt;2023,$BL$8,$BS146&gt;2023,$BL$8,$BF146&gt;2023,$BL$8,$BS146&lt;2023,$BL$8)</f>
        <v>365</v>
      </c>
      <c r="BM146" s="116" cm="1">
        <f t="array" ref="BM146">_xlfn.IFS($BF146=2024,$BI146,$BS146=2024,$BV146,$BF146&lt;2024,$BM$8,$BS146&gt;2024,$BM$8,$BF146&gt;2024,$BM$8,$BS146&lt;2024,$BM$8)</f>
        <v>366</v>
      </c>
      <c r="BN146" s="116" cm="1">
        <f t="array" ref="BN146">_xlfn.IFS($BF146=2025,$BI146,$BS146=2025,$BV146,$BF146&lt;2025,$BN$8,$BS146&gt;2025,$BN$8,$BF146&gt;2025,$BN$8,$BS146&lt;2025,$BN$8)</f>
        <v>365</v>
      </c>
      <c r="BO146" s="116" cm="1">
        <f t="array" ref="BO146">_xlfn.IFS($BF146=2026,$BI146,$BS146=2026,$BV146,$BF146&lt;2026,$BO$8,$BS146&gt;2026,$BO$8,$BF146&gt;2026,$BO$8,$BS146&lt;2026,$BO$8)</f>
        <v>365</v>
      </c>
      <c r="BP146" s="116" cm="1">
        <f t="array" ref="BP146">_xlfn.IFS($BF146=2027,$BI146,$BS146=2027,$BV146,$BF146&lt;2027,$BP$8,$BS146&gt;2027,$BP$8,$BF146&gt;2027,$BP$8,$BS146&lt;2027,$BP$8)</f>
        <v>365</v>
      </c>
      <c r="BQ146" s="116" cm="1">
        <f t="array" ref="BQ146">_xlfn.IFS($BF146=2028,$BI146,$BS146=2028,$BV146,$BF146&lt;2028,$BQ$8,$BS146&gt;2028,$BQ$8,$BF146&gt;2028,$BQ$8,$BS146&lt;2028,$BQ$8)</f>
        <v>366</v>
      </c>
      <c r="BR146" s="119" cm="1">
        <f t="array" ref="BR146">_xlfn.IFS($BF146=2029,$BI146,$BS146=2029,$BV146,$BF146&lt;2029,$BR$8,$BS146&gt;2029,$BR$8,$BF146&gt;2029,$BR$8,$BS146&lt;2029,$BR$8)</f>
        <v>365</v>
      </c>
      <c r="BS146" s="142">
        <f>YEAR(Table2[[#This Row],[Ja papildatvaļinājums - darbinieka darba beigšanas datums iestādē, ja darbs projektā nav beigts  31.decembrī5]])</f>
        <v>1900</v>
      </c>
      <c r="BT146" s="141">
        <f>MONTH(Table2[[#This Row],[Ja papildatvaļinājums - darbinieka darba beigšanas datums iestādē, ja darbs projektā nav beigts  31.decembrī5]])</f>
        <v>1</v>
      </c>
      <c r="BU146" s="141">
        <f>DAY(Table2[[#This Row],[Ja papildatvaļinājums - darbinieka darba beigšanas datums iestādē, ja darbs projektā nav beigts  31.decembrī5]])</f>
        <v>0</v>
      </c>
      <c r="BV146" s="141">
        <f>IF(YEAR($J146)=YEAR($K146),MIN(DATE($BS146,$BT146,$BU146),$K146)-MAX(DATE($BF146,$BG146,$BH146),$J146)+1,MIN(DATE($BS146,$BT146,$BU146),$K146)-MAX(DATE(Table2[[#This Row],[Darba beigu gads iestādē]],1,1))+1)</f>
        <v>1</v>
      </c>
    </row>
    <row r="147" spans="1:74" x14ac:dyDescent="0.3">
      <c r="A147" s="26">
        <v>138</v>
      </c>
      <c r="B147" s="48"/>
      <c r="C147" s="49"/>
      <c r="D147" s="57"/>
      <c r="E147" s="63">
        <f>SUMIF(Table2[[#This Row],[b.2021]:[c.2029]],"&gt;0",Table2[[#This Row],[b.2021]:[c.2029]])</f>
        <v>0</v>
      </c>
      <c r="F147" s="58"/>
      <c r="G147" s="59"/>
      <c r="H147" s="66">
        <f>Table2[[#This Row],[Atvaļinājuma dienu skaits, kas projektā attiecināts iepriekšējos MP ]]+Table2[[#This Row],[Atvaļinājuma dienu skaits, kas pieprasīts šajā MP3]]</f>
        <v>0</v>
      </c>
      <c r="I147" s="29">
        <f>Table2[[#This Row],[Atvaļinājums proporcionāli nostrādātajam laikam projektā (Visi atvaļinājumi kopā)]]-H147</f>
        <v>0</v>
      </c>
      <c r="J147" s="135"/>
      <c r="K147" s="139"/>
      <c r="L147" s="125"/>
      <c r="M147" s="126"/>
      <c r="N147" s="126"/>
      <c r="O147" s="126"/>
      <c r="P147" s="126"/>
      <c r="Q147" s="126"/>
      <c r="R147" s="126"/>
      <c r="S147" s="126"/>
      <c r="T147" s="127"/>
      <c r="U147" s="170"/>
      <c r="V147" s="106">
        <f>IF(COUNT(Table2[[#This Row],[Darba sākuma datums projektā1]:[Amata pienākumu izpildes termiņš, vai darba beigu datums par kuru iesniegts MP2]])=2,MIN(DATE($V$9,12,31),$D147)-MAX(DATE($V$9,1,1),$C147)+1,0)</f>
        <v>0</v>
      </c>
      <c r="W147" s="99">
        <f>IF(COUNT(Table2[[#This Row],[Darba sākuma datums projektā1]:[Amata pienākumu izpildes termiņš, vai darba beigu datums par kuru iesniegts MP2]])=2,MIN(DATE($W$9,12,31),$D147)-MAX(DATE($W$9,1,1),$C147)+1,0)</f>
        <v>0</v>
      </c>
      <c r="X147" s="99">
        <f>IF(COUNT(Table2[[#This Row],[Darba sākuma datums projektā1]:[Amata pienākumu izpildes termiņš, vai darba beigu datums par kuru iesniegts MP2]])=2,MIN(DATE($X$9,12,31),$D147)-MAX(DATE($X$9,1,1),$C147)+1,0)</f>
        <v>0</v>
      </c>
      <c r="Y147" s="99">
        <f>IF(COUNT(Table2[[#This Row],[Darba sākuma datums projektā1]:[Amata pienākumu izpildes termiņš, vai darba beigu datums par kuru iesniegts MP2]])=2,MIN(DATE($Y$9,12,31),$D147)-MAX(DATE($Y$9,1,1),$C147)+1,0)</f>
        <v>0</v>
      </c>
      <c r="Z147" s="99">
        <f>IF(COUNT(Table2[[#This Row],[Darba sākuma datums projektā1]:[Amata pienākumu izpildes termiņš, vai darba beigu datums par kuru iesniegts MP2]])=2,MIN(DATE($Z$9,12,31),$D147)-MAX(DATE(Z$9,1,1),$C147)+1,0)</f>
        <v>0</v>
      </c>
      <c r="AA147" s="99">
        <f>IF(COUNT(Table2[[#This Row],[Darba sākuma datums projektā1]:[Amata pienākumu izpildes termiņš, vai darba beigu datums par kuru iesniegts MP2]])=2,MIN(DATE($AA$9,12,31),$D147)-MAX(DATE($AA$9,1,1),$C147)+1,0)</f>
        <v>0</v>
      </c>
      <c r="AB147" s="99">
        <f>IF(COUNT(Table2[[#This Row],[Darba sākuma datums projektā1]:[Amata pienākumu izpildes termiņš, vai darba beigu datums par kuru iesniegts MP2]])=2,MIN(DATE($AB$9,12,31),$D147)-MAX(DATE($AB$9,1,1),$C147)+1,0)</f>
        <v>0</v>
      </c>
      <c r="AC147" s="99">
        <f>IF(COUNT(Table2[[#This Row],[Darba sākuma datums projektā1]:[Amata pienākumu izpildes termiņš, vai darba beigu datums par kuru iesniegts MP2]])=2,MIN(DATE($AC$9,12,31),$D147)-MAX(DATE($AC$9,1,1),$C147)+1,0)</f>
        <v>0</v>
      </c>
      <c r="AD147" s="109">
        <f>IF(COUNT(Table2[[#This Row],[Darba sākuma datums projektā1]:[Amata pienākumu izpildes termiņš, vai darba beigu datums par kuru iesniegts MP2]])=2,MIN(DATE($AD$9,12,31),$D147)-MAX(DATE($AD$9,1,1),$C147)+1,0)</f>
        <v>0</v>
      </c>
      <c r="AE147" s="106">
        <f t="shared" si="32"/>
        <v>0</v>
      </c>
      <c r="AF147" s="99">
        <f t="shared" si="33"/>
        <v>0</v>
      </c>
      <c r="AG147" s="99">
        <f t="shared" si="34"/>
        <v>0</v>
      </c>
      <c r="AH147" s="99">
        <f t="shared" si="35"/>
        <v>0</v>
      </c>
      <c r="AI147" s="99">
        <f t="shared" si="36"/>
        <v>0</v>
      </c>
      <c r="AJ147" s="99">
        <f t="shared" si="37"/>
        <v>0</v>
      </c>
      <c r="AK147" s="99">
        <f t="shared" si="38"/>
        <v>0</v>
      </c>
      <c r="AL147" s="99">
        <f t="shared" si="39"/>
        <v>0</v>
      </c>
      <c r="AM147" s="100">
        <f t="shared" si="40"/>
        <v>0</v>
      </c>
      <c r="AN147" s="103" t="e">
        <f>Table2[[#This Row],[2021]]/Table2[[#This Row],[d.2021]]</f>
        <v>#DIV/0!</v>
      </c>
      <c r="AO147" s="104" t="e">
        <f>Table2[[#This Row],[2022]]/Table2[[#This Row],[d.2022]]</f>
        <v>#DIV/0!</v>
      </c>
      <c r="AP147" s="104" t="e">
        <f>Table2[[#This Row],[2023]]/Table2[[#This Row],[d.2023]]</f>
        <v>#DIV/0!</v>
      </c>
      <c r="AQ147" s="104" t="e">
        <f>Table2[[#This Row],[2024]]/Table2[[#This Row],[d.2024]]</f>
        <v>#DIV/0!</v>
      </c>
      <c r="AR147" s="104" t="e">
        <f>Table2[[#This Row],[2025]]/Table2[[#This Row],[d.2025]]</f>
        <v>#DIV/0!</v>
      </c>
      <c r="AS147" s="104" t="e">
        <f>Table2[[#This Row],[2026]]/Table2[[#This Row],[d.2026]]</f>
        <v>#DIV/0!</v>
      </c>
      <c r="AT147" s="104" t="e">
        <f>Table2[[#This Row],[2027]]/Table2[[#This Row],[d.2027]]</f>
        <v>#DIV/0!</v>
      </c>
      <c r="AU147" s="104" t="e">
        <f>Table2[[#This Row],[2028]]/Table2[[#This Row],[d.2028]]</f>
        <v>#DIV/0!</v>
      </c>
      <c r="AV147" s="108" t="e">
        <f>Table2[[#This Row],[2029]]/Table2[[#This Row],[d.2029]]</f>
        <v>#DIV/0!</v>
      </c>
      <c r="AW147" s="97" t="e">
        <f>Table2[[#This Row],[e.2021]]/Table2[[#This Row],[Papildatvaļinājums par 20216]]</f>
        <v>#DIV/0!</v>
      </c>
      <c r="AX147" s="97" t="e">
        <f>Table2[[#This Row],[e.2022]]/Table2[[#This Row],[Papildatvaļinājums par 20226]]</f>
        <v>#DIV/0!</v>
      </c>
      <c r="AY147" s="97" t="e">
        <f>Table2[[#This Row],[e.2023]]/Table2[[#This Row],[Papildatvaļinājums par 20236]]</f>
        <v>#DIV/0!</v>
      </c>
      <c r="AZ147" s="97" t="e">
        <f>Table2[[#This Row],[e.2024]]/Table2[[#This Row],[Papildatvaļinājums par 20246]]</f>
        <v>#DIV/0!</v>
      </c>
      <c r="BA147" s="97" t="e">
        <f>Table2[[#This Row],[e.2025]]/Table2[[#This Row],[Papildatvaļinājums par 20256]]</f>
        <v>#DIV/0!</v>
      </c>
      <c r="BB147" s="97" t="e">
        <f>Table2[[#This Row],[e.2026]]/Table2[[#This Row],[Papildatvaļinājums par 20266]]</f>
        <v>#DIV/0!</v>
      </c>
      <c r="BC147" s="97" t="e">
        <f>Table2[[#This Row],[e.2027]]/Table2[[#This Row],[Papildatvaļinājums par 20276]]</f>
        <v>#DIV/0!</v>
      </c>
      <c r="BD147" s="97" t="e">
        <f>Table2[[#This Row],[e.2028]]/Table2[[#This Row],[Papildatvaļinājums par 20286]]</f>
        <v>#DIV/0!</v>
      </c>
      <c r="BE147" s="98" t="e">
        <f>Table2[[#This Row],[e.2029]]/Table2[[#This Row],[Papildatvaļinājums par 20296]]</f>
        <v>#DIV/0!</v>
      </c>
      <c r="BF147" s="85">
        <f>YEAR(Table2[[#This Row],[Ja papildatvaļinājums - darbinieka darba uzsākšana iestādē, ja darbs projektā nav uzsākts 1.janvārī4]])</f>
        <v>1900</v>
      </c>
      <c r="BG147" s="86">
        <f>MONTH(Table2[[#This Row],[Ja papildatvaļinājums - darbinieka darba uzsākšana iestādē, ja darbs projektā nav uzsākts 1.janvārī4]])</f>
        <v>1</v>
      </c>
      <c r="BH147" s="86">
        <f>DAY(Table2[[#This Row],[Ja papildatvaļinājums - darbinieka darba uzsākšana iestādē, ja darbs projektā nav uzsākts 1.janvārī4]])</f>
        <v>0</v>
      </c>
      <c r="BI147" s="147">
        <f t="shared" si="31"/>
        <v>1</v>
      </c>
      <c r="BJ147" s="144" cm="1">
        <f t="array" ref="BJ147">_xlfn.IFS($BF147=2021,$BI147,$BS147=2021,$BV147,$BF147&lt;2021,$BJ$8,$BS147&gt;2021,$BJ$8,$BF147&gt;2021,$BJ$8,$BS147&lt;2021,$BJ$8)</f>
        <v>365</v>
      </c>
      <c r="BK147" s="116" cm="1">
        <f t="array" ref="BK147">_xlfn.IFS($BF147=2022,$BI147,$BS147=2022,$BV147,$BF147&lt;2022,$BK$8,$BS147&gt;2022,$BK$8,$BF147&gt;2022,$BK$8,$BS147&lt;2022,$BK$8)</f>
        <v>365</v>
      </c>
      <c r="BL147" s="116" cm="1">
        <f t="array" ref="BL147">_xlfn.IFS($BF147=2023,$BI147,$BS147=2023,$BV147,$BF147&lt;2023,$BL$8,$BS147&gt;2023,$BL$8,$BF147&gt;2023,$BL$8,$BS147&lt;2023,$BL$8)</f>
        <v>365</v>
      </c>
      <c r="BM147" s="116" cm="1">
        <f t="array" ref="BM147">_xlfn.IFS($BF147=2024,$BI147,$BS147=2024,$BV147,$BF147&lt;2024,$BM$8,$BS147&gt;2024,$BM$8,$BF147&gt;2024,$BM$8,$BS147&lt;2024,$BM$8)</f>
        <v>366</v>
      </c>
      <c r="BN147" s="116" cm="1">
        <f t="array" ref="BN147">_xlfn.IFS($BF147=2025,$BI147,$BS147=2025,$BV147,$BF147&lt;2025,$BN$8,$BS147&gt;2025,$BN$8,$BF147&gt;2025,$BN$8,$BS147&lt;2025,$BN$8)</f>
        <v>365</v>
      </c>
      <c r="BO147" s="116" cm="1">
        <f t="array" ref="BO147">_xlfn.IFS($BF147=2026,$BI147,$BS147=2026,$BV147,$BF147&lt;2026,$BO$8,$BS147&gt;2026,$BO$8,$BF147&gt;2026,$BO$8,$BS147&lt;2026,$BO$8)</f>
        <v>365</v>
      </c>
      <c r="BP147" s="116" cm="1">
        <f t="array" ref="BP147">_xlfn.IFS($BF147=2027,$BI147,$BS147=2027,$BV147,$BF147&lt;2027,$BP$8,$BS147&gt;2027,$BP$8,$BF147&gt;2027,$BP$8,$BS147&lt;2027,$BP$8)</f>
        <v>365</v>
      </c>
      <c r="BQ147" s="116" cm="1">
        <f t="array" ref="BQ147">_xlfn.IFS($BF147=2028,$BI147,$BS147=2028,$BV147,$BF147&lt;2028,$BQ$8,$BS147&gt;2028,$BQ$8,$BF147&gt;2028,$BQ$8,$BS147&lt;2028,$BQ$8)</f>
        <v>366</v>
      </c>
      <c r="BR147" s="119" cm="1">
        <f t="array" ref="BR147">_xlfn.IFS($BF147=2029,$BI147,$BS147=2029,$BV147,$BF147&lt;2029,$BR$8,$BS147&gt;2029,$BR$8,$BF147&gt;2029,$BR$8,$BS147&lt;2029,$BR$8)</f>
        <v>365</v>
      </c>
      <c r="BS147" s="142">
        <f>YEAR(Table2[[#This Row],[Ja papildatvaļinājums - darbinieka darba beigšanas datums iestādē, ja darbs projektā nav beigts  31.decembrī5]])</f>
        <v>1900</v>
      </c>
      <c r="BT147" s="141">
        <f>MONTH(Table2[[#This Row],[Ja papildatvaļinājums - darbinieka darba beigšanas datums iestādē, ja darbs projektā nav beigts  31.decembrī5]])</f>
        <v>1</v>
      </c>
      <c r="BU147" s="141">
        <f>DAY(Table2[[#This Row],[Ja papildatvaļinājums - darbinieka darba beigšanas datums iestādē, ja darbs projektā nav beigts  31.decembrī5]])</f>
        <v>0</v>
      </c>
      <c r="BV147" s="141">
        <f>IF(YEAR($J147)=YEAR($K147),MIN(DATE($BS147,$BT147,$BU147),$K147)-MAX(DATE($BF147,$BG147,$BH147),$J147)+1,MIN(DATE($BS147,$BT147,$BU147),$K147)-MAX(DATE(Table2[[#This Row],[Darba beigu gads iestādē]],1,1))+1)</f>
        <v>1</v>
      </c>
    </row>
    <row r="148" spans="1:74" x14ac:dyDescent="0.3">
      <c r="A148" s="26">
        <v>139</v>
      </c>
      <c r="B148" s="48"/>
      <c r="C148" s="49"/>
      <c r="D148" s="57"/>
      <c r="E148" s="63">
        <f>SUMIF(Table2[[#This Row],[b.2021]:[c.2029]],"&gt;0",Table2[[#This Row],[b.2021]:[c.2029]])</f>
        <v>0</v>
      </c>
      <c r="F148" s="58"/>
      <c r="G148" s="59"/>
      <c r="H148" s="66">
        <f>Table2[[#This Row],[Atvaļinājuma dienu skaits, kas projektā attiecināts iepriekšējos MP ]]+Table2[[#This Row],[Atvaļinājuma dienu skaits, kas pieprasīts šajā MP3]]</f>
        <v>0</v>
      </c>
      <c r="I148" s="29">
        <f>Table2[[#This Row],[Atvaļinājums proporcionāli nostrādātajam laikam projektā (Visi atvaļinājumi kopā)]]-H148</f>
        <v>0</v>
      </c>
      <c r="J148" s="135"/>
      <c r="K148" s="139"/>
      <c r="L148" s="125"/>
      <c r="M148" s="126"/>
      <c r="N148" s="126"/>
      <c r="O148" s="126"/>
      <c r="P148" s="126"/>
      <c r="Q148" s="126"/>
      <c r="R148" s="126"/>
      <c r="S148" s="126"/>
      <c r="T148" s="127"/>
      <c r="U148" s="170"/>
      <c r="V148" s="106">
        <f>IF(COUNT(Table2[[#This Row],[Darba sākuma datums projektā1]:[Amata pienākumu izpildes termiņš, vai darba beigu datums par kuru iesniegts MP2]])=2,MIN(DATE($V$9,12,31),$D148)-MAX(DATE($V$9,1,1),$C148)+1,0)</f>
        <v>0</v>
      </c>
      <c r="W148" s="99">
        <f>IF(COUNT(Table2[[#This Row],[Darba sākuma datums projektā1]:[Amata pienākumu izpildes termiņš, vai darba beigu datums par kuru iesniegts MP2]])=2,MIN(DATE($W$9,12,31),$D148)-MAX(DATE($W$9,1,1),$C148)+1,0)</f>
        <v>0</v>
      </c>
      <c r="X148" s="99">
        <f>IF(COUNT(Table2[[#This Row],[Darba sākuma datums projektā1]:[Amata pienākumu izpildes termiņš, vai darba beigu datums par kuru iesniegts MP2]])=2,MIN(DATE($X$9,12,31),$D148)-MAX(DATE($X$9,1,1),$C148)+1,0)</f>
        <v>0</v>
      </c>
      <c r="Y148" s="99">
        <f>IF(COUNT(Table2[[#This Row],[Darba sākuma datums projektā1]:[Amata pienākumu izpildes termiņš, vai darba beigu datums par kuru iesniegts MP2]])=2,MIN(DATE($Y$9,12,31),$D148)-MAX(DATE($Y$9,1,1),$C148)+1,0)</f>
        <v>0</v>
      </c>
      <c r="Z148" s="99">
        <f>IF(COUNT(Table2[[#This Row],[Darba sākuma datums projektā1]:[Amata pienākumu izpildes termiņš, vai darba beigu datums par kuru iesniegts MP2]])=2,MIN(DATE($Z$9,12,31),$D148)-MAX(DATE(Z$9,1,1),$C148)+1,0)</f>
        <v>0</v>
      </c>
      <c r="AA148" s="99">
        <f>IF(COUNT(Table2[[#This Row],[Darba sākuma datums projektā1]:[Amata pienākumu izpildes termiņš, vai darba beigu datums par kuru iesniegts MP2]])=2,MIN(DATE($AA$9,12,31),$D148)-MAX(DATE($AA$9,1,1),$C148)+1,0)</f>
        <v>0</v>
      </c>
      <c r="AB148" s="99">
        <f>IF(COUNT(Table2[[#This Row],[Darba sākuma datums projektā1]:[Amata pienākumu izpildes termiņš, vai darba beigu datums par kuru iesniegts MP2]])=2,MIN(DATE($AB$9,12,31),$D148)-MAX(DATE($AB$9,1,1),$C148)+1,0)</f>
        <v>0</v>
      </c>
      <c r="AC148" s="99">
        <f>IF(COUNT(Table2[[#This Row],[Darba sākuma datums projektā1]:[Amata pienākumu izpildes termiņš, vai darba beigu datums par kuru iesniegts MP2]])=2,MIN(DATE($AC$9,12,31),$D148)-MAX(DATE($AC$9,1,1),$C148)+1,0)</f>
        <v>0</v>
      </c>
      <c r="AD148" s="109">
        <f>IF(COUNT(Table2[[#This Row],[Darba sākuma datums projektā1]:[Amata pienākumu izpildes termiņš, vai darba beigu datums par kuru iesniegts MP2]])=2,MIN(DATE($AD$9,12,31),$D148)-MAX(DATE($AD$9,1,1),$C148)+1,0)</f>
        <v>0</v>
      </c>
      <c r="AE148" s="106">
        <f t="shared" si="32"/>
        <v>0</v>
      </c>
      <c r="AF148" s="99">
        <f t="shared" si="33"/>
        <v>0</v>
      </c>
      <c r="AG148" s="99">
        <f t="shared" si="34"/>
        <v>0</v>
      </c>
      <c r="AH148" s="99">
        <f t="shared" si="35"/>
        <v>0</v>
      </c>
      <c r="AI148" s="99">
        <f t="shared" si="36"/>
        <v>0</v>
      </c>
      <c r="AJ148" s="99">
        <f t="shared" si="37"/>
        <v>0</v>
      </c>
      <c r="AK148" s="99">
        <f t="shared" si="38"/>
        <v>0</v>
      </c>
      <c r="AL148" s="99">
        <f t="shared" si="39"/>
        <v>0</v>
      </c>
      <c r="AM148" s="100">
        <f t="shared" si="40"/>
        <v>0</v>
      </c>
      <c r="AN148" s="103" t="e">
        <f>Table2[[#This Row],[2021]]/Table2[[#This Row],[d.2021]]</f>
        <v>#DIV/0!</v>
      </c>
      <c r="AO148" s="104" t="e">
        <f>Table2[[#This Row],[2022]]/Table2[[#This Row],[d.2022]]</f>
        <v>#DIV/0!</v>
      </c>
      <c r="AP148" s="104" t="e">
        <f>Table2[[#This Row],[2023]]/Table2[[#This Row],[d.2023]]</f>
        <v>#DIV/0!</v>
      </c>
      <c r="AQ148" s="104" t="e">
        <f>Table2[[#This Row],[2024]]/Table2[[#This Row],[d.2024]]</f>
        <v>#DIV/0!</v>
      </c>
      <c r="AR148" s="104" t="e">
        <f>Table2[[#This Row],[2025]]/Table2[[#This Row],[d.2025]]</f>
        <v>#DIV/0!</v>
      </c>
      <c r="AS148" s="104" t="e">
        <f>Table2[[#This Row],[2026]]/Table2[[#This Row],[d.2026]]</f>
        <v>#DIV/0!</v>
      </c>
      <c r="AT148" s="104" t="e">
        <f>Table2[[#This Row],[2027]]/Table2[[#This Row],[d.2027]]</f>
        <v>#DIV/0!</v>
      </c>
      <c r="AU148" s="104" t="e">
        <f>Table2[[#This Row],[2028]]/Table2[[#This Row],[d.2028]]</f>
        <v>#DIV/0!</v>
      </c>
      <c r="AV148" s="108" t="e">
        <f>Table2[[#This Row],[2029]]/Table2[[#This Row],[d.2029]]</f>
        <v>#DIV/0!</v>
      </c>
      <c r="AW148" s="97" t="e">
        <f>Table2[[#This Row],[e.2021]]/Table2[[#This Row],[Papildatvaļinājums par 20216]]</f>
        <v>#DIV/0!</v>
      </c>
      <c r="AX148" s="97" t="e">
        <f>Table2[[#This Row],[e.2022]]/Table2[[#This Row],[Papildatvaļinājums par 20226]]</f>
        <v>#DIV/0!</v>
      </c>
      <c r="AY148" s="97" t="e">
        <f>Table2[[#This Row],[e.2023]]/Table2[[#This Row],[Papildatvaļinājums par 20236]]</f>
        <v>#DIV/0!</v>
      </c>
      <c r="AZ148" s="97" t="e">
        <f>Table2[[#This Row],[e.2024]]/Table2[[#This Row],[Papildatvaļinājums par 20246]]</f>
        <v>#DIV/0!</v>
      </c>
      <c r="BA148" s="97" t="e">
        <f>Table2[[#This Row],[e.2025]]/Table2[[#This Row],[Papildatvaļinājums par 20256]]</f>
        <v>#DIV/0!</v>
      </c>
      <c r="BB148" s="97" t="e">
        <f>Table2[[#This Row],[e.2026]]/Table2[[#This Row],[Papildatvaļinājums par 20266]]</f>
        <v>#DIV/0!</v>
      </c>
      <c r="BC148" s="97" t="e">
        <f>Table2[[#This Row],[e.2027]]/Table2[[#This Row],[Papildatvaļinājums par 20276]]</f>
        <v>#DIV/0!</v>
      </c>
      <c r="BD148" s="97" t="e">
        <f>Table2[[#This Row],[e.2028]]/Table2[[#This Row],[Papildatvaļinājums par 20286]]</f>
        <v>#DIV/0!</v>
      </c>
      <c r="BE148" s="98" t="e">
        <f>Table2[[#This Row],[e.2029]]/Table2[[#This Row],[Papildatvaļinājums par 20296]]</f>
        <v>#DIV/0!</v>
      </c>
      <c r="BF148" s="85">
        <f>YEAR(Table2[[#This Row],[Ja papildatvaļinājums - darbinieka darba uzsākšana iestādē, ja darbs projektā nav uzsākts 1.janvārī4]])</f>
        <v>1900</v>
      </c>
      <c r="BG148" s="86">
        <f>MONTH(Table2[[#This Row],[Ja papildatvaļinājums - darbinieka darba uzsākšana iestādē, ja darbs projektā nav uzsākts 1.janvārī4]])</f>
        <v>1</v>
      </c>
      <c r="BH148" s="86">
        <f>DAY(Table2[[#This Row],[Ja papildatvaļinājums - darbinieka darba uzsākšana iestādē, ja darbs projektā nav uzsākts 1.janvārī4]])</f>
        <v>0</v>
      </c>
      <c r="BI148" s="147">
        <f t="shared" si="31"/>
        <v>1</v>
      </c>
      <c r="BJ148" s="144" cm="1">
        <f t="array" ref="BJ148">_xlfn.IFS($BF148=2021,$BI148,$BS148=2021,$BV148,$BF148&lt;2021,$BJ$8,$BS148&gt;2021,$BJ$8,$BF148&gt;2021,$BJ$8,$BS148&lt;2021,$BJ$8)</f>
        <v>365</v>
      </c>
      <c r="BK148" s="116" cm="1">
        <f t="array" ref="BK148">_xlfn.IFS($BF148=2022,$BI148,$BS148=2022,$BV148,$BF148&lt;2022,$BK$8,$BS148&gt;2022,$BK$8,$BF148&gt;2022,$BK$8,$BS148&lt;2022,$BK$8)</f>
        <v>365</v>
      </c>
      <c r="BL148" s="116" cm="1">
        <f t="array" ref="BL148">_xlfn.IFS($BF148=2023,$BI148,$BS148=2023,$BV148,$BF148&lt;2023,$BL$8,$BS148&gt;2023,$BL$8,$BF148&gt;2023,$BL$8,$BS148&lt;2023,$BL$8)</f>
        <v>365</v>
      </c>
      <c r="BM148" s="116" cm="1">
        <f t="array" ref="BM148">_xlfn.IFS($BF148=2024,$BI148,$BS148=2024,$BV148,$BF148&lt;2024,$BM$8,$BS148&gt;2024,$BM$8,$BF148&gt;2024,$BM$8,$BS148&lt;2024,$BM$8)</f>
        <v>366</v>
      </c>
      <c r="BN148" s="116" cm="1">
        <f t="array" ref="BN148">_xlfn.IFS($BF148=2025,$BI148,$BS148=2025,$BV148,$BF148&lt;2025,$BN$8,$BS148&gt;2025,$BN$8,$BF148&gt;2025,$BN$8,$BS148&lt;2025,$BN$8)</f>
        <v>365</v>
      </c>
      <c r="BO148" s="116" cm="1">
        <f t="array" ref="BO148">_xlfn.IFS($BF148=2026,$BI148,$BS148=2026,$BV148,$BF148&lt;2026,$BO$8,$BS148&gt;2026,$BO$8,$BF148&gt;2026,$BO$8,$BS148&lt;2026,$BO$8)</f>
        <v>365</v>
      </c>
      <c r="BP148" s="116" cm="1">
        <f t="array" ref="BP148">_xlfn.IFS($BF148=2027,$BI148,$BS148=2027,$BV148,$BF148&lt;2027,$BP$8,$BS148&gt;2027,$BP$8,$BF148&gt;2027,$BP$8,$BS148&lt;2027,$BP$8)</f>
        <v>365</v>
      </c>
      <c r="BQ148" s="116" cm="1">
        <f t="array" ref="BQ148">_xlfn.IFS($BF148=2028,$BI148,$BS148=2028,$BV148,$BF148&lt;2028,$BQ$8,$BS148&gt;2028,$BQ$8,$BF148&gt;2028,$BQ$8,$BS148&lt;2028,$BQ$8)</f>
        <v>366</v>
      </c>
      <c r="BR148" s="119" cm="1">
        <f t="array" ref="BR148">_xlfn.IFS($BF148=2029,$BI148,$BS148=2029,$BV148,$BF148&lt;2029,$BR$8,$BS148&gt;2029,$BR$8,$BF148&gt;2029,$BR$8,$BS148&lt;2029,$BR$8)</f>
        <v>365</v>
      </c>
      <c r="BS148" s="142">
        <f>YEAR(Table2[[#This Row],[Ja papildatvaļinājums - darbinieka darba beigšanas datums iestādē, ja darbs projektā nav beigts  31.decembrī5]])</f>
        <v>1900</v>
      </c>
      <c r="BT148" s="141">
        <f>MONTH(Table2[[#This Row],[Ja papildatvaļinājums - darbinieka darba beigšanas datums iestādē, ja darbs projektā nav beigts  31.decembrī5]])</f>
        <v>1</v>
      </c>
      <c r="BU148" s="141">
        <f>DAY(Table2[[#This Row],[Ja papildatvaļinājums - darbinieka darba beigšanas datums iestādē, ja darbs projektā nav beigts  31.decembrī5]])</f>
        <v>0</v>
      </c>
      <c r="BV148" s="141">
        <f>IF(YEAR($J148)=YEAR($K148),MIN(DATE($BS148,$BT148,$BU148),$K148)-MAX(DATE($BF148,$BG148,$BH148),$J148)+1,MIN(DATE($BS148,$BT148,$BU148),$K148)-MAX(DATE(Table2[[#This Row],[Darba beigu gads iestādē]],1,1))+1)</f>
        <v>1</v>
      </c>
    </row>
    <row r="149" spans="1:74" x14ac:dyDescent="0.3">
      <c r="A149" s="26">
        <v>140</v>
      </c>
      <c r="B149" s="48"/>
      <c r="C149" s="49"/>
      <c r="D149" s="57"/>
      <c r="E149" s="63">
        <f>SUMIF(Table2[[#This Row],[b.2021]:[c.2029]],"&gt;0",Table2[[#This Row],[b.2021]:[c.2029]])</f>
        <v>0</v>
      </c>
      <c r="F149" s="58"/>
      <c r="G149" s="59"/>
      <c r="H149" s="66">
        <f>Table2[[#This Row],[Atvaļinājuma dienu skaits, kas projektā attiecināts iepriekšējos MP ]]+Table2[[#This Row],[Atvaļinājuma dienu skaits, kas pieprasīts šajā MP3]]</f>
        <v>0</v>
      </c>
      <c r="I149" s="29">
        <f>Table2[[#This Row],[Atvaļinājums proporcionāli nostrādātajam laikam projektā (Visi atvaļinājumi kopā)]]-H149</f>
        <v>0</v>
      </c>
      <c r="J149" s="135"/>
      <c r="K149" s="139"/>
      <c r="L149" s="125"/>
      <c r="M149" s="126"/>
      <c r="N149" s="126"/>
      <c r="O149" s="126"/>
      <c r="P149" s="126"/>
      <c r="Q149" s="126"/>
      <c r="R149" s="126"/>
      <c r="S149" s="126"/>
      <c r="T149" s="127"/>
      <c r="U149" s="170"/>
      <c r="V149" s="106">
        <f>IF(COUNT(Table2[[#This Row],[Darba sākuma datums projektā1]:[Amata pienākumu izpildes termiņš, vai darba beigu datums par kuru iesniegts MP2]])=2,MIN(DATE($V$9,12,31),$D149)-MAX(DATE($V$9,1,1),$C149)+1,0)</f>
        <v>0</v>
      </c>
      <c r="W149" s="99">
        <f>IF(COUNT(Table2[[#This Row],[Darba sākuma datums projektā1]:[Amata pienākumu izpildes termiņš, vai darba beigu datums par kuru iesniegts MP2]])=2,MIN(DATE($W$9,12,31),$D149)-MAX(DATE($W$9,1,1),$C149)+1,0)</f>
        <v>0</v>
      </c>
      <c r="X149" s="99">
        <f>IF(COUNT(Table2[[#This Row],[Darba sākuma datums projektā1]:[Amata pienākumu izpildes termiņš, vai darba beigu datums par kuru iesniegts MP2]])=2,MIN(DATE($X$9,12,31),$D149)-MAX(DATE($X$9,1,1),$C149)+1,0)</f>
        <v>0</v>
      </c>
      <c r="Y149" s="99">
        <f>IF(COUNT(Table2[[#This Row],[Darba sākuma datums projektā1]:[Amata pienākumu izpildes termiņš, vai darba beigu datums par kuru iesniegts MP2]])=2,MIN(DATE($Y$9,12,31),$D149)-MAX(DATE($Y$9,1,1),$C149)+1,0)</f>
        <v>0</v>
      </c>
      <c r="Z149" s="99">
        <f>IF(COUNT(Table2[[#This Row],[Darba sākuma datums projektā1]:[Amata pienākumu izpildes termiņš, vai darba beigu datums par kuru iesniegts MP2]])=2,MIN(DATE($Z$9,12,31),$D149)-MAX(DATE(Z$9,1,1),$C149)+1,0)</f>
        <v>0</v>
      </c>
      <c r="AA149" s="99">
        <f>IF(COUNT(Table2[[#This Row],[Darba sākuma datums projektā1]:[Amata pienākumu izpildes termiņš, vai darba beigu datums par kuru iesniegts MP2]])=2,MIN(DATE($AA$9,12,31),$D149)-MAX(DATE($AA$9,1,1),$C149)+1,0)</f>
        <v>0</v>
      </c>
      <c r="AB149" s="99">
        <f>IF(COUNT(Table2[[#This Row],[Darba sākuma datums projektā1]:[Amata pienākumu izpildes termiņš, vai darba beigu datums par kuru iesniegts MP2]])=2,MIN(DATE($AB$9,12,31),$D149)-MAX(DATE($AB$9,1,1),$C149)+1,0)</f>
        <v>0</v>
      </c>
      <c r="AC149" s="99">
        <f>IF(COUNT(Table2[[#This Row],[Darba sākuma datums projektā1]:[Amata pienākumu izpildes termiņš, vai darba beigu datums par kuru iesniegts MP2]])=2,MIN(DATE($AC$9,12,31),$D149)-MAX(DATE($AC$9,1,1),$C149)+1,0)</f>
        <v>0</v>
      </c>
      <c r="AD149" s="109">
        <f>IF(COUNT(Table2[[#This Row],[Darba sākuma datums projektā1]:[Amata pienākumu izpildes termiņš, vai darba beigu datums par kuru iesniegts MP2]])=2,MIN(DATE($AD$9,12,31),$D149)-MAX(DATE($AD$9,1,1),$C149)+1,0)</f>
        <v>0</v>
      </c>
      <c r="AE149" s="106">
        <f t="shared" si="32"/>
        <v>0</v>
      </c>
      <c r="AF149" s="99">
        <f t="shared" si="33"/>
        <v>0</v>
      </c>
      <c r="AG149" s="99">
        <f t="shared" si="34"/>
        <v>0</v>
      </c>
      <c r="AH149" s="99">
        <f t="shared" si="35"/>
        <v>0</v>
      </c>
      <c r="AI149" s="99">
        <f t="shared" si="36"/>
        <v>0</v>
      </c>
      <c r="AJ149" s="99">
        <f t="shared" si="37"/>
        <v>0</v>
      </c>
      <c r="AK149" s="99">
        <f t="shared" si="38"/>
        <v>0</v>
      </c>
      <c r="AL149" s="99">
        <f t="shared" si="39"/>
        <v>0</v>
      </c>
      <c r="AM149" s="100">
        <f t="shared" si="40"/>
        <v>0</v>
      </c>
      <c r="AN149" s="103" t="e">
        <f>Table2[[#This Row],[2021]]/Table2[[#This Row],[d.2021]]</f>
        <v>#DIV/0!</v>
      </c>
      <c r="AO149" s="104" t="e">
        <f>Table2[[#This Row],[2022]]/Table2[[#This Row],[d.2022]]</f>
        <v>#DIV/0!</v>
      </c>
      <c r="AP149" s="104" t="e">
        <f>Table2[[#This Row],[2023]]/Table2[[#This Row],[d.2023]]</f>
        <v>#DIV/0!</v>
      </c>
      <c r="AQ149" s="104" t="e">
        <f>Table2[[#This Row],[2024]]/Table2[[#This Row],[d.2024]]</f>
        <v>#DIV/0!</v>
      </c>
      <c r="AR149" s="104" t="e">
        <f>Table2[[#This Row],[2025]]/Table2[[#This Row],[d.2025]]</f>
        <v>#DIV/0!</v>
      </c>
      <c r="AS149" s="104" t="e">
        <f>Table2[[#This Row],[2026]]/Table2[[#This Row],[d.2026]]</f>
        <v>#DIV/0!</v>
      </c>
      <c r="AT149" s="104" t="e">
        <f>Table2[[#This Row],[2027]]/Table2[[#This Row],[d.2027]]</f>
        <v>#DIV/0!</v>
      </c>
      <c r="AU149" s="104" t="e">
        <f>Table2[[#This Row],[2028]]/Table2[[#This Row],[d.2028]]</f>
        <v>#DIV/0!</v>
      </c>
      <c r="AV149" s="108" t="e">
        <f>Table2[[#This Row],[2029]]/Table2[[#This Row],[d.2029]]</f>
        <v>#DIV/0!</v>
      </c>
      <c r="AW149" s="97" t="e">
        <f>Table2[[#This Row],[e.2021]]/Table2[[#This Row],[Papildatvaļinājums par 20216]]</f>
        <v>#DIV/0!</v>
      </c>
      <c r="AX149" s="97" t="e">
        <f>Table2[[#This Row],[e.2022]]/Table2[[#This Row],[Papildatvaļinājums par 20226]]</f>
        <v>#DIV/0!</v>
      </c>
      <c r="AY149" s="97" t="e">
        <f>Table2[[#This Row],[e.2023]]/Table2[[#This Row],[Papildatvaļinājums par 20236]]</f>
        <v>#DIV/0!</v>
      </c>
      <c r="AZ149" s="97" t="e">
        <f>Table2[[#This Row],[e.2024]]/Table2[[#This Row],[Papildatvaļinājums par 20246]]</f>
        <v>#DIV/0!</v>
      </c>
      <c r="BA149" s="97" t="e">
        <f>Table2[[#This Row],[e.2025]]/Table2[[#This Row],[Papildatvaļinājums par 20256]]</f>
        <v>#DIV/0!</v>
      </c>
      <c r="BB149" s="97" t="e">
        <f>Table2[[#This Row],[e.2026]]/Table2[[#This Row],[Papildatvaļinājums par 20266]]</f>
        <v>#DIV/0!</v>
      </c>
      <c r="BC149" s="97" t="e">
        <f>Table2[[#This Row],[e.2027]]/Table2[[#This Row],[Papildatvaļinājums par 20276]]</f>
        <v>#DIV/0!</v>
      </c>
      <c r="BD149" s="97" t="e">
        <f>Table2[[#This Row],[e.2028]]/Table2[[#This Row],[Papildatvaļinājums par 20286]]</f>
        <v>#DIV/0!</v>
      </c>
      <c r="BE149" s="98" t="e">
        <f>Table2[[#This Row],[e.2029]]/Table2[[#This Row],[Papildatvaļinājums par 20296]]</f>
        <v>#DIV/0!</v>
      </c>
      <c r="BF149" s="85">
        <f>YEAR(Table2[[#This Row],[Ja papildatvaļinājums - darbinieka darba uzsākšana iestādē, ja darbs projektā nav uzsākts 1.janvārī4]])</f>
        <v>1900</v>
      </c>
      <c r="BG149" s="86">
        <f>MONTH(Table2[[#This Row],[Ja papildatvaļinājums - darbinieka darba uzsākšana iestādē, ja darbs projektā nav uzsākts 1.janvārī4]])</f>
        <v>1</v>
      </c>
      <c r="BH149" s="86">
        <f>DAY(Table2[[#This Row],[Ja papildatvaļinājums - darbinieka darba uzsākšana iestādē, ja darbs projektā nav uzsākts 1.janvārī4]])</f>
        <v>0</v>
      </c>
      <c r="BI149" s="147">
        <f t="shared" si="31"/>
        <v>1</v>
      </c>
      <c r="BJ149" s="144" cm="1">
        <f t="array" ref="BJ149">_xlfn.IFS($BF149=2021,$BI149,$BS149=2021,$BV149,$BF149&lt;2021,$BJ$8,$BS149&gt;2021,$BJ$8,$BF149&gt;2021,$BJ$8,$BS149&lt;2021,$BJ$8)</f>
        <v>365</v>
      </c>
      <c r="BK149" s="116" cm="1">
        <f t="array" ref="BK149">_xlfn.IFS($BF149=2022,$BI149,$BS149=2022,$BV149,$BF149&lt;2022,$BK$8,$BS149&gt;2022,$BK$8,$BF149&gt;2022,$BK$8,$BS149&lt;2022,$BK$8)</f>
        <v>365</v>
      </c>
      <c r="BL149" s="116" cm="1">
        <f t="array" ref="BL149">_xlfn.IFS($BF149=2023,$BI149,$BS149=2023,$BV149,$BF149&lt;2023,$BL$8,$BS149&gt;2023,$BL$8,$BF149&gt;2023,$BL$8,$BS149&lt;2023,$BL$8)</f>
        <v>365</v>
      </c>
      <c r="BM149" s="116" cm="1">
        <f t="array" ref="BM149">_xlfn.IFS($BF149=2024,$BI149,$BS149=2024,$BV149,$BF149&lt;2024,$BM$8,$BS149&gt;2024,$BM$8,$BF149&gt;2024,$BM$8,$BS149&lt;2024,$BM$8)</f>
        <v>366</v>
      </c>
      <c r="BN149" s="116" cm="1">
        <f t="array" ref="BN149">_xlfn.IFS($BF149=2025,$BI149,$BS149=2025,$BV149,$BF149&lt;2025,$BN$8,$BS149&gt;2025,$BN$8,$BF149&gt;2025,$BN$8,$BS149&lt;2025,$BN$8)</f>
        <v>365</v>
      </c>
      <c r="BO149" s="116" cm="1">
        <f t="array" ref="BO149">_xlfn.IFS($BF149=2026,$BI149,$BS149=2026,$BV149,$BF149&lt;2026,$BO$8,$BS149&gt;2026,$BO$8,$BF149&gt;2026,$BO$8,$BS149&lt;2026,$BO$8)</f>
        <v>365</v>
      </c>
      <c r="BP149" s="116" cm="1">
        <f t="array" ref="BP149">_xlfn.IFS($BF149=2027,$BI149,$BS149=2027,$BV149,$BF149&lt;2027,$BP$8,$BS149&gt;2027,$BP$8,$BF149&gt;2027,$BP$8,$BS149&lt;2027,$BP$8)</f>
        <v>365</v>
      </c>
      <c r="BQ149" s="116" cm="1">
        <f t="array" ref="BQ149">_xlfn.IFS($BF149=2028,$BI149,$BS149=2028,$BV149,$BF149&lt;2028,$BQ$8,$BS149&gt;2028,$BQ$8,$BF149&gt;2028,$BQ$8,$BS149&lt;2028,$BQ$8)</f>
        <v>366</v>
      </c>
      <c r="BR149" s="119" cm="1">
        <f t="array" ref="BR149">_xlfn.IFS($BF149=2029,$BI149,$BS149=2029,$BV149,$BF149&lt;2029,$BR$8,$BS149&gt;2029,$BR$8,$BF149&gt;2029,$BR$8,$BS149&lt;2029,$BR$8)</f>
        <v>365</v>
      </c>
      <c r="BS149" s="142">
        <f>YEAR(Table2[[#This Row],[Ja papildatvaļinājums - darbinieka darba beigšanas datums iestādē, ja darbs projektā nav beigts  31.decembrī5]])</f>
        <v>1900</v>
      </c>
      <c r="BT149" s="141">
        <f>MONTH(Table2[[#This Row],[Ja papildatvaļinājums - darbinieka darba beigšanas datums iestādē, ja darbs projektā nav beigts  31.decembrī5]])</f>
        <v>1</v>
      </c>
      <c r="BU149" s="141">
        <f>DAY(Table2[[#This Row],[Ja papildatvaļinājums - darbinieka darba beigšanas datums iestādē, ja darbs projektā nav beigts  31.decembrī5]])</f>
        <v>0</v>
      </c>
      <c r="BV149" s="141">
        <f>IF(YEAR($J149)=YEAR($K149),MIN(DATE($BS149,$BT149,$BU149),$K149)-MAX(DATE($BF149,$BG149,$BH149),$J149)+1,MIN(DATE($BS149,$BT149,$BU149),$K149)-MAX(DATE(Table2[[#This Row],[Darba beigu gads iestādē]],1,1))+1)</f>
        <v>1</v>
      </c>
    </row>
    <row r="150" spans="1:74" x14ac:dyDescent="0.3">
      <c r="A150" s="26">
        <v>141</v>
      </c>
      <c r="B150" s="48"/>
      <c r="C150" s="49"/>
      <c r="D150" s="57"/>
      <c r="E150" s="63">
        <f>SUMIF(Table2[[#This Row],[b.2021]:[c.2029]],"&gt;0",Table2[[#This Row],[b.2021]:[c.2029]])</f>
        <v>0</v>
      </c>
      <c r="F150" s="58"/>
      <c r="G150" s="59"/>
      <c r="H150" s="66">
        <f>Table2[[#This Row],[Atvaļinājuma dienu skaits, kas projektā attiecināts iepriekšējos MP ]]+Table2[[#This Row],[Atvaļinājuma dienu skaits, kas pieprasīts šajā MP3]]</f>
        <v>0</v>
      </c>
      <c r="I150" s="29">
        <f>Table2[[#This Row],[Atvaļinājums proporcionāli nostrādātajam laikam projektā (Visi atvaļinājumi kopā)]]-H150</f>
        <v>0</v>
      </c>
      <c r="J150" s="135"/>
      <c r="K150" s="139"/>
      <c r="L150" s="125"/>
      <c r="M150" s="126"/>
      <c r="N150" s="126"/>
      <c r="O150" s="126"/>
      <c r="P150" s="126"/>
      <c r="Q150" s="126"/>
      <c r="R150" s="126"/>
      <c r="S150" s="126"/>
      <c r="T150" s="127"/>
      <c r="U150" s="170"/>
      <c r="V150" s="106">
        <f>IF(COUNT(Table2[[#This Row],[Darba sākuma datums projektā1]:[Amata pienākumu izpildes termiņš, vai darba beigu datums par kuru iesniegts MP2]])=2,MIN(DATE($V$9,12,31),$D150)-MAX(DATE($V$9,1,1),$C150)+1,0)</f>
        <v>0</v>
      </c>
      <c r="W150" s="99">
        <f>IF(COUNT(Table2[[#This Row],[Darba sākuma datums projektā1]:[Amata pienākumu izpildes termiņš, vai darba beigu datums par kuru iesniegts MP2]])=2,MIN(DATE($W$9,12,31),$D150)-MAX(DATE($W$9,1,1),$C150)+1,0)</f>
        <v>0</v>
      </c>
      <c r="X150" s="99">
        <f>IF(COUNT(Table2[[#This Row],[Darba sākuma datums projektā1]:[Amata pienākumu izpildes termiņš, vai darba beigu datums par kuru iesniegts MP2]])=2,MIN(DATE($X$9,12,31),$D150)-MAX(DATE($X$9,1,1),$C150)+1,0)</f>
        <v>0</v>
      </c>
      <c r="Y150" s="99">
        <f>IF(COUNT(Table2[[#This Row],[Darba sākuma datums projektā1]:[Amata pienākumu izpildes termiņš, vai darba beigu datums par kuru iesniegts MP2]])=2,MIN(DATE($Y$9,12,31),$D150)-MAX(DATE($Y$9,1,1),$C150)+1,0)</f>
        <v>0</v>
      </c>
      <c r="Z150" s="99">
        <f>IF(COUNT(Table2[[#This Row],[Darba sākuma datums projektā1]:[Amata pienākumu izpildes termiņš, vai darba beigu datums par kuru iesniegts MP2]])=2,MIN(DATE($Z$9,12,31),$D150)-MAX(DATE(Z$9,1,1),$C150)+1,0)</f>
        <v>0</v>
      </c>
      <c r="AA150" s="99">
        <f>IF(COUNT(Table2[[#This Row],[Darba sākuma datums projektā1]:[Amata pienākumu izpildes termiņš, vai darba beigu datums par kuru iesniegts MP2]])=2,MIN(DATE($AA$9,12,31),$D150)-MAX(DATE($AA$9,1,1),$C150)+1,0)</f>
        <v>0</v>
      </c>
      <c r="AB150" s="99">
        <f>IF(COUNT(Table2[[#This Row],[Darba sākuma datums projektā1]:[Amata pienākumu izpildes termiņš, vai darba beigu datums par kuru iesniegts MP2]])=2,MIN(DATE($AB$9,12,31),$D150)-MAX(DATE($AB$9,1,1),$C150)+1,0)</f>
        <v>0</v>
      </c>
      <c r="AC150" s="99">
        <f>IF(COUNT(Table2[[#This Row],[Darba sākuma datums projektā1]:[Amata pienākumu izpildes termiņš, vai darba beigu datums par kuru iesniegts MP2]])=2,MIN(DATE($AC$9,12,31),$D150)-MAX(DATE($AC$9,1,1),$C150)+1,0)</f>
        <v>0</v>
      </c>
      <c r="AD150" s="109">
        <f>IF(COUNT(Table2[[#This Row],[Darba sākuma datums projektā1]:[Amata pienākumu izpildes termiņš, vai darba beigu datums par kuru iesniegts MP2]])=2,MIN(DATE($AD$9,12,31),$D150)-MAX(DATE($AD$9,1,1),$C150)+1,0)</f>
        <v>0</v>
      </c>
      <c r="AE150" s="106">
        <f t="shared" si="32"/>
        <v>0</v>
      </c>
      <c r="AF150" s="99">
        <f t="shared" si="33"/>
        <v>0</v>
      </c>
      <c r="AG150" s="99">
        <f t="shared" si="34"/>
        <v>0</v>
      </c>
      <c r="AH150" s="99">
        <f t="shared" si="35"/>
        <v>0</v>
      </c>
      <c r="AI150" s="99">
        <f t="shared" si="36"/>
        <v>0</v>
      </c>
      <c r="AJ150" s="99">
        <f t="shared" si="37"/>
        <v>0</v>
      </c>
      <c r="AK150" s="99">
        <f t="shared" si="38"/>
        <v>0</v>
      </c>
      <c r="AL150" s="99">
        <f t="shared" si="39"/>
        <v>0</v>
      </c>
      <c r="AM150" s="100">
        <f t="shared" si="40"/>
        <v>0</v>
      </c>
      <c r="AN150" s="103" t="e">
        <f>Table2[[#This Row],[2021]]/Table2[[#This Row],[d.2021]]</f>
        <v>#DIV/0!</v>
      </c>
      <c r="AO150" s="104" t="e">
        <f>Table2[[#This Row],[2022]]/Table2[[#This Row],[d.2022]]</f>
        <v>#DIV/0!</v>
      </c>
      <c r="AP150" s="104" t="e">
        <f>Table2[[#This Row],[2023]]/Table2[[#This Row],[d.2023]]</f>
        <v>#DIV/0!</v>
      </c>
      <c r="AQ150" s="104" t="e">
        <f>Table2[[#This Row],[2024]]/Table2[[#This Row],[d.2024]]</f>
        <v>#DIV/0!</v>
      </c>
      <c r="AR150" s="104" t="e">
        <f>Table2[[#This Row],[2025]]/Table2[[#This Row],[d.2025]]</f>
        <v>#DIV/0!</v>
      </c>
      <c r="AS150" s="104" t="e">
        <f>Table2[[#This Row],[2026]]/Table2[[#This Row],[d.2026]]</f>
        <v>#DIV/0!</v>
      </c>
      <c r="AT150" s="104" t="e">
        <f>Table2[[#This Row],[2027]]/Table2[[#This Row],[d.2027]]</f>
        <v>#DIV/0!</v>
      </c>
      <c r="AU150" s="104" t="e">
        <f>Table2[[#This Row],[2028]]/Table2[[#This Row],[d.2028]]</f>
        <v>#DIV/0!</v>
      </c>
      <c r="AV150" s="108" t="e">
        <f>Table2[[#This Row],[2029]]/Table2[[#This Row],[d.2029]]</f>
        <v>#DIV/0!</v>
      </c>
      <c r="AW150" s="97" t="e">
        <f>Table2[[#This Row],[e.2021]]/Table2[[#This Row],[Papildatvaļinājums par 20216]]</f>
        <v>#DIV/0!</v>
      </c>
      <c r="AX150" s="97" t="e">
        <f>Table2[[#This Row],[e.2022]]/Table2[[#This Row],[Papildatvaļinājums par 20226]]</f>
        <v>#DIV/0!</v>
      </c>
      <c r="AY150" s="97" t="e">
        <f>Table2[[#This Row],[e.2023]]/Table2[[#This Row],[Papildatvaļinājums par 20236]]</f>
        <v>#DIV/0!</v>
      </c>
      <c r="AZ150" s="97" t="e">
        <f>Table2[[#This Row],[e.2024]]/Table2[[#This Row],[Papildatvaļinājums par 20246]]</f>
        <v>#DIV/0!</v>
      </c>
      <c r="BA150" s="97" t="e">
        <f>Table2[[#This Row],[e.2025]]/Table2[[#This Row],[Papildatvaļinājums par 20256]]</f>
        <v>#DIV/0!</v>
      </c>
      <c r="BB150" s="97" t="e">
        <f>Table2[[#This Row],[e.2026]]/Table2[[#This Row],[Papildatvaļinājums par 20266]]</f>
        <v>#DIV/0!</v>
      </c>
      <c r="BC150" s="97" t="e">
        <f>Table2[[#This Row],[e.2027]]/Table2[[#This Row],[Papildatvaļinājums par 20276]]</f>
        <v>#DIV/0!</v>
      </c>
      <c r="BD150" s="97" t="e">
        <f>Table2[[#This Row],[e.2028]]/Table2[[#This Row],[Papildatvaļinājums par 20286]]</f>
        <v>#DIV/0!</v>
      </c>
      <c r="BE150" s="98" t="e">
        <f>Table2[[#This Row],[e.2029]]/Table2[[#This Row],[Papildatvaļinājums par 20296]]</f>
        <v>#DIV/0!</v>
      </c>
      <c r="BF150" s="85">
        <f>YEAR(Table2[[#This Row],[Ja papildatvaļinājums - darbinieka darba uzsākšana iestādē, ja darbs projektā nav uzsākts 1.janvārī4]])</f>
        <v>1900</v>
      </c>
      <c r="BG150" s="86">
        <f>MONTH(Table2[[#This Row],[Ja papildatvaļinājums - darbinieka darba uzsākšana iestādē, ja darbs projektā nav uzsākts 1.janvārī4]])</f>
        <v>1</v>
      </c>
      <c r="BH150" s="86">
        <f>DAY(Table2[[#This Row],[Ja papildatvaļinājums - darbinieka darba uzsākšana iestādē, ja darbs projektā nav uzsākts 1.janvārī4]])</f>
        <v>0</v>
      </c>
      <c r="BI150" s="147">
        <f t="shared" si="31"/>
        <v>1</v>
      </c>
      <c r="BJ150" s="144" cm="1">
        <f t="array" ref="BJ150">_xlfn.IFS($BF150=2021,$BI150,$BS150=2021,$BV150,$BF150&lt;2021,$BJ$8,$BS150&gt;2021,$BJ$8,$BF150&gt;2021,$BJ$8,$BS150&lt;2021,$BJ$8)</f>
        <v>365</v>
      </c>
      <c r="BK150" s="116" cm="1">
        <f t="array" ref="BK150">_xlfn.IFS($BF150=2022,$BI150,$BS150=2022,$BV150,$BF150&lt;2022,$BK$8,$BS150&gt;2022,$BK$8,$BF150&gt;2022,$BK$8,$BS150&lt;2022,$BK$8)</f>
        <v>365</v>
      </c>
      <c r="BL150" s="116" cm="1">
        <f t="array" ref="BL150">_xlfn.IFS($BF150=2023,$BI150,$BS150=2023,$BV150,$BF150&lt;2023,$BL$8,$BS150&gt;2023,$BL$8,$BF150&gt;2023,$BL$8,$BS150&lt;2023,$BL$8)</f>
        <v>365</v>
      </c>
      <c r="BM150" s="116" cm="1">
        <f t="array" ref="BM150">_xlfn.IFS($BF150=2024,$BI150,$BS150=2024,$BV150,$BF150&lt;2024,$BM$8,$BS150&gt;2024,$BM$8,$BF150&gt;2024,$BM$8,$BS150&lt;2024,$BM$8)</f>
        <v>366</v>
      </c>
      <c r="BN150" s="116" cm="1">
        <f t="array" ref="BN150">_xlfn.IFS($BF150=2025,$BI150,$BS150=2025,$BV150,$BF150&lt;2025,$BN$8,$BS150&gt;2025,$BN$8,$BF150&gt;2025,$BN$8,$BS150&lt;2025,$BN$8)</f>
        <v>365</v>
      </c>
      <c r="BO150" s="116" cm="1">
        <f t="array" ref="BO150">_xlfn.IFS($BF150=2026,$BI150,$BS150=2026,$BV150,$BF150&lt;2026,$BO$8,$BS150&gt;2026,$BO$8,$BF150&gt;2026,$BO$8,$BS150&lt;2026,$BO$8)</f>
        <v>365</v>
      </c>
      <c r="BP150" s="116" cm="1">
        <f t="array" ref="BP150">_xlfn.IFS($BF150=2027,$BI150,$BS150=2027,$BV150,$BF150&lt;2027,$BP$8,$BS150&gt;2027,$BP$8,$BF150&gt;2027,$BP$8,$BS150&lt;2027,$BP$8)</f>
        <v>365</v>
      </c>
      <c r="BQ150" s="116" cm="1">
        <f t="array" ref="BQ150">_xlfn.IFS($BF150=2028,$BI150,$BS150=2028,$BV150,$BF150&lt;2028,$BQ$8,$BS150&gt;2028,$BQ$8,$BF150&gt;2028,$BQ$8,$BS150&lt;2028,$BQ$8)</f>
        <v>366</v>
      </c>
      <c r="BR150" s="119" cm="1">
        <f t="array" ref="BR150">_xlfn.IFS($BF150=2029,$BI150,$BS150=2029,$BV150,$BF150&lt;2029,$BR$8,$BS150&gt;2029,$BR$8,$BF150&gt;2029,$BR$8,$BS150&lt;2029,$BR$8)</f>
        <v>365</v>
      </c>
      <c r="BS150" s="142">
        <f>YEAR(Table2[[#This Row],[Ja papildatvaļinājums - darbinieka darba beigšanas datums iestādē, ja darbs projektā nav beigts  31.decembrī5]])</f>
        <v>1900</v>
      </c>
      <c r="BT150" s="141">
        <f>MONTH(Table2[[#This Row],[Ja papildatvaļinājums - darbinieka darba beigšanas datums iestādē, ja darbs projektā nav beigts  31.decembrī5]])</f>
        <v>1</v>
      </c>
      <c r="BU150" s="141">
        <f>DAY(Table2[[#This Row],[Ja papildatvaļinājums - darbinieka darba beigšanas datums iestādē, ja darbs projektā nav beigts  31.decembrī5]])</f>
        <v>0</v>
      </c>
      <c r="BV150" s="141">
        <f>IF(YEAR($J150)=YEAR($K150),MIN(DATE($BS150,$BT150,$BU150),$K150)-MAX(DATE($BF150,$BG150,$BH150),$J150)+1,MIN(DATE($BS150,$BT150,$BU150),$K150)-MAX(DATE(Table2[[#This Row],[Darba beigu gads iestādē]],1,1))+1)</f>
        <v>1</v>
      </c>
    </row>
    <row r="151" spans="1:74" x14ac:dyDescent="0.3">
      <c r="A151" s="26">
        <v>142</v>
      </c>
      <c r="B151" s="48"/>
      <c r="C151" s="49"/>
      <c r="D151" s="57"/>
      <c r="E151" s="63">
        <f>SUMIF(Table2[[#This Row],[b.2021]:[c.2029]],"&gt;0",Table2[[#This Row],[b.2021]:[c.2029]])</f>
        <v>0</v>
      </c>
      <c r="F151" s="58"/>
      <c r="G151" s="59"/>
      <c r="H151" s="66">
        <f>Table2[[#This Row],[Atvaļinājuma dienu skaits, kas projektā attiecināts iepriekšējos MP ]]+Table2[[#This Row],[Atvaļinājuma dienu skaits, kas pieprasīts šajā MP3]]</f>
        <v>0</v>
      </c>
      <c r="I151" s="29">
        <f>Table2[[#This Row],[Atvaļinājums proporcionāli nostrādātajam laikam projektā (Visi atvaļinājumi kopā)]]-H151</f>
        <v>0</v>
      </c>
      <c r="J151" s="135"/>
      <c r="K151" s="139"/>
      <c r="L151" s="125"/>
      <c r="M151" s="126"/>
      <c r="N151" s="126"/>
      <c r="O151" s="126"/>
      <c r="P151" s="126"/>
      <c r="Q151" s="126"/>
      <c r="R151" s="126"/>
      <c r="S151" s="126"/>
      <c r="T151" s="127"/>
      <c r="U151" s="170"/>
      <c r="V151" s="106">
        <f>IF(COUNT(Table2[[#This Row],[Darba sākuma datums projektā1]:[Amata pienākumu izpildes termiņš, vai darba beigu datums par kuru iesniegts MP2]])=2,MIN(DATE($V$9,12,31),$D151)-MAX(DATE($V$9,1,1),$C151)+1,0)</f>
        <v>0</v>
      </c>
      <c r="W151" s="99">
        <f>IF(COUNT(Table2[[#This Row],[Darba sākuma datums projektā1]:[Amata pienākumu izpildes termiņš, vai darba beigu datums par kuru iesniegts MP2]])=2,MIN(DATE($W$9,12,31),$D151)-MAX(DATE($W$9,1,1),$C151)+1,0)</f>
        <v>0</v>
      </c>
      <c r="X151" s="99">
        <f>IF(COUNT(Table2[[#This Row],[Darba sākuma datums projektā1]:[Amata pienākumu izpildes termiņš, vai darba beigu datums par kuru iesniegts MP2]])=2,MIN(DATE($X$9,12,31),$D151)-MAX(DATE($X$9,1,1),$C151)+1,0)</f>
        <v>0</v>
      </c>
      <c r="Y151" s="99">
        <f>IF(COUNT(Table2[[#This Row],[Darba sākuma datums projektā1]:[Amata pienākumu izpildes termiņš, vai darba beigu datums par kuru iesniegts MP2]])=2,MIN(DATE($Y$9,12,31),$D151)-MAX(DATE($Y$9,1,1),$C151)+1,0)</f>
        <v>0</v>
      </c>
      <c r="Z151" s="99">
        <f>IF(COUNT(Table2[[#This Row],[Darba sākuma datums projektā1]:[Amata pienākumu izpildes termiņš, vai darba beigu datums par kuru iesniegts MP2]])=2,MIN(DATE($Z$9,12,31),$D151)-MAX(DATE(Z$9,1,1),$C151)+1,0)</f>
        <v>0</v>
      </c>
      <c r="AA151" s="99">
        <f>IF(COUNT(Table2[[#This Row],[Darba sākuma datums projektā1]:[Amata pienākumu izpildes termiņš, vai darba beigu datums par kuru iesniegts MP2]])=2,MIN(DATE($AA$9,12,31),$D151)-MAX(DATE($AA$9,1,1),$C151)+1,0)</f>
        <v>0</v>
      </c>
      <c r="AB151" s="99">
        <f>IF(COUNT(Table2[[#This Row],[Darba sākuma datums projektā1]:[Amata pienākumu izpildes termiņš, vai darba beigu datums par kuru iesniegts MP2]])=2,MIN(DATE($AB$9,12,31),$D151)-MAX(DATE($AB$9,1,1),$C151)+1,0)</f>
        <v>0</v>
      </c>
      <c r="AC151" s="99">
        <f>IF(COUNT(Table2[[#This Row],[Darba sākuma datums projektā1]:[Amata pienākumu izpildes termiņš, vai darba beigu datums par kuru iesniegts MP2]])=2,MIN(DATE($AC$9,12,31),$D151)-MAX(DATE($AC$9,1,1),$C151)+1,0)</f>
        <v>0</v>
      </c>
      <c r="AD151" s="109">
        <f>IF(COUNT(Table2[[#This Row],[Darba sākuma datums projektā1]:[Amata pienākumu izpildes termiņš, vai darba beigu datums par kuru iesniegts MP2]])=2,MIN(DATE($AD$9,12,31),$D151)-MAX(DATE($AD$9,1,1),$C151)+1,0)</f>
        <v>0</v>
      </c>
      <c r="AE151" s="106">
        <f t="shared" si="32"/>
        <v>0</v>
      </c>
      <c r="AF151" s="99">
        <f t="shared" si="33"/>
        <v>0</v>
      </c>
      <c r="AG151" s="99">
        <f t="shared" si="34"/>
        <v>0</v>
      </c>
      <c r="AH151" s="99">
        <f t="shared" si="35"/>
        <v>0</v>
      </c>
      <c r="AI151" s="99">
        <f t="shared" si="36"/>
        <v>0</v>
      </c>
      <c r="AJ151" s="99">
        <f t="shared" si="37"/>
        <v>0</v>
      </c>
      <c r="AK151" s="99">
        <f t="shared" si="38"/>
        <v>0</v>
      </c>
      <c r="AL151" s="99">
        <f t="shared" si="39"/>
        <v>0</v>
      </c>
      <c r="AM151" s="100">
        <f t="shared" si="40"/>
        <v>0</v>
      </c>
      <c r="AN151" s="103" t="e">
        <f>Table2[[#This Row],[2021]]/Table2[[#This Row],[d.2021]]</f>
        <v>#DIV/0!</v>
      </c>
      <c r="AO151" s="104" t="e">
        <f>Table2[[#This Row],[2022]]/Table2[[#This Row],[d.2022]]</f>
        <v>#DIV/0!</v>
      </c>
      <c r="AP151" s="104" t="e">
        <f>Table2[[#This Row],[2023]]/Table2[[#This Row],[d.2023]]</f>
        <v>#DIV/0!</v>
      </c>
      <c r="AQ151" s="104" t="e">
        <f>Table2[[#This Row],[2024]]/Table2[[#This Row],[d.2024]]</f>
        <v>#DIV/0!</v>
      </c>
      <c r="AR151" s="104" t="e">
        <f>Table2[[#This Row],[2025]]/Table2[[#This Row],[d.2025]]</f>
        <v>#DIV/0!</v>
      </c>
      <c r="AS151" s="104" t="e">
        <f>Table2[[#This Row],[2026]]/Table2[[#This Row],[d.2026]]</f>
        <v>#DIV/0!</v>
      </c>
      <c r="AT151" s="104" t="e">
        <f>Table2[[#This Row],[2027]]/Table2[[#This Row],[d.2027]]</f>
        <v>#DIV/0!</v>
      </c>
      <c r="AU151" s="104" t="e">
        <f>Table2[[#This Row],[2028]]/Table2[[#This Row],[d.2028]]</f>
        <v>#DIV/0!</v>
      </c>
      <c r="AV151" s="108" t="e">
        <f>Table2[[#This Row],[2029]]/Table2[[#This Row],[d.2029]]</f>
        <v>#DIV/0!</v>
      </c>
      <c r="AW151" s="97" t="e">
        <f>Table2[[#This Row],[e.2021]]/Table2[[#This Row],[Papildatvaļinājums par 20216]]</f>
        <v>#DIV/0!</v>
      </c>
      <c r="AX151" s="97" t="e">
        <f>Table2[[#This Row],[e.2022]]/Table2[[#This Row],[Papildatvaļinājums par 20226]]</f>
        <v>#DIV/0!</v>
      </c>
      <c r="AY151" s="97" t="e">
        <f>Table2[[#This Row],[e.2023]]/Table2[[#This Row],[Papildatvaļinājums par 20236]]</f>
        <v>#DIV/0!</v>
      </c>
      <c r="AZ151" s="97" t="e">
        <f>Table2[[#This Row],[e.2024]]/Table2[[#This Row],[Papildatvaļinājums par 20246]]</f>
        <v>#DIV/0!</v>
      </c>
      <c r="BA151" s="97" t="e">
        <f>Table2[[#This Row],[e.2025]]/Table2[[#This Row],[Papildatvaļinājums par 20256]]</f>
        <v>#DIV/0!</v>
      </c>
      <c r="BB151" s="97" t="e">
        <f>Table2[[#This Row],[e.2026]]/Table2[[#This Row],[Papildatvaļinājums par 20266]]</f>
        <v>#DIV/0!</v>
      </c>
      <c r="BC151" s="97" t="e">
        <f>Table2[[#This Row],[e.2027]]/Table2[[#This Row],[Papildatvaļinājums par 20276]]</f>
        <v>#DIV/0!</v>
      </c>
      <c r="BD151" s="97" t="e">
        <f>Table2[[#This Row],[e.2028]]/Table2[[#This Row],[Papildatvaļinājums par 20286]]</f>
        <v>#DIV/0!</v>
      </c>
      <c r="BE151" s="98" t="e">
        <f>Table2[[#This Row],[e.2029]]/Table2[[#This Row],[Papildatvaļinājums par 20296]]</f>
        <v>#DIV/0!</v>
      </c>
      <c r="BF151" s="85">
        <f>YEAR(Table2[[#This Row],[Ja papildatvaļinājums - darbinieka darba uzsākšana iestādē, ja darbs projektā nav uzsākts 1.janvārī4]])</f>
        <v>1900</v>
      </c>
      <c r="BG151" s="86">
        <f>MONTH(Table2[[#This Row],[Ja papildatvaļinājums - darbinieka darba uzsākšana iestādē, ja darbs projektā nav uzsākts 1.janvārī4]])</f>
        <v>1</v>
      </c>
      <c r="BH151" s="86">
        <f>DAY(Table2[[#This Row],[Ja papildatvaļinājums - darbinieka darba uzsākšana iestādē, ja darbs projektā nav uzsākts 1.janvārī4]])</f>
        <v>0</v>
      </c>
      <c r="BI151" s="147">
        <f t="shared" si="31"/>
        <v>1</v>
      </c>
      <c r="BJ151" s="144" cm="1">
        <f t="array" ref="BJ151">_xlfn.IFS($BF151=2021,$BI151,$BS151=2021,$BV151,$BF151&lt;2021,$BJ$8,$BS151&gt;2021,$BJ$8,$BF151&gt;2021,$BJ$8,$BS151&lt;2021,$BJ$8)</f>
        <v>365</v>
      </c>
      <c r="BK151" s="116" cm="1">
        <f t="array" ref="BK151">_xlfn.IFS($BF151=2022,$BI151,$BS151=2022,$BV151,$BF151&lt;2022,$BK$8,$BS151&gt;2022,$BK$8,$BF151&gt;2022,$BK$8,$BS151&lt;2022,$BK$8)</f>
        <v>365</v>
      </c>
      <c r="BL151" s="116" cm="1">
        <f t="array" ref="BL151">_xlfn.IFS($BF151=2023,$BI151,$BS151=2023,$BV151,$BF151&lt;2023,$BL$8,$BS151&gt;2023,$BL$8,$BF151&gt;2023,$BL$8,$BS151&lt;2023,$BL$8)</f>
        <v>365</v>
      </c>
      <c r="BM151" s="116" cm="1">
        <f t="array" ref="BM151">_xlfn.IFS($BF151=2024,$BI151,$BS151=2024,$BV151,$BF151&lt;2024,$BM$8,$BS151&gt;2024,$BM$8,$BF151&gt;2024,$BM$8,$BS151&lt;2024,$BM$8)</f>
        <v>366</v>
      </c>
      <c r="BN151" s="116" cm="1">
        <f t="array" ref="BN151">_xlfn.IFS($BF151=2025,$BI151,$BS151=2025,$BV151,$BF151&lt;2025,$BN$8,$BS151&gt;2025,$BN$8,$BF151&gt;2025,$BN$8,$BS151&lt;2025,$BN$8)</f>
        <v>365</v>
      </c>
      <c r="BO151" s="116" cm="1">
        <f t="array" ref="BO151">_xlfn.IFS($BF151=2026,$BI151,$BS151=2026,$BV151,$BF151&lt;2026,$BO$8,$BS151&gt;2026,$BO$8,$BF151&gt;2026,$BO$8,$BS151&lt;2026,$BO$8)</f>
        <v>365</v>
      </c>
      <c r="BP151" s="116" cm="1">
        <f t="array" ref="BP151">_xlfn.IFS($BF151=2027,$BI151,$BS151=2027,$BV151,$BF151&lt;2027,$BP$8,$BS151&gt;2027,$BP$8,$BF151&gt;2027,$BP$8,$BS151&lt;2027,$BP$8)</f>
        <v>365</v>
      </c>
      <c r="BQ151" s="116" cm="1">
        <f t="array" ref="BQ151">_xlfn.IFS($BF151=2028,$BI151,$BS151=2028,$BV151,$BF151&lt;2028,$BQ$8,$BS151&gt;2028,$BQ$8,$BF151&gt;2028,$BQ$8,$BS151&lt;2028,$BQ$8)</f>
        <v>366</v>
      </c>
      <c r="BR151" s="119" cm="1">
        <f t="array" ref="BR151">_xlfn.IFS($BF151=2029,$BI151,$BS151=2029,$BV151,$BF151&lt;2029,$BR$8,$BS151&gt;2029,$BR$8,$BF151&gt;2029,$BR$8,$BS151&lt;2029,$BR$8)</f>
        <v>365</v>
      </c>
      <c r="BS151" s="142">
        <f>YEAR(Table2[[#This Row],[Ja papildatvaļinājums - darbinieka darba beigšanas datums iestādē, ja darbs projektā nav beigts  31.decembrī5]])</f>
        <v>1900</v>
      </c>
      <c r="BT151" s="141">
        <f>MONTH(Table2[[#This Row],[Ja papildatvaļinājums - darbinieka darba beigšanas datums iestādē, ja darbs projektā nav beigts  31.decembrī5]])</f>
        <v>1</v>
      </c>
      <c r="BU151" s="141">
        <f>DAY(Table2[[#This Row],[Ja papildatvaļinājums - darbinieka darba beigšanas datums iestādē, ja darbs projektā nav beigts  31.decembrī5]])</f>
        <v>0</v>
      </c>
      <c r="BV151" s="141">
        <f>IF(YEAR($J151)=YEAR($K151),MIN(DATE($BS151,$BT151,$BU151),$K151)-MAX(DATE($BF151,$BG151,$BH151),$J151)+1,MIN(DATE($BS151,$BT151,$BU151),$K151)-MAX(DATE(Table2[[#This Row],[Darba beigu gads iestādē]],1,1))+1)</f>
        <v>1</v>
      </c>
    </row>
    <row r="152" spans="1:74" x14ac:dyDescent="0.3">
      <c r="A152" s="26">
        <v>143</v>
      </c>
      <c r="B152" s="48"/>
      <c r="C152" s="49"/>
      <c r="D152" s="57"/>
      <c r="E152" s="63">
        <f>SUMIF(Table2[[#This Row],[b.2021]:[c.2029]],"&gt;0",Table2[[#This Row],[b.2021]:[c.2029]])</f>
        <v>0</v>
      </c>
      <c r="F152" s="58"/>
      <c r="G152" s="59"/>
      <c r="H152" s="66">
        <f>Table2[[#This Row],[Atvaļinājuma dienu skaits, kas projektā attiecināts iepriekšējos MP ]]+Table2[[#This Row],[Atvaļinājuma dienu skaits, kas pieprasīts šajā MP3]]</f>
        <v>0</v>
      </c>
      <c r="I152" s="29">
        <f>Table2[[#This Row],[Atvaļinājums proporcionāli nostrādātajam laikam projektā (Visi atvaļinājumi kopā)]]-H152</f>
        <v>0</v>
      </c>
      <c r="J152" s="135"/>
      <c r="K152" s="139"/>
      <c r="L152" s="125"/>
      <c r="M152" s="126"/>
      <c r="N152" s="126"/>
      <c r="O152" s="126"/>
      <c r="P152" s="126"/>
      <c r="Q152" s="126"/>
      <c r="R152" s="126"/>
      <c r="S152" s="126"/>
      <c r="T152" s="127"/>
      <c r="U152" s="170"/>
      <c r="V152" s="106">
        <f>IF(COUNT(Table2[[#This Row],[Darba sākuma datums projektā1]:[Amata pienākumu izpildes termiņš, vai darba beigu datums par kuru iesniegts MP2]])=2,MIN(DATE($V$9,12,31),$D152)-MAX(DATE($V$9,1,1),$C152)+1,0)</f>
        <v>0</v>
      </c>
      <c r="W152" s="99">
        <f>IF(COUNT(Table2[[#This Row],[Darba sākuma datums projektā1]:[Amata pienākumu izpildes termiņš, vai darba beigu datums par kuru iesniegts MP2]])=2,MIN(DATE($W$9,12,31),$D152)-MAX(DATE($W$9,1,1),$C152)+1,0)</f>
        <v>0</v>
      </c>
      <c r="X152" s="99">
        <f>IF(COUNT(Table2[[#This Row],[Darba sākuma datums projektā1]:[Amata pienākumu izpildes termiņš, vai darba beigu datums par kuru iesniegts MP2]])=2,MIN(DATE($X$9,12,31),$D152)-MAX(DATE($X$9,1,1),$C152)+1,0)</f>
        <v>0</v>
      </c>
      <c r="Y152" s="99">
        <f>IF(COUNT(Table2[[#This Row],[Darba sākuma datums projektā1]:[Amata pienākumu izpildes termiņš, vai darba beigu datums par kuru iesniegts MP2]])=2,MIN(DATE($Y$9,12,31),$D152)-MAX(DATE($Y$9,1,1),$C152)+1,0)</f>
        <v>0</v>
      </c>
      <c r="Z152" s="99">
        <f>IF(COUNT(Table2[[#This Row],[Darba sākuma datums projektā1]:[Amata pienākumu izpildes termiņš, vai darba beigu datums par kuru iesniegts MP2]])=2,MIN(DATE($Z$9,12,31),$D152)-MAX(DATE(Z$9,1,1),$C152)+1,0)</f>
        <v>0</v>
      </c>
      <c r="AA152" s="99">
        <f>IF(COUNT(Table2[[#This Row],[Darba sākuma datums projektā1]:[Amata pienākumu izpildes termiņš, vai darba beigu datums par kuru iesniegts MP2]])=2,MIN(DATE($AA$9,12,31),$D152)-MAX(DATE($AA$9,1,1),$C152)+1,0)</f>
        <v>0</v>
      </c>
      <c r="AB152" s="99">
        <f>IF(COUNT(Table2[[#This Row],[Darba sākuma datums projektā1]:[Amata pienākumu izpildes termiņš, vai darba beigu datums par kuru iesniegts MP2]])=2,MIN(DATE($AB$9,12,31),$D152)-MAX(DATE($AB$9,1,1),$C152)+1,0)</f>
        <v>0</v>
      </c>
      <c r="AC152" s="99">
        <f>IF(COUNT(Table2[[#This Row],[Darba sākuma datums projektā1]:[Amata pienākumu izpildes termiņš, vai darba beigu datums par kuru iesniegts MP2]])=2,MIN(DATE($AC$9,12,31),$D152)-MAX(DATE($AC$9,1,1),$C152)+1,0)</f>
        <v>0</v>
      </c>
      <c r="AD152" s="109">
        <f>IF(COUNT(Table2[[#This Row],[Darba sākuma datums projektā1]:[Amata pienākumu izpildes termiņš, vai darba beigu datums par kuru iesniegts MP2]])=2,MIN(DATE($AD$9,12,31),$D152)-MAX(DATE($AD$9,1,1),$C152)+1,0)</f>
        <v>0</v>
      </c>
      <c r="AE152" s="106">
        <f t="shared" si="32"/>
        <v>0</v>
      </c>
      <c r="AF152" s="99">
        <f t="shared" si="33"/>
        <v>0</v>
      </c>
      <c r="AG152" s="99">
        <f t="shared" si="34"/>
        <v>0</v>
      </c>
      <c r="AH152" s="99">
        <f t="shared" si="35"/>
        <v>0</v>
      </c>
      <c r="AI152" s="99">
        <f t="shared" si="36"/>
        <v>0</v>
      </c>
      <c r="AJ152" s="99">
        <f t="shared" si="37"/>
        <v>0</v>
      </c>
      <c r="AK152" s="99">
        <f t="shared" si="38"/>
        <v>0</v>
      </c>
      <c r="AL152" s="99">
        <f t="shared" si="39"/>
        <v>0</v>
      </c>
      <c r="AM152" s="100">
        <f t="shared" si="40"/>
        <v>0</v>
      </c>
      <c r="AN152" s="103" t="e">
        <f>Table2[[#This Row],[2021]]/Table2[[#This Row],[d.2021]]</f>
        <v>#DIV/0!</v>
      </c>
      <c r="AO152" s="104" t="e">
        <f>Table2[[#This Row],[2022]]/Table2[[#This Row],[d.2022]]</f>
        <v>#DIV/0!</v>
      </c>
      <c r="AP152" s="104" t="e">
        <f>Table2[[#This Row],[2023]]/Table2[[#This Row],[d.2023]]</f>
        <v>#DIV/0!</v>
      </c>
      <c r="AQ152" s="104" t="e">
        <f>Table2[[#This Row],[2024]]/Table2[[#This Row],[d.2024]]</f>
        <v>#DIV/0!</v>
      </c>
      <c r="AR152" s="104" t="e">
        <f>Table2[[#This Row],[2025]]/Table2[[#This Row],[d.2025]]</f>
        <v>#DIV/0!</v>
      </c>
      <c r="AS152" s="104" t="e">
        <f>Table2[[#This Row],[2026]]/Table2[[#This Row],[d.2026]]</f>
        <v>#DIV/0!</v>
      </c>
      <c r="AT152" s="104" t="e">
        <f>Table2[[#This Row],[2027]]/Table2[[#This Row],[d.2027]]</f>
        <v>#DIV/0!</v>
      </c>
      <c r="AU152" s="104" t="e">
        <f>Table2[[#This Row],[2028]]/Table2[[#This Row],[d.2028]]</f>
        <v>#DIV/0!</v>
      </c>
      <c r="AV152" s="108" t="e">
        <f>Table2[[#This Row],[2029]]/Table2[[#This Row],[d.2029]]</f>
        <v>#DIV/0!</v>
      </c>
      <c r="AW152" s="97" t="e">
        <f>Table2[[#This Row],[e.2021]]/Table2[[#This Row],[Papildatvaļinājums par 20216]]</f>
        <v>#DIV/0!</v>
      </c>
      <c r="AX152" s="97" t="e">
        <f>Table2[[#This Row],[e.2022]]/Table2[[#This Row],[Papildatvaļinājums par 20226]]</f>
        <v>#DIV/0!</v>
      </c>
      <c r="AY152" s="97" t="e">
        <f>Table2[[#This Row],[e.2023]]/Table2[[#This Row],[Papildatvaļinājums par 20236]]</f>
        <v>#DIV/0!</v>
      </c>
      <c r="AZ152" s="97" t="e">
        <f>Table2[[#This Row],[e.2024]]/Table2[[#This Row],[Papildatvaļinājums par 20246]]</f>
        <v>#DIV/0!</v>
      </c>
      <c r="BA152" s="97" t="e">
        <f>Table2[[#This Row],[e.2025]]/Table2[[#This Row],[Papildatvaļinājums par 20256]]</f>
        <v>#DIV/0!</v>
      </c>
      <c r="BB152" s="97" t="e">
        <f>Table2[[#This Row],[e.2026]]/Table2[[#This Row],[Papildatvaļinājums par 20266]]</f>
        <v>#DIV/0!</v>
      </c>
      <c r="BC152" s="97" t="e">
        <f>Table2[[#This Row],[e.2027]]/Table2[[#This Row],[Papildatvaļinājums par 20276]]</f>
        <v>#DIV/0!</v>
      </c>
      <c r="BD152" s="97" t="e">
        <f>Table2[[#This Row],[e.2028]]/Table2[[#This Row],[Papildatvaļinājums par 20286]]</f>
        <v>#DIV/0!</v>
      </c>
      <c r="BE152" s="98" t="e">
        <f>Table2[[#This Row],[e.2029]]/Table2[[#This Row],[Papildatvaļinājums par 20296]]</f>
        <v>#DIV/0!</v>
      </c>
      <c r="BF152" s="85">
        <f>YEAR(Table2[[#This Row],[Ja papildatvaļinājums - darbinieka darba uzsākšana iestādē, ja darbs projektā nav uzsākts 1.janvārī4]])</f>
        <v>1900</v>
      </c>
      <c r="BG152" s="86">
        <f>MONTH(Table2[[#This Row],[Ja papildatvaļinājums - darbinieka darba uzsākšana iestādē, ja darbs projektā nav uzsākts 1.janvārī4]])</f>
        <v>1</v>
      </c>
      <c r="BH152" s="86">
        <f>DAY(Table2[[#This Row],[Ja papildatvaļinājums - darbinieka darba uzsākšana iestādē, ja darbs projektā nav uzsākts 1.janvārī4]])</f>
        <v>0</v>
      </c>
      <c r="BI152" s="147">
        <f t="shared" si="31"/>
        <v>1</v>
      </c>
      <c r="BJ152" s="144" cm="1">
        <f t="array" ref="BJ152">_xlfn.IFS($BF152=2021,$BI152,$BS152=2021,$BV152,$BF152&lt;2021,$BJ$8,$BS152&gt;2021,$BJ$8,$BF152&gt;2021,$BJ$8,$BS152&lt;2021,$BJ$8)</f>
        <v>365</v>
      </c>
      <c r="BK152" s="116" cm="1">
        <f t="array" ref="BK152">_xlfn.IFS($BF152=2022,$BI152,$BS152=2022,$BV152,$BF152&lt;2022,$BK$8,$BS152&gt;2022,$BK$8,$BF152&gt;2022,$BK$8,$BS152&lt;2022,$BK$8)</f>
        <v>365</v>
      </c>
      <c r="BL152" s="116" cm="1">
        <f t="array" ref="BL152">_xlfn.IFS($BF152=2023,$BI152,$BS152=2023,$BV152,$BF152&lt;2023,$BL$8,$BS152&gt;2023,$BL$8,$BF152&gt;2023,$BL$8,$BS152&lt;2023,$BL$8)</f>
        <v>365</v>
      </c>
      <c r="BM152" s="116" cm="1">
        <f t="array" ref="BM152">_xlfn.IFS($BF152=2024,$BI152,$BS152=2024,$BV152,$BF152&lt;2024,$BM$8,$BS152&gt;2024,$BM$8,$BF152&gt;2024,$BM$8,$BS152&lt;2024,$BM$8)</f>
        <v>366</v>
      </c>
      <c r="BN152" s="116" cm="1">
        <f t="array" ref="BN152">_xlfn.IFS($BF152=2025,$BI152,$BS152=2025,$BV152,$BF152&lt;2025,$BN$8,$BS152&gt;2025,$BN$8,$BF152&gt;2025,$BN$8,$BS152&lt;2025,$BN$8)</f>
        <v>365</v>
      </c>
      <c r="BO152" s="116" cm="1">
        <f t="array" ref="BO152">_xlfn.IFS($BF152=2026,$BI152,$BS152=2026,$BV152,$BF152&lt;2026,$BO$8,$BS152&gt;2026,$BO$8,$BF152&gt;2026,$BO$8,$BS152&lt;2026,$BO$8)</f>
        <v>365</v>
      </c>
      <c r="BP152" s="116" cm="1">
        <f t="array" ref="BP152">_xlfn.IFS($BF152=2027,$BI152,$BS152=2027,$BV152,$BF152&lt;2027,$BP$8,$BS152&gt;2027,$BP$8,$BF152&gt;2027,$BP$8,$BS152&lt;2027,$BP$8)</f>
        <v>365</v>
      </c>
      <c r="BQ152" s="116" cm="1">
        <f t="array" ref="BQ152">_xlfn.IFS($BF152=2028,$BI152,$BS152=2028,$BV152,$BF152&lt;2028,$BQ$8,$BS152&gt;2028,$BQ$8,$BF152&gt;2028,$BQ$8,$BS152&lt;2028,$BQ$8)</f>
        <v>366</v>
      </c>
      <c r="BR152" s="119" cm="1">
        <f t="array" ref="BR152">_xlfn.IFS($BF152=2029,$BI152,$BS152=2029,$BV152,$BF152&lt;2029,$BR$8,$BS152&gt;2029,$BR$8,$BF152&gt;2029,$BR$8,$BS152&lt;2029,$BR$8)</f>
        <v>365</v>
      </c>
      <c r="BS152" s="142">
        <f>YEAR(Table2[[#This Row],[Ja papildatvaļinājums - darbinieka darba beigšanas datums iestādē, ja darbs projektā nav beigts  31.decembrī5]])</f>
        <v>1900</v>
      </c>
      <c r="BT152" s="141">
        <f>MONTH(Table2[[#This Row],[Ja papildatvaļinājums - darbinieka darba beigšanas datums iestādē, ja darbs projektā nav beigts  31.decembrī5]])</f>
        <v>1</v>
      </c>
      <c r="BU152" s="141">
        <f>DAY(Table2[[#This Row],[Ja papildatvaļinājums - darbinieka darba beigšanas datums iestādē, ja darbs projektā nav beigts  31.decembrī5]])</f>
        <v>0</v>
      </c>
      <c r="BV152" s="141">
        <f>IF(YEAR($J152)=YEAR($K152),MIN(DATE($BS152,$BT152,$BU152),$K152)-MAX(DATE($BF152,$BG152,$BH152),$J152)+1,MIN(DATE($BS152,$BT152,$BU152),$K152)-MAX(DATE(Table2[[#This Row],[Darba beigu gads iestādē]],1,1))+1)</f>
        <v>1</v>
      </c>
    </row>
    <row r="153" spans="1:74" x14ac:dyDescent="0.3">
      <c r="A153" s="26">
        <v>144</v>
      </c>
      <c r="B153" s="48"/>
      <c r="C153" s="49"/>
      <c r="D153" s="57"/>
      <c r="E153" s="63">
        <f>SUMIF(Table2[[#This Row],[b.2021]:[c.2029]],"&gt;0",Table2[[#This Row],[b.2021]:[c.2029]])</f>
        <v>0</v>
      </c>
      <c r="F153" s="58"/>
      <c r="G153" s="59"/>
      <c r="H153" s="66">
        <f>Table2[[#This Row],[Atvaļinājuma dienu skaits, kas projektā attiecināts iepriekšējos MP ]]+Table2[[#This Row],[Atvaļinājuma dienu skaits, kas pieprasīts šajā MP3]]</f>
        <v>0</v>
      </c>
      <c r="I153" s="29">
        <f>Table2[[#This Row],[Atvaļinājums proporcionāli nostrādātajam laikam projektā (Visi atvaļinājumi kopā)]]-H153</f>
        <v>0</v>
      </c>
      <c r="J153" s="135"/>
      <c r="K153" s="139"/>
      <c r="L153" s="125"/>
      <c r="M153" s="126"/>
      <c r="N153" s="126"/>
      <c r="O153" s="126"/>
      <c r="P153" s="126"/>
      <c r="Q153" s="126"/>
      <c r="R153" s="126"/>
      <c r="S153" s="126"/>
      <c r="T153" s="127"/>
      <c r="U153" s="170"/>
      <c r="V153" s="106">
        <f>IF(COUNT(Table2[[#This Row],[Darba sākuma datums projektā1]:[Amata pienākumu izpildes termiņš, vai darba beigu datums par kuru iesniegts MP2]])=2,MIN(DATE($V$9,12,31),$D153)-MAX(DATE($V$9,1,1),$C153)+1,0)</f>
        <v>0</v>
      </c>
      <c r="W153" s="99">
        <f>IF(COUNT(Table2[[#This Row],[Darba sākuma datums projektā1]:[Amata pienākumu izpildes termiņš, vai darba beigu datums par kuru iesniegts MP2]])=2,MIN(DATE($W$9,12,31),$D153)-MAX(DATE($W$9,1,1),$C153)+1,0)</f>
        <v>0</v>
      </c>
      <c r="X153" s="99">
        <f>IF(COUNT(Table2[[#This Row],[Darba sākuma datums projektā1]:[Amata pienākumu izpildes termiņš, vai darba beigu datums par kuru iesniegts MP2]])=2,MIN(DATE($X$9,12,31),$D153)-MAX(DATE($X$9,1,1),$C153)+1,0)</f>
        <v>0</v>
      </c>
      <c r="Y153" s="99">
        <f>IF(COUNT(Table2[[#This Row],[Darba sākuma datums projektā1]:[Amata pienākumu izpildes termiņš, vai darba beigu datums par kuru iesniegts MP2]])=2,MIN(DATE($Y$9,12,31),$D153)-MAX(DATE($Y$9,1,1),$C153)+1,0)</f>
        <v>0</v>
      </c>
      <c r="Z153" s="99">
        <f>IF(COUNT(Table2[[#This Row],[Darba sākuma datums projektā1]:[Amata pienākumu izpildes termiņš, vai darba beigu datums par kuru iesniegts MP2]])=2,MIN(DATE($Z$9,12,31),$D153)-MAX(DATE(Z$9,1,1),$C153)+1,0)</f>
        <v>0</v>
      </c>
      <c r="AA153" s="99">
        <f>IF(COUNT(Table2[[#This Row],[Darba sākuma datums projektā1]:[Amata pienākumu izpildes termiņš, vai darba beigu datums par kuru iesniegts MP2]])=2,MIN(DATE($AA$9,12,31),$D153)-MAX(DATE($AA$9,1,1),$C153)+1,0)</f>
        <v>0</v>
      </c>
      <c r="AB153" s="99">
        <f>IF(COUNT(Table2[[#This Row],[Darba sākuma datums projektā1]:[Amata pienākumu izpildes termiņš, vai darba beigu datums par kuru iesniegts MP2]])=2,MIN(DATE($AB$9,12,31),$D153)-MAX(DATE($AB$9,1,1),$C153)+1,0)</f>
        <v>0</v>
      </c>
      <c r="AC153" s="99">
        <f>IF(COUNT(Table2[[#This Row],[Darba sākuma datums projektā1]:[Amata pienākumu izpildes termiņš, vai darba beigu datums par kuru iesniegts MP2]])=2,MIN(DATE($AC$9,12,31),$D153)-MAX(DATE($AC$9,1,1),$C153)+1,0)</f>
        <v>0</v>
      </c>
      <c r="AD153" s="109">
        <f>IF(COUNT(Table2[[#This Row],[Darba sākuma datums projektā1]:[Amata pienākumu izpildes termiņš, vai darba beigu datums par kuru iesniegts MP2]])=2,MIN(DATE($AD$9,12,31),$D153)-MAX(DATE($AD$9,1,1),$C153)+1,0)</f>
        <v>0</v>
      </c>
      <c r="AE153" s="106">
        <f t="shared" si="32"/>
        <v>0</v>
      </c>
      <c r="AF153" s="99">
        <f t="shared" si="33"/>
        <v>0</v>
      </c>
      <c r="AG153" s="99">
        <f t="shared" si="34"/>
        <v>0</v>
      </c>
      <c r="AH153" s="99">
        <f t="shared" si="35"/>
        <v>0</v>
      </c>
      <c r="AI153" s="99">
        <f t="shared" si="36"/>
        <v>0</v>
      </c>
      <c r="AJ153" s="99">
        <f t="shared" si="37"/>
        <v>0</v>
      </c>
      <c r="AK153" s="99">
        <f t="shared" si="38"/>
        <v>0</v>
      </c>
      <c r="AL153" s="99">
        <f t="shared" si="39"/>
        <v>0</v>
      </c>
      <c r="AM153" s="100">
        <f t="shared" si="40"/>
        <v>0</v>
      </c>
      <c r="AN153" s="103" t="e">
        <f>Table2[[#This Row],[2021]]/Table2[[#This Row],[d.2021]]</f>
        <v>#DIV/0!</v>
      </c>
      <c r="AO153" s="104" t="e">
        <f>Table2[[#This Row],[2022]]/Table2[[#This Row],[d.2022]]</f>
        <v>#DIV/0!</v>
      </c>
      <c r="AP153" s="104" t="e">
        <f>Table2[[#This Row],[2023]]/Table2[[#This Row],[d.2023]]</f>
        <v>#DIV/0!</v>
      </c>
      <c r="AQ153" s="104" t="e">
        <f>Table2[[#This Row],[2024]]/Table2[[#This Row],[d.2024]]</f>
        <v>#DIV/0!</v>
      </c>
      <c r="AR153" s="104" t="e">
        <f>Table2[[#This Row],[2025]]/Table2[[#This Row],[d.2025]]</f>
        <v>#DIV/0!</v>
      </c>
      <c r="AS153" s="104" t="e">
        <f>Table2[[#This Row],[2026]]/Table2[[#This Row],[d.2026]]</f>
        <v>#DIV/0!</v>
      </c>
      <c r="AT153" s="104" t="e">
        <f>Table2[[#This Row],[2027]]/Table2[[#This Row],[d.2027]]</f>
        <v>#DIV/0!</v>
      </c>
      <c r="AU153" s="104" t="e">
        <f>Table2[[#This Row],[2028]]/Table2[[#This Row],[d.2028]]</f>
        <v>#DIV/0!</v>
      </c>
      <c r="AV153" s="108" t="e">
        <f>Table2[[#This Row],[2029]]/Table2[[#This Row],[d.2029]]</f>
        <v>#DIV/0!</v>
      </c>
      <c r="AW153" s="97" t="e">
        <f>Table2[[#This Row],[e.2021]]/Table2[[#This Row],[Papildatvaļinājums par 20216]]</f>
        <v>#DIV/0!</v>
      </c>
      <c r="AX153" s="97" t="e">
        <f>Table2[[#This Row],[e.2022]]/Table2[[#This Row],[Papildatvaļinājums par 20226]]</f>
        <v>#DIV/0!</v>
      </c>
      <c r="AY153" s="97" t="e">
        <f>Table2[[#This Row],[e.2023]]/Table2[[#This Row],[Papildatvaļinājums par 20236]]</f>
        <v>#DIV/0!</v>
      </c>
      <c r="AZ153" s="97" t="e">
        <f>Table2[[#This Row],[e.2024]]/Table2[[#This Row],[Papildatvaļinājums par 20246]]</f>
        <v>#DIV/0!</v>
      </c>
      <c r="BA153" s="97" t="e">
        <f>Table2[[#This Row],[e.2025]]/Table2[[#This Row],[Papildatvaļinājums par 20256]]</f>
        <v>#DIV/0!</v>
      </c>
      <c r="BB153" s="97" t="e">
        <f>Table2[[#This Row],[e.2026]]/Table2[[#This Row],[Papildatvaļinājums par 20266]]</f>
        <v>#DIV/0!</v>
      </c>
      <c r="BC153" s="97" t="e">
        <f>Table2[[#This Row],[e.2027]]/Table2[[#This Row],[Papildatvaļinājums par 20276]]</f>
        <v>#DIV/0!</v>
      </c>
      <c r="BD153" s="97" t="e">
        <f>Table2[[#This Row],[e.2028]]/Table2[[#This Row],[Papildatvaļinājums par 20286]]</f>
        <v>#DIV/0!</v>
      </c>
      <c r="BE153" s="98" t="e">
        <f>Table2[[#This Row],[e.2029]]/Table2[[#This Row],[Papildatvaļinājums par 20296]]</f>
        <v>#DIV/0!</v>
      </c>
      <c r="BF153" s="85">
        <f>YEAR(Table2[[#This Row],[Ja papildatvaļinājums - darbinieka darba uzsākšana iestādē, ja darbs projektā nav uzsākts 1.janvārī4]])</f>
        <v>1900</v>
      </c>
      <c r="BG153" s="86">
        <f>MONTH(Table2[[#This Row],[Ja papildatvaļinājums - darbinieka darba uzsākšana iestādē, ja darbs projektā nav uzsākts 1.janvārī4]])</f>
        <v>1</v>
      </c>
      <c r="BH153" s="86">
        <f>DAY(Table2[[#This Row],[Ja papildatvaļinājums - darbinieka darba uzsākšana iestādē, ja darbs projektā nav uzsākts 1.janvārī4]])</f>
        <v>0</v>
      </c>
      <c r="BI153" s="147">
        <f t="shared" si="31"/>
        <v>1</v>
      </c>
      <c r="BJ153" s="144" cm="1">
        <f t="array" ref="BJ153">_xlfn.IFS($BF153=2021,$BI153,$BS153=2021,$BV153,$BF153&lt;2021,$BJ$8,$BS153&gt;2021,$BJ$8,$BF153&gt;2021,$BJ$8,$BS153&lt;2021,$BJ$8)</f>
        <v>365</v>
      </c>
      <c r="BK153" s="116" cm="1">
        <f t="array" ref="BK153">_xlfn.IFS($BF153=2022,$BI153,$BS153=2022,$BV153,$BF153&lt;2022,$BK$8,$BS153&gt;2022,$BK$8,$BF153&gt;2022,$BK$8,$BS153&lt;2022,$BK$8)</f>
        <v>365</v>
      </c>
      <c r="BL153" s="116" cm="1">
        <f t="array" ref="BL153">_xlfn.IFS($BF153=2023,$BI153,$BS153=2023,$BV153,$BF153&lt;2023,$BL$8,$BS153&gt;2023,$BL$8,$BF153&gt;2023,$BL$8,$BS153&lt;2023,$BL$8)</f>
        <v>365</v>
      </c>
      <c r="BM153" s="116" cm="1">
        <f t="array" ref="BM153">_xlfn.IFS($BF153=2024,$BI153,$BS153=2024,$BV153,$BF153&lt;2024,$BM$8,$BS153&gt;2024,$BM$8,$BF153&gt;2024,$BM$8,$BS153&lt;2024,$BM$8)</f>
        <v>366</v>
      </c>
      <c r="BN153" s="116" cm="1">
        <f t="array" ref="BN153">_xlfn.IFS($BF153=2025,$BI153,$BS153=2025,$BV153,$BF153&lt;2025,$BN$8,$BS153&gt;2025,$BN$8,$BF153&gt;2025,$BN$8,$BS153&lt;2025,$BN$8)</f>
        <v>365</v>
      </c>
      <c r="BO153" s="116" cm="1">
        <f t="array" ref="BO153">_xlfn.IFS($BF153=2026,$BI153,$BS153=2026,$BV153,$BF153&lt;2026,$BO$8,$BS153&gt;2026,$BO$8,$BF153&gt;2026,$BO$8,$BS153&lt;2026,$BO$8)</f>
        <v>365</v>
      </c>
      <c r="BP153" s="116" cm="1">
        <f t="array" ref="BP153">_xlfn.IFS($BF153=2027,$BI153,$BS153=2027,$BV153,$BF153&lt;2027,$BP$8,$BS153&gt;2027,$BP$8,$BF153&gt;2027,$BP$8,$BS153&lt;2027,$BP$8)</f>
        <v>365</v>
      </c>
      <c r="BQ153" s="116" cm="1">
        <f t="array" ref="BQ153">_xlfn.IFS($BF153=2028,$BI153,$BS153=2028,$BV153,$BF153&lt;2028,$BQ$8,$BS153&gt;2028,$BQ$8,$BF153&gt;2028,$BQ$8,$BS153&lt;2028,$BQ$8)</f>
        <v>366</v>
      </c>
      <c r="BR153" s="119" cm="1">
        <f t="array" ref="BR153">_xlfn.IFS($BF153=2029,$BI153,$BS153=2029,$BV153,$BF153&lt;2029,$BR$8,$BS153&gt;2029,$BR$8,$BF153&gt;2029,$BR$8,$BS153&lt;2029,$BR$8)</f>
        <v>365</v>
      </c>
      <c r="BS153" s="142">
        <f>YEAR(Table2[[#This Row],[Ja papildatvaļinājums - darbinieka darba beigšanas datums iestādē, ja darbs projektā nav beigts  31.decembrī5]])</f>
        <v>1900</v>
      </c>
      <c r="BT153" s="141">
        <f>MONTH(Table2[[#This Row],[Ja papildatvaļinājums - darbinieka darba beigšanas datums iestādē, ja darbs projektā nav beigts  31.decembrī5]])</f>
        <v>1</v>
      </c>
      <c r="BU153" s="141">
        <f>DAY(Table2[[#This Row],[Ja papildatvaļinājums - darbinieka darba beigšanas datums iestādē, ja darbs projektā nav beigts  31.decembrī5]])</f>
        <v>0</v>
      </c>
      <c r="BV153" s="141">
        <f>IF(YEAR($J153)=YEAR($K153),MIN(DATE($BS153,$BT153,$BU153),$K153)-MAX(DATE($BF153,$BG153,$BH153),$J153)+1,MIN(DATE($BS153,$BT153,$BU153),$K153)-MAX(DATE(Table2[[#This Row],[Darba beigu gads iestādē]],1,1))+1)</f>
        <v>1</v>
      </c>
    </row>
    <row r="154" spans="1:74" x14ac:dyDescent="0.3">
      <c r="A154" s="26">
        <v>145</v>
      </c>
      <c r="B154" s="48"/>
      <c r="C154" s="49"/>
      <c r="D154" s="57"/>
      <c r="E154" s="63">
        <f>SUMIF(Table2[[#This Row],[b.2021]:[c.2029]],"&gt;0",Table2[[#This Row],[b.2021]:[c.2029]])</f>
        <v>0</v>
      </c>
      <c r="F154" s="58"/>
      <c r="G154" s="59"/>
      <c r="H154" s="66">
        <f>Table2[[#This Row],[Atvaļinājuma dienu skaits, kas projektā attiecināts iepriekšējos MP ]]+Table2[[#This Row],[Atvaļinājuma dienu skaits, kas pieprasīts šajā MP3]]</f>
        <v>0</v>
      </c>
      <c r="I154" s="29">
        <f>Table2[[#This Row],[Atvaļinājums proporcionāli nostrādātajam laikam projektā (Visi atvaļinājumi kopā)]]-H154</f>
        <v>0</v>
      </c>
      <c r="J154" s="135"/>
      <c r="K154" s="139"/>
      <c r="L154" s="125"/>
      <c r="M154" s="126"/>
      <c r="N154" s="126"/>
      <c r="O154" s="126"/>
      <c r="P154" s="126"/>
      <c r="Q154" s="126"/>
      <c r="R154" s="126"/>
      <c r="S154" s="126"/>
      <c r="T154" s="127"/>
      <c r="U154" s="170"/>
      <c r="V154" s="106">
        <f>IF(COUNT(Table2[[#This Row],[Darba sākuma datums projektā1]:[Amata pienākumu izpildes termiņš, vai darba beigu datums par kuru iesniegts MP2]])=2,MIN(DATE($V$9,12,31),$D154)-MAX(DATE($V$9,1,1),$C154)+1,0)</f>
        <v>0</v>
      </c>
      <c r="W154" s="99">
        <f>IF(COUNT(Table2[[#This Row],[Darba sākuma datums projektā1]:[Amata pienākumu izpildes termiņš, vai darba beigu datums par kuru iesniegts MP2]])=2,MIN(DATE($W$9,12,31),$D154)-MAX(DATE($W$9,1,1),$C154)+1,0)</f>
        <v>0</v>
      </c>
      <c r="X154" s="99">
        <f>IF(COUNT(Table2[[#This Row],[Darba sākuma datums projektā1]:[Amata pienākumu izpildes termiņš, vai darba beigu datums par kuru iesniegts MP2]])=2,MIN(DATE($X$9,12,31),$D154)-MAX(DATE($X$9,1,1),$C154)+1,0)</f>
        <v>0</v>
      </c>
      <c r="Y154" s="99">
        <f>IF(COUNT(Table2[[#This Row],[Darba sākuma datums projektā1]:[Amata pienākumu izpildes termiņš, vai darba beigu datums par kuru iesniegts MP2]])=2,MIN(DATE($Y$9,12,31),$D154)-MAX(DATE($Y$9,1,1),$C154)+1,0)</f>
        <v>0</v>
      </c>
      <c r="Z154" s="99">
        <f>IF(COUNT(Table2[[#This Row],[Darba sākuma datums projektā1]:[Amata pienākumu izpildes termiņš, vai darba beigu datums par kuru iesniegts MP2]])=2,MIN(DATE($Z$9,12,31),$D154)-MAX(DATE(Z$9,1,1),$C154)+1,0)</f>
        <v>0</v>
      </c>
      <c r="AA154" s="99">
        <f>IF(COUNT(Table2[[#This Row],[Darba sākuma datums projektā1]:[Amata pienākumu izpildes termiņš, vai darba beigu datums par kuru iesniegts MP2]])=2,MIN(DATE($AA$9,12,31),$D154)-MAX(DATE($AA$9,1,1),$C154)+1,0)</f>
        <v>0</v>
      </c>
      <c r="AB154" s="99">
        <f>IF(COUNT(Table2[[#This Row],[Darba sākuma datums projektā1]:[Amata pienākumu izpildes termiņš, vai darba beigu datums par kuru iesniegts MP2]])=2,MIN(DATE($AB$9,12,31),$D154)-MAX(DATE($AB$9,1,1),$C154)+1,0)</f>
        <v>0</v>
      </c>
      <c r="AC154" s="99">
        <f>IF(COUNT(Table2[[#This Row],[Darba sākuma datums projektā1]:[Amata pienākumu izpildes termiņš, vai darba beigu datums par kuru iesniegts MP2]])=2,MIN(DATE($AC$9,12,31),$D154)-MAX(DATE($AC$9,1,1),$C154)+1,0)</f>
        <v>0</v>
      </c>
      <c r="AD154" s="109">
        <f>IF(COUNT(Table2[[#This Row],[Darba sākuma datums projektā1]:[Amata pienākumu izpildes termiņš, vai darba beigu datums par kuru iesniegts MP2]])=2,MIN(DATE($AD$9,12,31),$D154)-MAX(DATE($AD$9,1,1),$C154)+1,0)</f>
        <v>0</v>
      </c>
      <c r="AE154" s="106">
        <f t="shared" si="32"/>
        <v>0</v>
      </c>
      <c r="AF154" s="99">
        <f t="shared" si="33"/>
        <v>0</v>
      </c>
      <c r="AG154" s="99">
        <f t="shared" si="34"/>
        <v>0</v>
      </c>
      <c r="AH154" s="99">
        <f t="shared" si="35"/>
        <v>0</v>
      </c>
      <c r="AI154" s="99">
        <f t="shared" si="36"/>
        <v>0</v>
      </c>
      <c r="AJ154" s="99">
        <f t="shared" si="37"/>
        <v>0</v>
      </c>
      <c r="AK154" s="99">
        <f t="shared" si="38"/>
        <v>0</v>
      </c>
      <c r="AL154" s="99">
        <f t="shared" si="39"/>
        <v>0</v>
      </c>
      <c r="AM154" s="100">
        <f t="shared" si="40"/>
        <v>0</v>
      </c>
      <c r="AN154" s="103" t="e">
        <f>Table2[[#This Row],[2021]]/Table2[[#This Row],[d.2021]]</f>
        <v>#DIV/0!</v>
      </c>
      <c r="AO154" s="104" t="e">
        <f>Table2[[#This Row],[2022]]/Table2[[#This Row],[d.2022]]</f>
        <v>#DIV/0!</v>
      </c>
      <c r="AP154" s="104" t="e">
        <f>Table2[[#This Row],[2023]]/Table2[[#This Row],[d.2023]]</f>
        <v>#DIV/0!</v>
      </c>
      <c r="AQ154" s="104" t="e">
        <f>Table2[[#This Row],[2024]]/Table2[[#This Row],[d.2024]]</f>
        <v>#DIV/0!</v>
      </c>
      <c r="AR154" s="104" t="e">
        <f>Table2[[#This Row],[2025]]/Table2[[#This Row],[d.2025]]</f>
        <v>#DIV/0!</v>
      </c>
      <c r="AS154" s="104" t="e">
        <f>Table2[[#This Row],[2026]]/Table2[[#This Row],[d.2026]]</f>
        <v>#DIV/0!</v>
      </c>
      <c r="AT154" s="104" t="e">
        <f>Table2[[#This Row],[2027]]/Table2[[#This Row],[d.2027]]</f>
        <v>#DIV/0!</v>
      </c>
      <c r="AU154" s="104" t="e">
        <f>Table2[[#This Row],[2028]]/Table2[[#This Row],[d.2028]]</f>
        <v>#DIV/0!</v>
      </c>
      <c r="AV154" s="108" t="e">
        <f>Table2[[#This Row],[2029]]/Table2[[#This Row],[d.2029]]</f>
        <v>#DIV/0!</v>
      </c>
      <c r="AW154" s="97" t="e">
        <f>Table2[[#This Row],[e.2021]]/Table2[[#This Row],[Papildatvaļinājums par 20216]]</f>
        <v>#DIV/0!</v>
      </c>
      <c r="AX154" s="97" t="e">
        <f>Table2[[#This Row],[e.2022]]/Table2[[#This Row],[Papildatvaļinājums par 20226]]</f>
        <v>#DIV/0!</v>
      </c>
      <c r="AY154" s="97" t="e">
        <f>Table2[[#This Row],[e.2023]]/Table2[[#This Row],[Papildatvaļinājums par 20236]]</f>
        <v>#DIV/0!</v>
      </c>
      <c r="AZ154" s="97" t="e">
        <f>Table2[[#This Row],[e.2024]]/Table2[[#This Row],[Papildatvaļinājums par 20246]]</f>
        <v>#DIV/0!</v>
      </c>
      <c r="BA154" s="97" t="e">
        <f>Table2[[#This Row],[e.2025]]/Table2[[#This Row],[Papildatvaļinājums par 20256]]</f>
        <v>#DIV/0!</v>
      </c>
      <c r="BB154" s="97" t="e">
        <f>Table2[[#This Row],[e.2026]]/Table2[[#This Row],[Papildatvaļinājums par 20266]]</f>
        <v>#DIV/0!</v>
      </c>
      <c r="BC154" s="97" t="e">
        <f>Table2[[#This Row],[e.2027]]/Table2[[#This Row],[Papildatvaļinājums par 20276]]</f>
        <v>#DIV/0!</v>
      </c>
      <c r="BD154" s="97" t="e">
        <f>Table2[[#This Row],[e.2028]]/Table2[[#This Row],[Papildatvaļinājums par 20286]]</f>
        <v>#DIV/0!</v>
      </c>
      <c r="BE154" s="98" t="e">
        <f>Table2[[#This Row],[e.2029]]/Table2[[#This Row],[Papildatvaļinājums par 20296]]</f>
        <v>#DIV/0!</v>
      </c>
      <c r="BF154" s="85">
        <f>YEAR(Table2[[#This Row],[Ja papildatvaļinājums - darbinieka darba uzsākšana iestādē, ja darbs projektā nav uzsākts 1.janvārī4]])</f>
        <v>1900</v>
      </c>
      <c r="BG154" s="86">
        <f>MONTH(Table2[[#This Row],[Ja papildatvaļinājums - darbinieka darba uzsākšana iestādē, ja darbs projektā nav uzsākts 1.janvārī4]])</f>
        <v>1</v>
      </c>
      <c r="BH154" s="86">
        <f>DAY(Table2[[#This Row],[Ja papildatvaļinājums - darbinieka darba uzsākšana iestādē, ja darbs projektā nav uzsākts 1.janvārī4]])</f>
        <v>0</v>
      </c>
      <c r="BI154" s="147">
        <f t="shared" si="31"/>
        <v>1</v>
      </c>
      <c r="BJ154" s="144" cm="1">
        <f t="array" ref="BJ154">_xlfn.IFS($BF154=2021,$BI154,$BS154=2021,$BV154,$BF154&lt;2021,$BJ$8,$BS154&gt;2021,$BJ$8,$BF154&gt;2021,$BJ$8,$BS154&lt;2021,$BJ$8)</f>
        <v>365</v>
      </c>
      <c r="BK154" s="116" cm="1">
        <f t="array" ref="BK154">_xlfn.IFS($BF154=2022,$BI154,$BS154=2022,$BV154,$BF154&lt;2022,$BK$8,$BS154&gt;2022,$BK$8,$BF154&gt;2022,$BK$8,$BS154&lt;2022,$BK$8)</f>
        <v>365</v>
      </c>
      <c r="BL154" s="116" cm="1">
        <f t="array" ref="BL154">_xlfn.IFS($BF154=2023,$BI154,$BS154=2023,$BV154,$BF154&lt;2023,$BL$8,$BS154&gt;2023,$BL$8,$BF154&gt;2023,$BL$8,$BS154&lt;2023,$BL$8)</f>
        <v>365</v>
      </c>
      <c r="BM154" s="116" cm="1">
        <f t="array" ref="BM154">_xlfn.IFS($BF154=2024,$BI154,$BS154=2024,$BV154,$BF154&lt;2024,$BM$8,$BS154&gt;2024,$BM$8,$BF154&gt;2024,$BM$8,$BS154&lt;2024,$BM$8)</f>
        <v>366</v>
      </c>
      <c r="BN154" s="116" cm="1">
        <f t="array" ref="BN154">_xlfn.IFS($BF154=2025,$BI154,$BS154=2025,$BV154,$BF154&lt;2025,$BN$8,$BS154&gt;2025,$BN$8,$BF154&gt;2025,$BN$8,$BS154&lt;2025,$BN$8)</f>
        <v>365</v>
      </c>
      <c r="BO154" s="116" cm="1">
        <f t="array" ref="BO154">_xlfn.IFS($BF154=2026,$BI154,$BS154=2026,$BV154,$BF154&lt;2026,$BO$8,$BS154&gt;2026,$BO$8,$BF154&gt;2026,$BO$8,$BS154&lt;2026,$BO$8)</f>
        <v>365</v>
      </c>
      <c r="BP154" s="116" cm="1">
        <f t="array" ref="BP154">_xlfn.IFS($BF154=2027,$BI154,$BS154=2027,$BV154,$BF154&lt;2027,$BP$8,$BS154&gt;2027,$BP$8,$BF154&gt;2027,$BP$8,$BS154&lt;2027,$BP$8)</f>
        <v>365</v>
      </c>
      <c r="BQ154" s="116" cm="1">
        <f t="array" ref="BQ154">_xlfn.IFS($BF154=2028,$BI154,$BS154=2028,$BV154,$BF154&lt;2028,$BQ$8,$BS154&gt;2028,$BQ$8,$BF154&gt;2028,$BQ$8,$BS154&lt;2028,$BQ$8)</f>
        <v>366</v>
      </c>
      <c r="BR154" s="119" cm="1">
        <f t="array" ref="BR154">_xlfn.IFS($BF154=2029,$BI154,$BS154=2029,$BV154,$BF154&lt;2029,$BR$8,$BS154&gt;2029,$BR$8,$BF154&gt;2029,$BR$8,$BS154&lt;2029,$BR$8)</f>
        <v>365</v>
      </c>
      <c r="BS154" s="142">
        <f>YEAR(Table2[[#This Row],[Ja papildatvaļinājums - darbinieka darba beigšanas datums iestādē, ja darbs projektā nav beigts  31.decembrī5]])</f>
        <v>1900</v>
      </c>
      <c r="BT154" s="141">
        <f>MONTH(Table2[[#This Row],[Ja papildatvaļinājums - darbinieka darba beigšanas datums iestādē, ja darbs projektā nav beigts  31.decembrī5]])</f>
        <v>1</v>
      </c>
      <c r="BU154" s="141">
        <f>DAY(Table2[[#This Row],[Ja papildatvaļinājums - darbinieka darba beigšanas datums iestādē, ja darbs projektā nav beigts  31.decembrī5]])</f>
        <v>0</v>
      </c>
      <c r="BV154" s="141">
        <f>IF(YEAR($J154)=YEAR($K154),MIN(DATE($BS154,$BT154,$BU154),$K154)-MAX(DATE($BF154,$BG154,$BH154),$J154)+1,MIN(DATE($BS154,$BT154,$BU154),$K154)-MAX(DATE(Table2[[#This Row],[Darba beigu gads iestādē]],1,1))+1)</f>
        <v>1</v>
      </c>
    </row>
    <row r="155" spans="1:74" x14ac:dyDescent="0.3">
      <c r="A155" s="26">
        <v>146</v>
      </c>
      <c r="B155" s="48"/>
      <c r="C155" s="49"/>
      <c r="D155" s="57"/>
      <c r="E155" s="63">
        <f>SUMIF(Table2[[#This Row],[b.2021]:[c.2029]],"&gt;0",Table2[[#This Row],[b.2021]:[c.2029]])</f>
        <v>0</v>
      </c>
      <c r="F155" s="58"/>
      <c r="G155" s="59"/>
      <c r="H155" s="66">
        <f>Table2[[#This Row],[Atvaļinājuma dienu skaits, kas projektā attiecināts iepriekšējos MP ]]+Table2[[#This Row],[Atvaļinājuma dienu skaits, kas pieprasīts šajā MP3]]</f>
        <v>0</v>
      </c>
      <c r="I155" s="29">
        <f>Table2[[#This Row],[Atvaļinājums proporcionāli nostrādātajam laikam projektā (Visi atvaļinājumi kopā)]]-H155</f>
        <v>0</v>
      </c>
      <c r="J155" s="135"/>
      <c r="K155" s="139"/>
      <c r="L155" s="125"/>
      <c r="M155" s="126"/>
      <c r="N155" s="126"/>
      <c r="O155" s="126"/>
      <c r="P155" s="126"/>
      <c r="Q155" s="126"/>
      <c r="R155" s="126"/>
      <c r="S155" s="126"/>
      <c r="T155" s="127"/>
      <c r="U155" s="170"/>
      <c r="V155" s="106">
        <f>IF(COUNT(Table2[[#This Row],[Darba sākuma datums projektā1]:[Amata pienākumu izpildes termiņš, vai darba beigu datums par kuru iesniegts MP2]])=2,MIN(DATE($V$9,12,31),$D155)-MAX(DATE($V$9,1,1),$C155)+1,0)</f>
        <v>0</v>
      </c>
      <c r="W155" s="99">
        <f>IF(COUNT(Table2[[#This Row],[Darba sākuma datums projektā1]:[Amata pienākumu izpildes termiņš, vai darba beigu datums par kuru iesniegts MP2]])=2,MIN(DATE($W$9,12,31),$D155)-MAX(DATE($W$9,1,1),$C155)+1,0)</f>
        <v>0</v>
      </c>
      <c r="X155" s="99">
        <f>IF(COUNT(Table2[[#This Row],[Darba sākuma datums projektā1]:[Amata pienākumu izpildes termiņš, vai darba beigu datums par kuru iesniegts MP2]])=2,MIN(DATE($X$9,12,31),$D155)-MAX(DATE($X$9,1,1),$C155)+1,0)</f>
        <v>0</v>
      </c>
      <c r="Y155" s="99">
        <f>IF(COUNT(Table2[[#This Row],[Darba sākuma datums projektā1]:[Amata pienākumu izpildes termiņš, vai darba beigu datums par kuru iesniegts MP2]])=2,MIN(DATE($Y$9,12,31),$D155)-MAX(DATE($Y$9,1,1),$C155)+1,0)</f>
        <v>0</v>
      </c>
      <c r="Z155" s="99">
        <f>IF(COUNT(Table2[[#This Row],[Darba sākuma datums projektā1]:[Amata pienākumu izpildes termiņš, vai darba beigu datums par kuru iesniegts MP2]])=2,MIN(DATE($Z$9,12,31),$D155)-MAX(DATE(Z$9,1,1),$C155)+1,0)</f>
        <v>0</v>
      </c>
      <c r="AA155" s="99">
        <f>IF(COUNT(Table2[[#This Row],[Darba sākuma datums projektā1]:[Amata pienākumu izpildes termiņš, vai darba beigu datums par kuru iesniegts MP2]])=2,MIN(DATE($AA$9,12,31),$D155)-MAX(DATE($AA$9,1,1),$C155)+1,0)</f>
        <v>0</v>
      </c>
      <c r="AB155" s="99">
        <f>IF(COUNT(Table2[[#This Row],[Darba sākuma datums projektā1]:[Amata pienākumu izpildes termiņš, vai darba beigu datums par kuru iesniegts MP2]])=2,MIN(DATE($AB$9,12,31),$D155)-MAX(DATE($AB$9,1,1),$C155)+1,0)</f>
        <v>0</v>
      </c>
      <c r="AC155" s="99">
        <f>IF(COUNT(Table2[[#This Row],[Darba sākuma datums projektā1]:[Amata pienākumu izpildes termiņš, vai darba beigu datums par kuru iesniegts MP2]])=2,MIN(DATE($AC$9,12,31),$D155)-MAX(DATE($AC$9,1,1),$C155)+1,0)</f>
        <v>0</v>
      </c>
      <c r="AD155" s="109">
        <f>IF(COUNT(Table2[[#This Row],[Darba sākuma datums projektā1]:[Amata pienākumu izpildes termiņš, vai darba beigu datums par kuru iesniegts MP2]])=2,MIN(DATE($AD$9,12,31),$D155)-MAX(DATE($AD$9,1,1),$C155)+1,0)</f>
        <v>0</v>
      </c>
      <c r="AE155" s="106">
        <f t="shared" si="32"/>
        <v>0</v>
      </c>
      <c r="AF155" s="99">
        <f t="shared" si="33"/>
        <v>0</v>
      </c>
      <c r="AG155" s="99">
        <f t="shared" si="34"/>
        <v>0</v>
      </c>
      <c r="AH155" s="99">
        <f t="shared" si="35"/>
        <v>0</v>
      </c>
      <c r="AI155" s="99">
        <f t="shared" si="36"/>
        <v>0</v>
      </c>
      <c r="AJ155" s="99">
        <f t="shared" si="37"/>
        <v>0</v>
      </c>
      <c r="AK155" s="99">
        <f t="shared" si="38"/>
        <v>0</v>
      </c>
      <c r="AL155" s="99">
        <f t="shared" si="39"/>
        <v>0</v>
      </c>
      <c r="AM155" s="100">
        <f t="shared" si="40"/>
        <v>0</v>
      </c>
      <c r="AN155" s="103" t="e">
        <f>Table2[[#This Row],[2021]]/Table2[[#This Row],[d.2021]]</f>
        <v>#DIV/0!</v>
      </c>
      <c r="AO155" s="104" t="e">
        <f>Table2[[#This Row],[2022]]/Table2[[#This Row],[d.2022]]</f>
        <v>#DIV/0!</v>
      </c>
      <c r="AP155" s="104" t="e">
        <f>Table2[[#This Row],[2023]]/Table2[[#This Row],[d.2023]]</f>
        <v>#DIV/0!</v>
      </c>
      <c r="AQ155" s="104" t="e">
        <f>Table2[[#This Row],[2024]]/Table2[[#This Row],[d.2024]]</f>
        <v>#DIV/0!</v>
      </c>
      <c r="AR155" s="104" t="e">
        <f>Table2[[#This Row],[2025]]/Table2[[#This Row],[d.2025]]</f>
        <v>#DIV/0!</v>
      </c>
      <c r="AS155" s="104" t="e">
        <f>Table2[[#This Row],[2026]]/Table2[[#This Row],[d.2026]]</f>
        <v>#DIV/0!</v>
      </c>
      <c r="AT155" s="104" t="e">
        <f>Table2[[#This Row],[2027]]/Table2[[#This Row],[d.2027]]</f>
        <v>#DIV/0!</v>
      </c>
      <c r="AU155" s="104" t="e">
        <f>Table2[[#This Row],[2028]]/Table2[[#This Row],[d.2028]]</f>
        <v>#DIV/0!</v>
      </c>
      <c r="AV155" s="108" t="e">
        <f>Table2[[#This Row],[2029]]/Table2[[#This Row],[d.2029]]</f>
        <v>#DIV/0!</v>
      </c>
      <c r="AW155" s="97" t="e">
        <f>Table2[[#This Row],[e.2021]]/Table2[[#This Row],[Papildatvaļinājums par 20216]]</f>
        <v>#DIV/0!</v>
      </c>
      <c r="AX155" s="97" t="e">
        <f>Table2[[#This Row],[e.2022]]/Table2[[#This Row],[Papildatvaļinājums par 20226]]</f>
        <v>#DIV/0!</v>
      </c>
      <c r="AY155" s="97" t="e">
        <f>Table2[[#This Row],[e.2023]]/Table2[[#This Row],[Papildatvaļinājums par 20236]]</f>
        <v>#DIV/0!</v>
      </c>
      <c r="AZ155" s="97" t="e">
        <f>Table2[[#This Row],[e.2024]]/Table2[[#This Row],[Papildatvaļinājums par 20246]]</f>
        <v>#DIV/0!</v>
      </c>
      <c r="BA155" s="97" t="e">
        <f>Table2[[#This Row],[e.2025]]/Table2[[#This Row],[Papildatvaļinājums par 20256]]</f>
        <v>#DIV/0!</v>
      </c>
      <c r="BB155" s="97" t="e">
        <f>Table2[[#This Row],[e.2026]]/Table2[[#This Row],[Papildatvaļinājums par 20266]]</f>
        <v>#DIV/0!</v>
      </c>
      <c r="BC155" s="97" t="e">
        <f>Table2[[#This Row],[e.2027]]/Table2[[#This Row],[Papildatvaļinājums par 20276]]</f>
        <v>#DIV/0!</v>
      </c>
      <c r="BD155" s="97" t="e">
        <f>Table2[[#This Row],[e.2028]]/Table2[[#This Row],[Papildatvaļinājums par 20286]]</f>
        <v>#DIV/0!</v>
      </c>
      <c r="BE155" s="98" t="e">
        <f>Table2[[#This Row],[e.2029]]/Table2[[#This Row],[Papildatvaļinājums par 20296]]</f>
        <v>#DIV/0!</v>
      </c>
      <c r="BF155" s="85">
        <f>YEAR(Table2[[#This Row],[Ja papildatvaļinājums - darbinieka darba uzsākšana iestādē, ja darbs projektā nav uzsākts 1.janvārī4]])</f>
        <v>1900</v>
      </c>
      <c r="BG155" s="86">
        <f>MONTH(Table2[[#This Row],[Ja papildatvaļinājums - darbinieka darba uzsākšana iestādē, ja darbs projektā nav uzsākts 1.janvārī4]])</f>
        <v>1</v>
      </c>
      <c r="BH155" s="86">
        <f>DAY(Table2[[#This Row],[Ja papildatvaļinājums - darbinieka darba uzsākšana iestādē, ja darbs projektā nav uzsākts 1.janvārī4]])</f>
        <v>0</v>
      </c>
      <c r="BI155" s="147">
        <f t="shared" si="31"/>
        <v>1</v>
      </c>
      <c r="BJ155" s="144" cm="1">
        <f t="array" ref="BJ155">_xlfn.IFS($BF155=2021,$BI155,$BS155=2021,$BV155,$BF155&lt;2021,$BJ$8,$BS155&gt;2021,$BJ$8,$BF155&gt;2021,$BJ$8,$BS155&lt;2021,$BJ$8)</f>
        <v>365</v>
      </c>
      <c r="BK155" s="116" cm="1">
        <f t="array" ref="BK155">_xlfn.IFS($BF155=2022,$BI155,$BS155=2022,$BV155,$BF155&lt;2022,$BK$8,$BS155&gt;2022,$BK$8,$BF155&gt;2022,$BK$8,$BS155&lt;2022,$BK$8)</f>
        <v>365</v>
      </c>
      <c r="BL155" s="116" cm="1">
        <f t="array" ref="BL155">_xlfn.IFS($BF155=2023,$BI155,$BS155=2023,$BV155,$BF155&lt;2023,$BL$8,$BS155&gt;2023,$BL$8,$BF155&gt;2023,$BL$8,$BS155&lt;2023,$BL$8)</f>
        <v>365</v>
      </c>
      <c r="BM155" s="116" cm="1">
        <f t="array" ref="BM155">_xlfn.IFS($BF155=2024,$BI155,$BS155=2024,$BV155,$BF155&lt;2024,$BM$8,$BS155&gt;2024,$BM$8,$BF155&gt;2024,$BM$8,$BS155&lt;2024,$BM$8)</f>
        <v>366</v>
      </c>
      <c r="BN155" s="116" cm="1">
        <f t="array" ref="BN155">_xlfn.IFS($BF155=2025,$BI155,$BS155=2025,$BV155,$BF155&lt;2025,$BN$8,$BS155&gt;2025,$BN$8,$BF155&gt;2025,$BN$8,$BS155&lt;2025,$BN$8)</f>
        <v>365</v>
      </c>
      <c r="BO155" s="116" cm="1">
        <f t="array" ref="BO155">_xlfn.IFS($BF155=2026,$BI155,$BS155=2026,$BV155,$BF155&lt;2026,$BO$8,$BS155&gt;2026,$BO$8,$BF155&gt;2026,$BO$8,$BS155&lt;2026,$BO$8)</f>
        <v>365</v>
      </c>
      <c r="BP155" s="116" cm="1">
        <f t="array" ref="BP155">_xlfn.IFS($BF155=2027,$BI155,$BS155=2027,$BV155,$BF155&lt;2027,$BP$8,$BS155&gt;2027,$BP$8,$BF155&gt;2027,$BP$8,$BS155&lt;2027,$BP$8)</f>
        <v>365</v>
      </c>
      <c r="BQ155" s="116" cm="1">
        <f t="array" ref="BQ155">_xlfn.IFS($BF155=2028,$BI155,$BS155=2028,$BV155,$BF155&lt;2028,$BQ$8,$BS155&gt;2028,$BQ$8,$BF155&gt;2028,$BQ$8,$BS155&lt;2028,$BQ$8)</f>
        <v>366</v>
      </c>
      <c r="BR155" s="119" cm="1">
        <f t="array" ref="BR155">_xlfn.IFS($BF155=2029,$BI155,$BS155=2029,$BV155,$BF155&lt;2029,$BR$8,$BS155&gt;2029,$BR$8,$BF155&gt;2029,$BR$8,$BS155&lt;2029,$BR$8)</f>
        <v>365</v>
      </c>
      <c r="BS155" s="142">
        <f>YEAR(Table2[[#This Row],[Ja papildatvaļinājums - darbinieka darba beigšanas datums iestādē, ja darbs projektā nav beigts  31.decembrī5]])</f>
        <v>1900</v>
      </c>
      <c r="BT155" s="141">
        <f>MONTH(Table2[[#This Row],[Ja papildatvaļinājums - darbinieka darba beigšanas datums iestādē, ja darbs projektā nav beigts  31.decembrī5]])</f>
        <v>1</v>
      </c>
      <c r="BU155" s="141">
        <f>DAY(Table2[[#This Row],[Ja papildatvaļinājums - darbinieka darba beigšanas datums iestādē, ja darbs projektā nav beigts  31.decembrī5]])</f>
        <v>0</v>
      </c>
      <c r="BV155" s="141">
        <f>IF(YEAR($J155)=YEAR($K155),MIN(DATE($BS155,$BT155,$BU155),$K155)-MAX(DATE($BF155,$BG155,$BH155),$J155)+1,MIN(DATE($BS155,$BT155,$BU155),$K155)-MAX(DATE(Table2[[#This Row],[Darba beigu gads iestādē]],1,1))+1)</f>
        <v>1</v>
      </c>
    </row>
    <row r="156" spans="1:74" x14ac:dyDescent="0.3">
      <c r="A156" s="26">
        <v>147</v>
      </c>
      <c r="B156" s="48"/>
      <c r="C156" s="49"/>
      <c r="D156" s="57"/>
      <c r="E156" s="63">
        <f>SUMIF(Table2[[#This Row],[b.2021]:[c.2029]],"&gt;0",Table2[[#This Row],[b.2021]:[c.2029]])</f>
        <v>0</v>
      </c>
      <c r="F156" s="58"/>
      <c r="G156" s="59"/>
      <c r="H156" s="66">
        <f>Table2[[#This Row],[Atvaļinājuma dienu skaits, kas projektā attiecināts iepriekšējos MP ]]+Table2[[#This Row],[Atvaļinājuma dienu skaits, kas pieprasīts šajā MP3]]</f>
        <v>0</v>
      </c>
      <c r="I156" s="29">
        <f>Table2[[#This Row],[Atvaļinājums proporcionāli nostrādātajam laikam projektā (Visi atvaļinājumi kopā)]]-H156</f>
        <v>0</v>
      </c>
      <c r="J156" s="135"/>
      <c r="K156" s="139"/>
      <c r="L156" s="125"/>
      <c r="M156" s="126"/>
      <c r="N156" s="126"/>
      <c r="O156" s="126"/>
      <c r="P156" s="126"/>
      <c r="Q156" s="126"/>
      <c r="R156" s="126"/>
      <c r="S156" s="126"/>
      <c r="T156" s="127"/>
      <c r="U156" s="170"/>
      <c r="V156" s="106">
        <f>IF(COUNT(Table2[[#This Row],[Darba sākuma datums projektā1]:[Amata pienākumu izpildes termiņš, vai darba beigu datums par kuru iesniegts MP2]])=2,MIN(DATE($V$9,12,31),$D156)-MAX(DATE($V$9,1,1),$C156)+1,0)</f>
        <v>0</v>
      </c>
      <c r="W156" s="99">
        <f>IF(COUNT(Table2[[#This Row],[Darba sākuma datums projektā1]:[Amata pienākumu izpildes termiņš, vai darba beigu datums par kuru iesniegts MP2]])=2,MIN(DATE($W$9,12,31),$D156)-MAX(DATE($W$9,1,1),$C156)+1,0)</f>
        <v>0</v>
      </c>
      <c r="X156" s="99">
        <f>IF(COUNT(Table2[[#This Row],[Darba sākuma datums projektā1]:[Amata pienākumu izpildes termiņš, vai darba beigu datums par kuru iesniegts MP2]])=2,MIN(DATE($X$9,12,31),$D156)-MAX(DATE($X$9,1,1),$C156)+1,0)</f>
        <v>0</v>
      </c>
      <c r="Y156" s="99">
        <f>IF(COUNT(Table2[[#This Row],[Darba sākuma datums projektā1]:[Amata pienākumu izpildes termiņš, vai darba beigu datums par kuru iesniegts MP2]])=2,MIN(DATE($Y$9,12,31),$D156)-MAX(DATE($Y$9,1,1),$C156)+1,0)</f>
        <v>0</v>
      </c>
      <c r="Z156" s="99">
        <f>IF(COUNT(Table2[[#This Row],[Darba sākuma datums projektā1]:[Amata pienākumu izpildes termiņš, vai darba beigu datums par kuru iesniegts MP2]])=2,MIN(DATE($Z$9,12,31),$D156)-MAX(DATE(Z$9,1,1),$C156)+1,0)</f>
        <v>0</v>
      </c>
      <c r="AA156" s="99">
        <f>IF(COUNT(Table2[[#This Row],[Darba sākuma datums projektā1]:[Amata pienākumu izpildes termiņš, vai darba beigu datums par kuru iesniegts MP2]])=2,MIN(DATE($AA$9,12,31),$D156)-MAX(DATE($AA$9,1,1),$C156)+1,0)</f>
        <v>0</v>
      </c>
      <c r="AB156" s="99">
        <f>IF(COUNT(Table2[[#This Row],[Darba sākuma datums projektā1]:[Amata pienākumu izpildes termiņš, vai darba beigu datums par kuru iesniegts MP2]])=2,MIN(DATE($AB$9,12,31),$D156)-MAX(DATE($AB$9,1,1),$C156)+1,0)</f>
        <v>0</v>
      </c>
      <c r="AC156" s="99">
        <f>IF(COUNT(Table2[[#This Row],[Darba sākuma datums projektā1]:[Amata pienākumu izpildes termiņš, vai darba beigu datums par kuru iesniegts MP2]])=2,MIN(DATE($AC$9,12,31),$D156)-MAX(DATE($AC$9,1,1),$C156)+1,0)</f>
        <v>0</v>
      </c>
      <c r="AD156" s="109">
        <f>IF(COUNT(Table2[[#This Row],[Darba sākuma datums projektā1]:[Amata pienākumu izpildes termiņš, vai darba beigu datums par kuru iesniegts MP2]])=2,MIN(DATE($AD$9,12,31),$D156)-MAX(DATE($AD$9,1,1),$C156)+1,0)</f>
        <v>0</v>
      </c>
      <c r="AE156" s="106">
        <f t="shared" si="32"/>
        <v>0</v>
      </c>
      <c r="AF156" s="99">
        <f t="shared" si="33"/>
        <v>0</v>
      </c>
      <c r="AG156" s="99">
        <f t="shared" si="34"/>
        <v>0</v>
      </c>
      <c r="AH156" s="99">
        <f t="shared" si="35"/>
        <v>0</v>
      </c>
      <c r="AI156" s="99">
        <f t="shared" si="36"/>
        <v>0</v>
      </c>
      <c r="AJ156" s="99">
        <f t="shared" si="37"/>
        <v>0</v>
      </c>
      <c r="AK156" s="99">
        <f t="shared" si="38"/>
        <v>0</v>
      </c>
      <c r="AL156" s="99">
        <f t="shared" si="39"/>
        <v>0</v>
      </c>
      <c r="AM156" s="100">
        <f t="shared" si="40"/>
        <v>0</v>
      </c>
      <c r="AN156" s="103" t="e">
        <f>Table2[[#This Row],[2021]]/Table2[[#This Row],[d.2021]]</f>
        <v>#DIV/0!</v>
      </c>
      <c r="AO156" s="104" t="e">
        <f>Table2[[#This Row],[2022]]/Table2[[#This Row],[d.2022]]</f>
        <v>#DIV/0!</v>
      </c>
      <c r="AP156" s="104" t="e">
        <f>Table2[[#This Row],[2023]]/Table2[[#This Row],[d.2023]]</f>
        <v>#DIV/0!</v>
      </c>
      <c r="AQ156" s="104" t="e">
        <f>Table2[[#This Row],[2024]]/Table2[[#This Row],[d.2024]]</f>
        <v>#DIV/0!</v>
      </c>
      <c r="AR156" s="104" t="e">
        <f>Table2[[#This Row],[2025]]/Table2[[#This Row],[d.2025]]</f>
        <v>#DIV/0!</v>
      </c>
      <c r="AS156" s="104" t="e">
        <f>Table2[[#This Row],[2026]]/Table2[[#This Row],[d.2026]]</f>
        <v>#DIV/0!</v>
      </c>
      <c r="AT156" s="104" t="e">
        <f>Table2[[#This Row],[2027]]/Table2[[#This Row],[d.2027]]</f>
        <v>#DIV/0!</v>
      </c>
      <c r="AU156" s="104" t="e">
        <f>Table2[[#This Row],[2028]]/Table2[[#This Row],[d.2028]]</f>
        <v>#DIV/0!</v>
      </c>
      <c r="AV156" s="108" t="e">
        <f>Table2[[#This Row],[2029]]/Table2[[#This Row],[d.2029]]</f>
        <v>#DIV/0!</v>
      </c>
      <c r="AW156" s="97" t="e">
        <f>Table2[[#This Row],[e.2021]]/Table2[[#This Row],[Papildatvaļinājums par 20216]]</f>
        <v>#DIV/0!</v>
      </c>
      <c r="AX156" s="97" t="e">
        <f>Table2[[#This Row],[e.2022]]/Table2[[#This Row],[Papildatvaļinājums par 20226]]</f>
        <v>#DIV/0!</v>
      </c>
      <c r="AY156" s="97" t="e">
        <f>Table2[[#This Row],[e.2023]]/Table2[[#This Row],[Papildatvaļinājums par 20236]]</f>
        <v>#DIV/0!</v>
      </c>
      <c r="AZ156" s="97" t="e">
        <f>Table2[[#This Row],[e.2024]]/Table2[[#This Row],[Papildatvaļinājums par 20246]]</f>
        <v>#DIV/0!</v>
      </c>
      <c r="BA156" s="97" t="e">
        <f>Table2[[#This Row],[e.2025]]/Table2[[#This Row],[Papildatvaļinājums par 20256]]</f>
        <v>#DIV/0!</v>
      </c>
      <c r="BB156" s="97" t="e">
        <f>Table2[[#This Row],[e.2026]]/Table2[[#This Row],[Papildatvaļinājums par 20266]]</f>
        <v>#DIV/0!</v>
      </c>
      <c r="BC156" s="97" t="e">
        <f>Table2[[#This Row],[e.2027]]/Table2[[#This Row],[Papildatvaļinājums par 20276]]</f>
        <v>#DIV/0!</v>
      </c>
      <c r="BD156" s="97" t="e">
        <f>Table2[[#This Row],[e.2028]]/Table2[[#This Row],[Papildatvaļinājums par 20286]]</f>
        <v>#DIV/0!</v>
      </c>
      <c r="BE156" s="98" t="e">
        <f>Table2[[#This Row],[e.2029]]/Table2[[#This Row],[Papildatvaļinājums par 20296]]</f>
        <v>#DIV/0!</v>
      </c>
      <c r="BF156" s="85">
        <f>YEAR(Table2[[#This Row],[Ja papildatvaļinājums - darbinieka darba uzsākšana iestādē, ja darbs projektā nav uzsākts 1.janvārī4]])</f>
        <v>1900</v>
      </c>
      <c r="BG156" s="86">
        <f>MONTH(Table2[[#This Row],[Ja papildatvaļinājums - darbinieka darba uzsākšana iestādē, ja darbs projektā nav uzsākts 1.janvārī4]])</f>
        <v>1</v>
      </c>
      <c r="BH156" s="86">
        <f>DAY(Table2[[#This Row],[Ja papildatvaļinājums - darbinieka darba uzsākšana iestādē, ja darbs projektā nav uzsākts 1.janvārī4]])</f>
        <v>0</v>
      </c>
      <c r="BI156" s="147">
        <f t="shared" si="31"/>
        <v>1</v>
      </c>
      <c r="BJ156" s="144" cm="1">
        <f t="array" ref="BJ156">_xlfn.IFS($BF156=2021,$BI156,$BS156=2021,$BV156,$BF156&lt;2021,$BJ$8,$BS156&gt;2021,$BJ$8,$BF156&gt;2021,$BJ$8,$BS156&lt;2021,$BJ$8)</f>
        <v>365</v>
      </c>
      <c r="BK156" s="116" cm="1">
        <f t="array" ref="BK156">_xlfn.IFS($BF156=2022,$BI156,$BS156=2022,$BV156,$BF156&lt;2022,$BK$8,$BS156&gt;2022,$BK$8,$BF156&gt;2022,$BK$8,$BS156&lt;2022,$BK$8)</f>
        <v>365</v>
      </c>
      <c r="BL156" s="116" cm="1">
        <f t="array" ref="BL156">_xlfn.IFS($BF156=2023,$BI156,$BS156=2023,$BV156,$BF156&lt;2023,$BL$8,$BS156&gt;2023,$BL$8,$BF156&gt;2023,$BL$8,$BS156&lt;2023,$BL$8)</f>
        <v>365</v>
      </c>
      <c r="BM156" s="116" cm="1">
        <f t="array" ref="BM156">_xlfn.IFS($BF156=2024,$BI156,$BS156=2024,$BV156,$BF156&lt;2024,$BM$8,$BS156&gt;2024,$BM$8,$BF156&gt;2024,$BM$8,$BS156&lt;2024,$BM$8)</f>
        <v>366</v>
      </c>
      <c r="BN156" s="116" cm="1">
        <f t="array" ref="BN156">_xlfn.IFS($BF156=2025,$BI156,$BS156=2025,$BV156,$BF156&lt;2025,$BN$8,$BS156&gt;2025,$BN$8,$BF156&gt;2025,$BN$8,$BS156&lt;2025,$BN$8)</f>
        <v>365</v>
      </c>
      <c r="BO156" s="116" cm="1">
        <f t="array" ref="BO156">_xlfn.IFS($BF156=2026,$BI156,$BS156=2026,$BV156,$BF156&lt;2026,$BO$8,$BS156&gt;2026,$BO$8,$BF156&gt;2026,$BO$8,$BS156&lt;2026,$BO$8)</f>
        <v>365</v>
      </c>
      <c r="BP156" s="116" cm="1">
        <f t="array" ref="BP156">_xlfn.IFS($BF156=2027,$BI156,$BS156=2027,$BV156,$BF156&lt;2027,$BP$8,$BS156&gt;2027,$BP$8,$BF156&gt;2027,$BP$8,$BS156&lt;2027,$BP$8)</f>
        <v>365</v>
      </c>
      <c r="BQ156" s="116" cm="1">
        <f t="array" ref="BQ156">_xlfn.IFS($BF156=2028,$BI156,$BS156=2028,$BV156,$BF156&lt;2028,$BQ$8,$BS156&gt;2028,$BQ$8,$BF156&gt;2028,$BQ$8,$BS156&lt;2028,$BQ$8)</f>
        <v>366</v>
      </c>
      <c r="BR156" s="119" cm="1">
        <f t="array" ref="BR156">_xlfn.IFS($BF156=2029,$BI156,$BS156=2029,$BV156,$BF156&lt;2029,$BR$8,$BS156&gt;2029,$BR$8,$BF156&gt;2029,$BR$8,$BS156&lt;2029,$BR$8)</f>
        <v>365</v>
      </c>
      <c r="BS156" s="142">
        <f>YEAR(Table2[[#This Row],[Ja papildatvaļinājums - darbinieka darba beigšanas datums iestādē, ja darbs projektā nav beigts  31.decembrī5]])</f>
        <v>1900</v>
      </c>
      <c r="BT156" s="141">
        <f>MONTH(Table2[[#This Row],[Ja papildatvaļinājums - darbinieka darba beigšanas datums iestādē, ja darbs projektā nav beigts  31.decembrī5]])</f>
        <v>1</v>
      </c>
      <c r="BU156" s="141">
        <f>DAY(Table2[[#This Row],[Ja papildatvaļinājums - darbinieka darba beigšanas datums iestādē, ja darbs projektā nav beigts  31.decembrī5]])</f>
        <v>0</v>
      </c>
      <c r="BV156" s="141">
        <f>IF(YEAR($J156)=YEAR($K156),MIN(DATE($BS156,$BT156,$BU156),$K156)-MAX(DATE($BF156,$BG156,$BH156),$J156)+1,MIN(DATE($BS156,$BT156,$BU156),$K156)-MAX(DATE(Table2[[#This Row],[Darba beigu gads iestādē]],1,1))+1)</f>
        <v>1</v>
      </c>
    </row>
    <row r="157" spans="1:74" x14ac:dyDescent="0.3">
      <c r="A157" s="26">
        <v>148</v>
      </c>
      <c r="B157" s="48"/>
      <c r="C157" s="49"/>
      <c r="D157" s="57"/>
      <c r="E157" s="63">
        <f>SUMIF(Table2[[#This Row],[b.2021]:[c.2029]],"&gt;0",Table2[[#This Row],[b.2021]:[c.2029]])</f>
        <v>0</v>
      </c>
      <c r="F157" s="58"/>
      <c r="G157" s="59"/>
      <c r="H157" s="66">
        <f>Table2[[#This Row],[Atvaļinājuma dienu skaits, kas projektā attiecināts iepriekšējos MP ]]+Table2[[#This Row],[Atvaļinājuma dienu skaits, kas pieprasīts šajā MP3]]</f>
        <v>0</v>
      </c>
      <c r="I157" s="29">
        <f>Table2[[#This Row],[Atvaļinājums proporcionāli nostrādātajam laikam projektā (Visi atvaļinājumi kopā)]]-H157</f>
        <v>0</v>
      </c>
      <c r="J157" s="135"/>
      <c r="K157" s="139"/>
      <c r="L157" s="125"/>
      <c r="M157" s="126"/>
      <c r="N157" s="126"/>
      <c r="O157" s="126"/>
      <c r="P157" s="126"/>
      <c r="Q157" s="126"/>
      <c r="R157" s="126"/>
      <c r="S157" s="126"/>
      <c r="T157" s="127"/>
      <c r="U157" s="170"/>
      <c r="V157" s="106">
        <f>IF(COUNT(Table2[[#This Row],[Darba sākuma datums projektā1]:[Amata pienākumu izpildes termiņš, vai darba beigu datums par kuru iesniegts MP2]])=2,MIN(DATE($V$9,12,31),$D157)-MAX(DATE($V$9,1,1),$C157)+1,0)</f>
        <v>0</v>
      </c>
      <c r="W157" s="99">
        <f>IF(COUNT(Table2[[#This Row],[Darba sākuma datums projektā1]:[Amata pienākumu izpildes termiņš, vai darba beigu datums par kuru iesniegts MP2]])=2,MIN(DATE($W$9,12,31),$D157)-MAX(DATE($W$9,1,1),$C157)+1,0)</f>
        <v>0</v>
      </c>
      <c r="X157" s="99">
        <f>IF(COUNT(Table2[[#This Row],[Darba sākuma datums projektā1]:[Amata pienākumu izpildes termiņš, vai darba beigu datums par kuru iesniegts MP2]])=2,MIN(DATE($X$9,12,31),$D157)-MAX(DATE($X$9,1,1),$C157)+1,0)</f>
        <v>0</v>
      </c>
      <c r="Y157" s="99">
        <f>IF(COUNT(Table2[[#This Row],[Darba sākuma datums projektā1]:[Amata pienākumu izpildes termiņš, vai darba beigu datums par kuru iesniegts MP2]])=2,MIN(DATE($Y$9,12,31),$D157)-MAX(DATE($Y$9,1,1),$C157)+1,0)</f>
        <v>0</v>
      </c>
      <c r="Z157" s="99">
        <f>IF(COUNT(Table2[[#This Row],[Darba sākuma datums projektā1]:[Amata pienākumu izpildes termiņš, vai darba beigu datums par kuru iesniegts MP2]])=2,MIN(DATE($Z$9,12,31),$D157)-MAX(DATE(Z$9,1,1),$C157)+1,0)</f>
        <v>0</v>
      </c>
      <c r="AA157" s="99">
        <f>IF(COUNT(Table2[[#This Row],[Darba sākuma datums projektā1]:[Amata pienākumu izpildes termiņš, vai darba beigu datums par kuru iesniegts MP2]])=2,MIN(DATE($AA$9,12,31),$D157)-MAX(DATE($AA$9,1,1),$C157)+1,0)</f>
        <v>0</v>
      </c>
      <c r="AB157" s="99">
        <f>IF(COUNT(Table2[[#This Row],[Darba sākuma datums projektā1]:[Amata pienākumu izpildes termiņš, vai darba beigu datums par kuru iesniegts MP2]])=2,MIN(DATE($AB$9,12,31),$D157)-MAX(DATE($AB$9,1,1),$C157)+1,0)</f>
        <v>0</v>
      </c>
      <c r="AC157" s="99">
        <f>IF(COUNT(Table2[[#This Row],[Darba sākuma datums projektā1]:[Amata pienākumu izpildes termiņš, vai darba beigu datums par kuru iesniegts MP2]])=2,MIN(DATE($AC$9,12,31),$D157)-MAX(DATE($AC$9,1,1),$C157)+1,0)</f>
        <v>0</v>
      </c>
      <c r="AD157" s="109">
        <f>IF(COUNT(Table2[[#This Row],[Darba sākuma datums projektā1]:[Amata pienākumu izpildes termiņš, vai darba beigu datums par kuru iesniegts MP2]])=2,MIN(DATE($AD$9,12,31),$D157)-MAX(DATE($AD$9,1,1),$C157)+1,0)</f>
        <v>0</v>
      </c>
      <c r="AE157" s="106">
        <f t="shared" si="32"/>
        <v>0</v>
      </c>
      <c r="AF157" s="99">
        <f t="shared" si="33"/>
        <v>0</v>
      </c>
      <c r="AG157" s="99">
        <f t="shared" si="34"/>
        <v>0</v>
      </c>
      <c r="AH157" s="99">
        <f t="shared" si="35"/>
        <v>0</v>
      </c>
      <c r="AI157" s="99">
        <f t="shared" si="36"/>
        <v>0</v>
      </c>
      <c r="AJ157" s="99">
        <f t="shared" si="37"/>
        <v>0</v>
      </c>
      <c r="AK157" s="99">
        <f t="shared" si="38"/>
        <v>0</v>
      </c>
      <c r="AL157" s="99">
        <f t="shared" si="39"/>
        <v>0</v>
      </c>
      <c r="AM157" s="100">
        <f t="shared" si="40"/>
        <v>0</v>
      </c>
      <c r="AN157" s="103" t="e">
        <f>Table2[[#This Row],[2021]]/Table2[[#This Row],[d.2021]]</f>
        <v>#DIV/0!</v>
      </c>
      <c r="AO157" s="104" t="e">
        <f>Table2[[#This Row],[2022]]/Table2[[#This Row],[d.2022]]</f>
        <v>#DIV/0!</v>
      </c>
      <c r="AP157" s="104" t="e">
        <f>Table2[[#This Row],[2023]]/Table2[[#This Row],[d.2023]]</f>
        <v>#DIV/0!</v>
      </c>
      <c r="AQ157" s="104" t="e">
        <f>Table2[[#This Row],[2024]]/Table2[[#This Row],[d.2024]]</f>
        <v>#DIV/0!</v>
      </c>
      <c r="AR157" s="104" t="e">
        <f>Table2[[#This Row],[2025]]/Table2[[#This Row],[d.2025]]</f>
        <v>#DIV/0!</v>
      </c>
      <c r="AS157" s="104" t="e">
        <f>Table2[[#This Row],[2026]]/Table2[[#This Row],[d.2026]]</f>
        <v>#DIV/0!</v>
      </c>
      <c r="AT157" s="104" t="e">
        <f>Table2[[#This Row],[2027]]/Table2[[#This Row],[d.2027]]</f>
        <v>#DIV/0!</v>
      </c>
      <c r="AU157" s="104" t="e">
        <f>Table2[[#This Row],[2028]]/Table2[[#This Row],[d.2028]]</f>
        <v>#DIV/0!</v>
      </c>
      <c r="AV157" s="108" t="e">
        <f>Table2[[#This Row],[2029]]/Table2[[#This Row],[d.2029]]</f>
        <v>#DIV/0!</v>
      </c>
      <c r="AW157" s="97" t="e">
        <f>Table2[[#This Row],[e.2021]]/Table2[[#This Row],[Papildatvaļinājums par 20216]]</f>
        <v>#DIV/0!</v>
      </c>
      <c r="AX157" s="97" t="e">
        <f>Table2[[#This Row],[e.2022]]/Table2[[#This Row],[Papildatvaļinājums par 20226]]</f>
        <v>#DIV/0!</v>
      </c>
      <c r="AY157" s="97" t="e">
        <f>Table2[[#This Row],[e.2023]]/Table2[[#This Row],[Papildatvaļinājums par 20236]]</f>
        <v>#DIV/0!</v>
      </c>
      <c r="AZ157" s="97" t="e">
        <f>Table2[[#This Row],[e.2024]]/Table2[[#This Row],[Papildatvaļinājums par 20246]]</f>
        <v>#DIV/0!</v>
      </c>
      <c r="BA157" s="97" t="e">
        <f>Table2[[#This Row],[e.2025]]/Table2[[#This Row],[Papildatvaļinājums par 20256]]</f>
        <v>#DIV/0!</v>
      </c>
      <c r="BB157" s="97" t="e">
        <f>Table2[[#This Row],[e.2026]]/Table2[[#This Row],[Papildatvaļinājums par 20266]]</f>
        <v>#DIV/0!</v>
      </c>
      <c r="BC157" s="97" t="e">
        <f>Table2[[#This Row],[e.2027]]/Table2[[#This Row],[Papildatvaļinājums par 20276]]</f>
        <v>#DIV/0!</v>
      </c>
      <c r="BD157" s="97" t="e">
        <f>Table2[[#This Row],[e.2028]]/Table2[[#This Row],[Papildatvaļinājums par 20286]]</f>
        <v>#DIV/0!</v>
      </c>
      <c r="BE157" s="98" t="e">
        <f>Table2[[#This Row],[e.2029]]/Table2[[#This Row],[Papildatvaļinājums par 20296]]</f>
        <v>#DIV/0!</v>
      </c>
      <c r="BF157" s="85">
        <f>YEAR(Table2[[#This Row],[Ja papildatvaļinājums - darbinieka darba uzsākšana iestādē, ja darbs projektā nav uzsākts 1.janvārī4]])</f>
        <v>1900</v>
      </c>
      <c r="BG157" s="86">
        <f>MONTH(Table2[[#This Row],[Ja papildatvaļinājums - darbinieka darba uzsākšana iestādē, ja darbs projektā nav uzsākts 1.janvārī4]])</f>
        <v>1</v>
      </c>
      <c r="BH157" s="86">
        <f>DAY(Table2[[#This Row],[Ja papildatvaļinājums - darbinieka darba uzsākšana iestādē, ja darbs projektā nav uzsākts 1.janvārī4]])</f>
        <v>0</v>
      </c>
      <c r="BI157" s="147">
        <f t="shared" si="31"/>
        <v>1</v>
      </c>
      <c r="BJ157" s="144" cm="1">
        <f t="array" ref="BJ157">_xlfn.IFS($BF157=2021,$BI157,$BS157=2021,$BV157,$BF157&lt;2021,$BJ$8,$BS157&gt;2021,$BJ$8,$BF157&gt;2021,$BJ$8,$BS157&lt;2021,$BJ$8)</f>
        <v>365</v>
      </c>
      <c r="BK157" s="116" cm="1">
        <f t="array" ref="BK157">_xlfn.IFS($BF157=2022,$BI157,$BS157=2022,$BV157,$BF157&lt;2022,$BK$8,$BS157&gt;2022,$BK$8,$BF157&gt;2022,$BK$8,$BS157&lt;2022,$BK$8)</f>
        <v>365</v>
      </c>
      <c r="BL157" s="116" cm="1">
        <f t="array" ref="BL157">_xlfn.IFS($BF157=2023,$BI157,$BS157=2023,$BV157,$BF157&lt;2023,$BL$8,$BS157&gt;2023,$BL$8,$BF157&gt;2023,$BL$8,$BS157&lt;2023,$BL$8)</f>
        <v>365</v>
      </c>
      <c r="BM157" s="116" cm="1">
        <f t="array" ref="BM157">_xlfn.IFS($BF157=2024,$BI157,$BS157=2024,$BV157,$BF157&lt;2024,$BM$8,$BS157&gt;2024,$BM$8,$BF157&gt;2024,$BM$8,$BS157&lt;2024,$BM$8)</f>
        <v>366</v>
      </c>
      <c r="BN157" s="116" cm="1">
        <f t="array" ref="BN157">_xlfn.IFS($BF157=2025,$BI157,$BS157=2025,$BV157,$BF157&lt;2025,$BN$8,$BS157&gt;2025,$BN$8,$BF157&gt;2025,$BN$8,$BS157&lt;2025,$BN$8)</f>
        <v>365</v>
      </c>
      <c r="BO157" s="116" cm="1">
        <f t="array" ref="BO157">_xlfn.IFS($BF157=2026,$BI157,$BS157=2026,$BV157,$BF157&lt;2026,$BO$8,$BS157&gt;2026,$BO$8,$BF157&gt;2026,$BO$8,$BS157&lt;2026,$BO$8)</f>
        <v>365</v>
      </c>
      <c r="BP157" s="116" cm="1">
        <f t="array" ref="BP157">_xlfn.IFS($BF157=2027,$BI157,$BS157=2027,$BV157,$BF157&lt;2027,$BP$8,$BS157&gt;2027,$BP$8,$BF157&gt;2027,$BP$8,$BS157&lt;2027,$BP$8)</f>
        <v>365</v>
      </c>
      <c r="BQ157" s="116" cm="1">
        <f t="array" ref="BQ157">_xlfn.IFS($BF157=2028,$BI157,$BS157=2028,$BV157,$BF157&lt;2028,$BQ$8,$BS157&gt;2028,$BQ$8,$BF157&gt;2028,$BQ$8,$BS157&lt;2028,$BQ$8)</f>
        <v>366</v>
      </c>
      <c r="BR157" s="119" cm="1">
        <f t="array" ref="BR157">_xlfn.IFS($BF157=2029,$BI157,$BS157=2029,$BV157,$BF157&lt;2029,$BR$8,$BS157&gt;2029,$BR$8,$BF157&gt;2029,$BR$8,$BS157&lt;2029,$BR$8)</f>
        <v>365</v>
      </c>
      <c r="BS157" s="142">
        <f>YEAR(Table2[[#This Row],[Ja papildatvaļinājums - darbinieka darba beigšanas datums iestādē, ja darbs projektā nav beigts  31.decembrī5]])</f>
        <v>1900</v>
      </c>
      <c r="BT157" s="141">
        <f>MONTH(Table2[[#This Row],[Ja papildatvaļinājums - darbinieka darba beigšanas datums iestādē, ja darbs projektā nav beigts  31.decembrī5]])</f>
        <v>1</v>
      </c>
      <c r="BU157" s="141">
        <f>DAY(Table2[[#This Row],[Ja papildatvaļinājums - darbinieka darba beigšanas datums iestādē, ja darbs projektā nav beigts  31.decembrī5]])</f>
        <v>0</v>
      </c>
      <c r="BV157" s="141">
        <f>IF(YEAR($J157)=YEAR($K157),MIN(DATE($BS157,$BT157,$BU157),$K157)-MAX(DATE($BF157,$BG157,$BH157),$J157)+1,MIN(DATE($BS157,$BT157,$BU157),$K157)-MAX(DATE(Table2[[#This Row],[Darba beigu gads iestādē]],1,1))+1)</f>
        <v>1</v>
      </c>
    </row>
    <row r="158" spans="1:74" x14ac:dyDescent="0.3">
      <c r="A158" s="26">
        <v>149</v>
      </c>
      <c r="B158" s="48"/>
      <c r="C158" s="49"/>
      <c r="D158" s="57"/>
      <c r="E158" s="63">
        <f>SUMIF(Table2[[#This Row],[b.2021]:[c.2029]],"&gt;0",Table2[[#This Row],[b.2021]:[c.2029]])</f>
        <v>0</v>
      </c>
      <c r="F158" s="58"/>
      <c r="G158" s="59"/>
      <c r="H158" s="66">
        <f>Table2[[#This Row],[Atvaļinājuma dienu skaits, kas projektā attiecināts iepriekšējos MP ]]+Table2[[#This Row],[Atvaļinājuma dienu skaits, kas pieprasīts šajā MP3]]</f>
        <v>0</v>
      </c>
      <c r="I158" s="29">
        <f>Table2[[#This Row],[Atvaļinājums proporcionāli nostrādātajam laikam projektā (Visi atvaļinājumi kopā)]]-H158</f>
        <v>0</v>
      </c>
      <c r="J158" s="135"/>
      <c r="K158" s="139"/>
      <c r="L158" s="125"/>
      <c r="M158" s="126"/>
      <c r="N158" s="126"/>
      <c r="O158" s="126"/>
      <c r="P158" s="126"/>
      <c r="Q158" s="126"/>
      <c r="R158" s="126"/>
      <c r="S158" s="126"/>
      <c r="T158" s="127"/>
      <c r="U158" s="170"/>
      <c r="V158" s="106">
        <f>IF(COUNT(Table2[[#This Row],[Darba sākuma datums projektā1]:[Amata pienākumu izpildes termiņš, vai darba beigu datums par kuru iesniegts MP2]])=2,MIN(DATE($V$9,12,31),$D158)-MAX(DATE($V$9,1,1),$C158)+1,0)</f>
        <v>0</v>
      </c>
      <c r="W158" s="99">
        <f>IF(COUNT(Table2[[#This Row],[Darba sākuma datums projektā1]:[Amata pienākumu izpildes termiņš, vai darba beigu datums par kuru iesniegts MP2]])=2,MIN(DATE($W$9,12,31),$D158)-MAX(DATE($W$9,1,1),$C158)+1,0)</f>
        <v>0</v>
      </c>
      <c r="X158" s="99">
        <f>IF(COUNT(Table2[[#This Row],[Darba sākuma datums projektā1]:[Amata pienākumu izpildes termiņš, vai darba beigu datums par kuru iesniegts MP2]])=2,MIN(DATE($X$9,12,31),$D158)-MAX(DATE($X$9,1,1),$C158)+1,0)</f>
        <v>0</v>
      </c>
      <c r="Y158" s="99">
        <f>IF(COUNT(Table2[[#This Row],[Darba sākuma datums projektā1]:[Amata pienākumu izpildes termiņš, vai darba beigu datums par kuru iesniegts MP2]])=2,MIN(DATE($Y$9,12,31),$D158)-MAX(DATE($Y$9,1,1),$C158)+1,0)</f>
        <v>0</v>
      </c>
      <c r="Z158" s="99">
        <f>IF(COUNT(Table2[[#This Row],[Darba sākuma datums projektā1]:[Amata pienākumu izpildes termiņš, vai darba beigu datums par kuru iesniegts MP2]])=2,MIN(DATE($Z$9,12,31),$D158)-MAX(DATE(Z$9,1,1),$C158)+1,0)</f>
        <v>0</v>
      </c>
      <c r="AA158" s="99">
        <f>IF(COUNT(Table2[[#This Row],[Darba sākuma datums projektā1]:[Amata pienākumu izpildes termiņš, vai darba beigu datums par kuru iesniegts MP2]])=2,MIN(DATE($AA$9,12,31),$D158)-MAX(DATE($AA$9,1,1),$C158)+1,0)</f>
        <v>0</v>
      </c>
      <c r="AB158" s="99">
        <f>IF(COUNT(Table2[[#This Row],[Darba sākuma datums projektā1]:[Amata pienākumu izpildes termiņš, vai darba beigu datums par kuru iesniegts MP2]])=2,MIN(DATE($AB$9,12,31),$D158)-MAX(DATE($AB$9,1,1),$C158)+1,0)</f>
        <v>0</v>
      </c>
      <c r="AC158" s="99">
        <f>IF(COUNT(Table2[[#This Row],[Darba sākuma datums projektā1]:[Amata pienākumu izpildes termiņš, vai darba beigu datums par kuru iesniegts MP2]])=2,MIN(DATE($AC$9,12,31),$D158)-MAX(DATE($AC$9,1,1),$C158)+1,0)</f>
        <v>0</v>
      </c>
      <c r="AD158" s="109">
        <f>IF(COUNT(Table2[[#This Row],[Darba sākuma datums projektā1]:[Amata pienākumu izpildes termiņš, vai darba beigu datums par kuru iesniegts MP2]])=2,MIN(DATE($AD$9,12,31),$D158)-MAX(DATE($AD$9,1,1),$C158)+1,0)</f>
        <v>0</v>
      </c>
      <c r="AE158" s="106">
        <f t="shared" si="32"/>
        <v>0</v>
      </c>
      <c r="AF158" s="99">
        <f t="shared" si="33"/>
        <v>0</v>
      </c>
      <c r="AG158" s="99">
        <f t="shared" si="34"/>
        <v>0</v>
      </c>
      <c r="AH158" s="99">
        <f t="shared" si="35"/>
        <v>0</v>
      </c>
      <c r="AI158" s="99">
        <f t="shared" si="36"/>
        <v>0</v>
      </c>
      <c r="AJ158" s="99">
        <f t="shared" si="37"/>
        <v>0</v>
      </c>
      <c r="AK158" s="99">
        <f t="shared" si="38"/>
        <v>0</v>
      </c>
      <c r="AL158" s="99">
        <f t="shared" si="39"/>
        <v>0</v>
      </c>
      <c r="AM158" s="100">
        <f t="shared" si="40"/>
        <v>0</v>
      </c>
      <c r="AN158" s="103" t="e">
        <f>Table2[[#This Row],[2021]]/Table2[[#This Row],[d.2021]]</f>
        <v>#DIV/0!</v>
      </c>
      <c r="AO158" s="104" t="e">
        <f>Table2[[#This Row],[2022]]/Table2[[#This Row],[d.2022]]</f>
        <v>#DIV/0!</v>
      </c>
      <c r="AP158" s="104" t="e">
        <f>Table2[[#This Row],[2023]]/Table2[[#This Row],[d.2023]]</f>
        <v>#DIV/0!</v>
      </c>
      <c r="AQ158" s="104" t="e">
        <f>Table2[[#This Row],[2024]]/Table2[[#This Row],[d.2024]]</f>
        <v>#DIV/0!</v>
      </c>
      <c r="AR158" s="104" t="e">
        <f>Table2[[#This Row],[2025]]/Table2[[#This Row],[d.2025]]</f>
        <v>#DIV/0!</v>
      </c>
      <c r="AS158" s="104" t="e">
        <f>Table2[[#This Row],[2026]]/Table2[[#This Row],[d.2026]]</f>
        <v>#DIV/0!</v>
      </c>
      <c r="AT158" s="104" t="e">
        <f>Table2[[#This Row],[2027]]/Table2[[#This Row],[d.2027]]</f>
        <v>#DIV/0!</v>
      </c>
      <c r="AU158" s="104" t="e">
        <f>Table2[[#This Row],[2028]]/Table2[[#This Row],[d.2028]]</f>
        <v>#DIV/0!</v>
      </c>
      <c r="AV158" s="108" t="e">
        <f>Table2[[#This Row],[2029]]/Table2[[#This Row],[d.2029]]</f>
        <v>#DIV/0!</v>
      </c>
      <c r="AW158" s="97" t="e">
        <f>Table2[[#This Row],[e.2021]]/Table2[[#This Row],[Papildatvaļinājums par 20216]]</f>
        <v>#DIV/0!</v>
      </c>
      <c r="AX158" s="97" t="e">
        <f>Table2[[#This Row],[e.2022]]/Table2[[#This Row],[Papildatvaļinājums par 20226]]</f>
        <v>#DIV/0!</v>
      </c>
      <c r="AY158" s="97" t="e">
        <f>Table2[[#This Row],[e.2023]]/Table2[[#This Row],[Papildatvaļinājums par 20236]]</f>
        <v>#DIV/0!</v>
      </c>
      <c r="AZ158" s="97" t="e">
        <f>Table2[[#This Row],[e.2024]]/Table2[[#This Row],[Papildatvaļinājums par 20246]]</f>
        <v>#DIV/0!</v>
      </c>
      <c r="BA158" s="97" t="e">
        <f>Table2[[#This Row],[e.2025]]/Table2[[#This Row],[Papildatvaļinājums par 20256]]</f>
        <v>#DIV/0!</v>
      </c>
      <c r="BB158" s="97" t="e">
        <f>Table2[[#This Row],[e.2026]]/Table2[[#This Row],[Papildatvaļinājums par 20266]]</f>
        <v>#DIV/0!</v>
      </c>
      <c r="BC158" s="97" t="e">
        <f>Table2[[#This Row],[e.2027]]/Table2[[#This Row],[Papildatvaļinājums par 20276]]</f>
        <v>#DIV/0!</v>
      </c>
      <c r="BD158" s="97" t="e">
        <f>Table2[[#This Row],[e.2028]]/Table2[[#This Row],[Papildatvaļinājums par 20286]]</f>
        <v>#DIV/0!</v>
      </c>
      <c r="BE158" s="98" t="e">
        <f>Table2[[#This Row],[e.2029]]/Table2[[#This Row],[Papildatvaļinājums par 20296]]</f>
        <v>#DIV/0!</v>
      </c>
      <c r="BF158" s="85">
        <f>YEAR(Table2[[#This Row],[Ja papildatvaļinājums - darbinieka darba uzsākšana iestādē, ja darbs projektā nav uzsākts 1.janvārī4]])</f>
        <v>1900</v>
      </c>
      <c r="BG158" s="86">
        <f>MONTH(Table2[[#This Row],[Ja papildatvaļinājums - darbinieka darba uzsākšana iestādē, ja darbs projektā nav uzsākts 1.janvārī4]])</f>
        <v>1</v>
      </c>
      <c r="BH158" s="86">
        <f>DAY(Table2[[#This Row],[Ja papildatvaļinājums - darbinieka darba uzsākšana iestādē, ja darbs projektā nav uzsākts 1.janvārī4]])</f>
        <v>0</v>
      </c>
      <c r="BI158" s="147">
        <f t="shared" si="31"/>
        <v>1</v>
      </c>
      <c r="BJ158" s="144" cm="1">
        <f t="array" ref="BJ158">_xlfn.IFS($BF158=2021,$BI158,$BS158=2021,$BV158,$BF158&lt;2021,$BJ$8,$BS158&gt;2021,$BJ$8,$BF158&gt;2021,$BJ$8,$BS158&lt;2021,$BJ$8)</f>
        <v>365</v>
      </c>
      <c r="BK158" s="116" cm="1">
        <f t="array" ref="BK158">_xlfn.IFS($BF158=2022,$BI158,$BS158=2022,$BV158,$BF158&lt;2022,$BK$8,$BS158&gt;2022,$BK$8,$BF158&gt;2022,$BK$8,$BS158&lt;2022,$BK$8)</f>
        <v>365</v>
      </c>
      <c r="BL158" s="116" cm="1">
        <f t="array" ref="BL158">_xlfn.IFS($BF158=2023,$BI158,$BS158=2023,$BV158,$BF158&lt;2023,$BL$8,$BS158&gt;2023,$BL$8,$BF158&gt;2023,$BL$8,$BS158&lt;2023,$BL$8)</f>
        <v>365</v>
      </c>
      <c r="BM158" s="116" cm="1">
        <f t="array" ref="BM158">_xlfn.IFS($BF158=2024,$BI158,$BS158=2024,$BV158,$BF158&lt;2024,$BM$8,$BS158&gt;2024,$BM$8,$BF158&gt;2024,$BM$8,$BS158&lt;2024,$BM$8)</f>
        <v>366</v>
      </c>
      <c r="BN158" s="116" cm="1">
        <f t="array" ref="BN158">_xlfn.IFS($BF158=2025,$BI158,$BS158=2025,$BV158,$BF158&lt;2025,$BN$8,$BS158&gt;2025,$BN$8,$BF158&gt;2025,$BN$8,$BS158&lt;2025,$BN$8)</f>
        <v>365</v>
      </c>
      <c r="BO158" s="116" cm="1">
        <f t="array" ref="BO158">_xlfn.IFS($BF158=2026,$BI158,$BS158=2026,$BV158,$BF158&lt;2026,$BO$8,$BS158&gt;2026,$BO$8,$BF158&gt;2026,$BO$8,$BS158&lt;2026,$BO$8)</f>
        <v>365</v>
      </c>
      <c r="BP158" s="116" cm="1">
        <f t="array" ref="BP158">_xlfn.IFS($BF158=2027,$BI158,$BS158=2027,$BV158,$BF158&lt;2027,$BP$8,$BS158&gt;2027,$BP$8,$BF158&gt;2027,$BP$8,$BS158&lt;2027,$BP$8)</f>
        <v>365</v>
      </c>
      <c r="BQ158" s="116" cm="1">
        <f t="array" ref="BQ158">_xlfn.IFS($BF158=2028,$BI158,$BS158=2028,$BV158,$BF158&lt;2028,$BQ$8,$BS158&gt;2028,$BQ$8,$BF158&gt;2028,$BQ$8,$BS158&lt;2028,$BQ$8)</f>
        <v>366</v>
      </c>
      <c r="BR158" s="119" cm="1">
        <f t="array" ref="BR158">_xlfn.IFS($BF158=2029,$BI158,$BS158=2029,$BV158,$BF158&lt;2029,$BR$8,$BS158&gt;2029,$BR$8,$BF158&gt;2029,$BR$8,$BS158&lt;2029,$BR$8)</f>
        <v>365</v>
      </c>
      <c r="BS158" s="142">
        <f>YEAR(Table2[[#This Row],[Ja papildatvaļinājums - darbinieka darba beigšanas datums iestādē, ja darbs projektā nav beigts  31.decembrī5]])</f>
        <v>1900</v>
      </c>
      <c r="BT158" s="141">
        <f>MONTH(Table2[[#This Row],[Ja papildatvaļinājums - darbinieka darba beigšanas datums iestādē, ja darbs projektā nav beigts  31.decembrī5]])</f>
        <v>1</v>
      </c>
      <c r="BU158" s="141">
        <f>DAY(Table2[[#This Row],[Ja papildatvaļinājums - darbinieka darba beigšanas datums iestādē, ja darbs projektā nav beigts  31.decembrī5]])</f>
        <v>0</v>
      </c>
      <c r="BV158" s="141">
        <f>IF(YEAR($J158)=YEAR($K158),MIN(DATE($BS158,$BT158,$BU158),$K158)-MAX(DATE($BF158,$BG158,$BH158),$J158)+1,MIN(DATE($BS158,$BT158,$BU158),$K158)-MAX(DATE(Table2[[#This Row],[Darba beigu gads iestādē]],1,1))+1)</f>
        <v>1</v>
      </c>
    </row>
    <row r="159" spans="1:74" ht="15" thickBot="1" x14ac:dyDescent="0.35">
      <c r="A159" s="27">
        <v>150</v>
      </c>
      <c r="B159" s="51"/>
      <c r="C159" s="52"/>
      <c r="D159" s="95"/>
      <c r="E159" s="83">
        <f>SUMIF(Table2[[#This Row],[b.2021]:[c.2029]],"&gt;0",Table2[[#This Row],[b.2021]:[c.2029]])</f>
        <v>0</v>
      </c>
      <c r="F159" s="151"/>
      <c r="G159" s="152"/>
      <c r="H159" s="84">
        <f>Table2[[#This Row],[Atvaļinājuma dienu skaits, kas projektā attiecināts iepriekšējos MP ]]+Table2[[#This Row],[Atvaļinājuma dienu skaits, kas pieprasīts šajā MP3]]</f>
        <v>0</v>
      </c>
      <c r="I159" s="30">
        <f>Table2[[#This Row],[Atvaļinājums proporcionāli nostrādātajam laikam projektā (Visi atvaļinājumi kopā)]]-H159</f>
        <v>0</v>
      </c>
      <c r="J159" s="136"/>
      <c r="K159" s="140"/>
      <c r="L159" s="128"/>
      <c r="M159" s="129"/>
      <c r="N159" s="129"/>
      <c r="O159" s="129"/>
      <c r="P159" s="129"/>
      <c r="Q159" s="129"/>
      <c r="R159" s="129"/>
      <c r="S159" s="129"/>
      <c r="T159" s="130"/>
      <c r="U159" s="171"/>
      <c r="V159" s="107">
        <f>IF(COUNT(Table2[[#This Row],[Darba sākuma datums projektā1]:[Amata pienākumu izpildes termiņš, vai darba beigu datums par kuru iesniegts MP2]])=2,MIN(DATE($V$9,12,31),$D159)-MAX(DATE($V$9,1,1),$C159)+1,0)</f>
        <v>0</v>
      </c>
      <c r="W159" s="101">
        <f>IF(COUNT(Table2[[#This Row],[Darba sākuma datums projektā1]:[Amata pienākumu izpildes termiņš, vai darba beigu datums par kuru iesniegts MP2]])=2,MIN(DATE($W$9,12,31),$D159)-MAX(DATE($W$9,1,1),$C159)+1,0)</f>
        <v>0</v>
      </c>
      <c r="X159" s="101">
        <f>IF(COUNT(Table2[[#This Row],[Darba sākuma datums projektā1]:[Amata pienākumu izpildes termiņš, vai darba beigu datums par kuru iesniegts MP2]])=2,MIN(DATE($X$9,12,31),$D159)-MAX(DATE($X$9,1,1),$C159)+1,0)</f>
        <v>0</v>
      </c>
      <c r="Y159" s="101">
        <f>IF(COUNT(Table2[[#This Row],[Darba sākuma datums projektā1]:[Amata pienākumu izpildes termiņš, vai darba beigu datums par kuru iesniegts MP2]])=2,MIN(DATE($Y$9,12,31),$D159)-MAX(DATE($Y$9,1,1),$C159)+1,0)</f>
        <v>0</v>
      </c>
      <c r="Z159" s="101">
        <f>IF(COUNT(Table2[[#This Row],[Darba sākuma datums projektā1]:[Amata pienākumu izpildes termiņš, vai darba beigu datums par kuru iesniegts MP2]])=2,MIN(DATE($Z$9,12,31),$D159)-MAX(DATE(Z$9,1,1),$C159)+1,0)</f>
        <v>0</v>
      </c>
      <c r="AA159" s="101">
        <f>IF(COUNT(Table2[[#This Row],[Darba sākuma datums projektā1]:[Amata pienākumu izpildes termiņš, vai darba beigu datums par kuru iesniegts MP2]])=2,MIN(DATE($AA$9,12,31),$D159)-MAX(DATE($AA$9,1,1),$C159)+1,0)</f>
        <v>0</v>
      </c>
      <c r="AB159" s="101">
        <f>IF(COUNT(Table2[[#This Row],[Darba sākuma datums projektā1]:[Amata pienākumu izpildes termiņš, vai darba beigu datums par kuru iesniegts MP2]])=2,MIN(DATE($AB$9,12,31),$D159)-MAX(DATE($AB$9,1,1),$C159)+1,0)</f>
        <v>0</v>
      </c>
      <c r="AC159" s="101">
        <f>IF(COUNT(Table2[[#This Row],[Darba sākuma datums projektā1]:[Amata pienākumu izpildes termiņš, vai darba beigu datums par kuru iesniegts MP2]])=2,MIN(DATE($AC$9,12,31),$D159)-MAX(DATE($AC$9,1,1),$C159)+1,0)</f>
        <v>0</v>
      </c>
      <c r="AD159" s="110">
        <f>IF(COUNT(Table2[[#This Row],[Darba sākuma datums projektā1]:[Amata pienākumu izpildes termiņš, vai darba beigu datums par kuru iesniegts MP2]])=2,MIN(DATE($AD$9,12,31),$D159)-MAX(DATE($AD$9,1,1),$C159)+1,0)</f>
        <v>0</v>
      </c>
      <c r="AE159" s="107">
        <f t="shared" si="32"/>
        <v>0</v>
      </c>
      <c r="AF159" s="101">
        <f t="shared" si="33"/>
        <v>0</v>
      </c>
      <c r="AG159" s="101">
        <f t="shared" si="34"/>
        <v>0</v>
      </c>
      <c r="AH159" s="101">
        <f t="shared" si="35"/>
        <v>0</v>
      </c>
      <c r="AI159" s="101">
        <f t="shared" si="36"/>
        <v>0</v>
      </c>
      <c r="AJ159" s="101">
        <f t="shared" si="37"/>
        <v>0</v>
      </c>
      <c r="AK159" s="101">
        <f t="shared" si="38"/>
        <v>0</v>
      </c>
      <c r="AL159" s="101">
        <f t="shared" si="39"/>
        <v>0</v>
      </c>
      <c r="AM159" s="102">
        <f t="shared" si="40"/>
        <v>0</v>
      </c>
      <c r="AN159" s="131" t="e">
        <f>Table2[[#This Row],[2021]]/Table2[[#This Row],[d.2021]]</f>
        <v>#DIV/0!</v>
      </c>
      <c r="AO159" s="132" t="e">
        <f>Table2[[#This Row],[2022]]/Table2[[#This Row],[d.2022]]</f>
        <v>#DIV/0!</v>
      </c>
      <c r="AP159" s="132" t="e">
        <f>Table2[[#This Row],[2023]]/Table2[[#This Row],[d.2023]]</f>
        <v>#DIV/0!</v>
      </c>
      <c r="AQ159" s="132" t="e">
        <f>Table2[[#This Row],[2024]]/Table2[[#This Row],[d.2024]]</f>
        <v>#DIV/0!</v>
      </c>
      <c r="AR159" s="132" t="e">
        <f>Table2[[#This Row],[2025]]/Table2[[#This Row],[d.2025]]</f>
        <v>#DIV/0!</v>
      </c>
      <c r="AS159" s="132" t="e">
        <f>Table2[[#This Row],[2026]]/Table2[[#This Row],[d.2026]]</f>
        <v>#DIV/0!</v>
      </c>
      <c r="AT159" s="132" t="e">
        <f>Table2[[#This Row],[2027]]/Table2[[#This Row],[d.2027]]</f>
        <v>#DIV/0!</v>
      </c>
      <c r="AU159" s="132" t="e">
        <f>Table2[[#This Row],[2028]]/Table2[[#This Row],[d.2028]]</f>
        <v>#DIV/0!</v>
      </c>
      <c r="AV159" s="133" t="e">
        <f>Table2[[#This Row],[2029]]/Table2[[#This Row],[d.2029]]</f>
        <v>#DIV/0!</v>
      </c>
      <c r="AW159" s="97" t="e">
        <f>Table2[[#This Row],[e.2021]]/Table2[[#This Row],[Papildatvaļinājums par 20216]]</f>
        <v>#DIV/0!</v>
      </c>
      <c r="AX159" s="97" t="e">
        <f>Table2[[#This Row],[e.2022]]/Table2[[#This Row],[Papildatvaļinājums par 20226]]</f>
        <v>#DIV/0!</v>
      </c>
      <c r="AY159" s="97" t="e">
        <f>Table2[[#This Row],[e.2023]]/Table2[[#This Row],[Papildatvaļinājums par 20236]]</f>
        <v>#DIV/0!</v>
      </c>
      <c r="AZ159" s="97" t="e">
        <f>Table2[[#This Row],[e.2024]]/Table2[[#This Row],[Papildatvaļinājums par 20246]]</f>
        <v>#DIV/0!</v>
      </c>
      <c r="BA159" s="97" t="e">
        <f>Table2[[#This Row],[e.2025]]/Table2[[#This Row],[Papildatvaļinājums par 20256]]</f>
        <v>#DIV/0!</v>
      </c>
      <c r="BB159" s="97" t="e">
        <f>Table2[[#This Row],[e.2026]]/Table2[[#This Row],[Papildatvaļinājums par 20266]]</f>
        <v>#DIV/0!</v>
      </c>
      <c r="BC159" s="97" t="e">
        <f>Table2[[#This Row],[e.2027]]/Table2[[#This Row],[Papildatvaļinājums par 20276]]</f>
        <v>#DIV/0!</v>
      </c>
      <c r="BD159" s="97" t="e">
        <f>Table2[[#This Row],[e.2028]]/Table2[[#This Row],[Papildatvaļinājums par 20286]]</f>
        <v>#DIV/0!</v>
      </c>
      <c r="BE159" s="98" t="e">
        <f>Table2[[#This Row],[e.2029]]/Table2[[#This Row],[Papildatvaļinājums par 20296]]</f>
        <v>#DIV/0!</v>
      </c>
      <c r="BF159" s="113">
        <f>YEAR(Table2[[#This Row],[Ja papildatvaļinājums - darbinieka darba uzsākšana iestādē, ja darbs projektā nav uzsākts 1.janvārī4]])</f>
        <v>1900</v>
      </c>
      <c r="BG159" s="114">
        <f>MONTH(Table2[[#This Row],[Ja papildatvaļinājums - darbinieka darba uzsākšana iestādē, ja darbs projektā nav uzsākts 1.janvārī4]])</f>
        <v>1</v>
      </c>
      <c r="BH159" s="114">
        <f>DAY(Table2[[#This Row],[Ja papildatvaļinājums - darbinieka darba uzsākšana iestādē, ja darbs projektā nav uzsākts 1.janvārī4]])</f>
        <v>0</v>
      </c>
      <c r="BI159" s="148">
        <f t="shared" si="31"/>
        <v>1</v>
      </c>
      <c r="BJ159" s="145" cm="1">
        <f t="array" ref="BJ159">_xlfn.IFS($BF159=2021,$BI159,$BS159=2021,$BV159,$BF159&lt;2021,$BJ$8,$BS159&gt;2021,$BJ$8,$BF159&gt;2021,$BJ$8,$BS159&lt;2021,$BJ$8)</f>
        <v>365</v>
      </c>
      <c r="BK159" s="120" cm="1">
        <f t="array" ref="BK159">_xlfn.IFS($BF159=2022,$BI159,$BS159=2022,$BV159,$BF159&lt;2022,$BK$8,$BS159&gt;2022,$BK$8,$BF159&gt;2022,$BK$8,$BS159&lt;2022,$BK$8)</f>
        <v>365</v>
      </c>
      <c r="BL159" s="120" cm="1">
        <f t="array" ref="BL159">_xlfn.IFS($BF159=2023,$BI159,$BS159=2023,$BV159,$BF159&lt;2023,$BL$8,$BS159&gt;2023,$BL$8,$BF159&gt;2023,$BL$8,$BS159&lt;2023,$BL$8)</f>
        <v>365</v>
      </c>
      <c r="BM159" s="120" cm="1">
        <f t="array" ref="BM159">_xlfn.IFS($BF159=2024,$BI159,$BS159=2024,$BV159,$BF159&lt;2024,$BM$8,$BS159&gt;2024,$BM$8,$BF159&gt;2024,$BM$8,$BS159&lt;2024,$BM$8)</f>
        <v>366</v>
      </c>
      <c r="BN159" s="120" cm="1">
        <f t="array" ref="BN159">_xlfn.IFS($BF159=2025,$BI159,$BS159=2025,$BV159,$BF159&lt;2025,$BN$8,$BS159&gt;2025,$BN$8,$BF159&gt;2025,$BN$8,$BS159&lt;2025,$BN$8)</f>
        <v>365</v>
      </c>
      <c r="BO159" s="120" cm="1">
        <f t="array" ref="BO159">_xlfn.IFS($BF159=2026,$BI159,$BS159=2026,$BV159,$BF159&lt;2026,$BO$8,$BS159&gt;2026,$BO$8,$BF159&gt;2026,$BO$8,$BS159&lt;2026,$BO$8)</f>
        <v>365</v>
      </c>
      <c r="BP159" s="120" cm="1">
        <f t="array" ref="BP159">_xlfn.IFS($BF159=2027,$BI159,$BS159=2027,$BV159,$BF159&lt;2027,$BP$8,$BS159&gt;2027,$BP$8,$BF159&gt;2027,$BP$8,$BS159&lt;2027,$BP$8)</f>
        <v>365</v>
      </c>
      <c r="BQ159" s="120" cm="1">
        <f t="array" ref="BQ159">_xlfn.IFS($BF159=2028,$BI159,$BS159=2028,$BV159,$BF159&lt;2028,$BQ$8,$BS159&gt;2028,$BQ$8,$BF159&gt;2028,$BQ$8,$BS159&lt;2028,$BQ$8)</f>
        <v>366</v>
      </c>
      <c r="BR159" s="121" cm="1">
        <f t="array" ref="BR159">_xlfn.IFS($BF159=2029,$BI159,$BS159=2029,$BV159,$BF159&lt;2029,$BR$8,$BS159&gt;2029,$BR$8,$BF159&gt;2029,$BR$8,$BS159&lt;2029,$BR$8)</f>
        <v>365</v>
      </c>
      <c r="BS159" s="142">
        <f>YEAR(Table2[[#This Row],[Ja papildatvaļinājums - darbinieka darba beigšanas datums iestādē, ja darbs projektā nav beigts  31.decembrī5]])</f>
        <v>1900</v>
      </c>
      <c r="BT159" s="141">
        <f>MONTH(Table2[[#This Row],[Ja papildatvaļinājums - darbinieka darba beigšanas datums iestādē, ja darbs projektā nav beigts  31.decembrī5]])</f>
        <v>1</v>
      </c>
      <c r="BU159" s="141">
        <f>DAY(Table2[[#This Row],[Ja papildatvaļinājums - darbinieka darba beigšanas datums iestādē, ja darbs projektā nav beigts  31.decembrī5]])</f>
        <v>0</v>
      </c>
      <c r="BV159" s="141">
        <f>IF(YEAR($J159)=YEAR($K159),MIN(DATE($BS159,$BT159,$BU159),$K159)-MAX(DATE($BF159,$BG159,$BH159),$J159)+1,MIN(DATE($BS159,$BT159,$BU159),$K159)-MAX(DATE(Table2[[#This Row],[Darba beigu gads iestādē]],1,1))+1)</f>
        <v>1</v>
      </c>
    </row>
  </sheetData>
  <sheetProtection algorithmName="SHA-512" hashValue="O/Dbl5H55NZ+xri3GpTYrsWF6DFdzzgKgGat4XIxiVOqe14kz5PdGTr1QyxywSD168a7z4uK/KC5oODC2sARng==" saltValue="AFgR+S+feiNZ8oStmmS2hQ==" spinCount="100000" sheet="1" objects="1" scenarios="1" autoFilter="0"/>
  <mergeCells count="12">
    <mergeCell ref="B6:C6"/>
    <mergeCell ref="B1:K2"/>
    <mergeCell ref="BJ7:BR7"/>
    <mergeCell ref="AN8:AV8"/>
    <mergeCell ref="AW8:BE8"/>
    <mergeCell ref="R7:T7"/>
    <mergeCell ref="V5:AD5"/>
    <mergeCell ref="V8:AD8"/>
    <mergeCell ref="AE8:AM8"/>
    <mergeCell ref="L8:T8"/>
    <mergeCell ref="D3:P7"/>
    <mergeCell ref="E8:I8"/>
  </mergeCells>
  <phoneticPr fontId="6" type="noConversion"/>
  <conditionalFormatting sqref="D10:D159">
    <cfRule type="cellIs" dxfId="97" priority="80" operator="greaterThan">
      <formula>$C$8</formula>
    </cfRule>
  </conditionalFormatting>
  <conditionalFormatting sqref="G10:G159">
    <cfRule type="expression" dxfId="96" priority="72">
      <formula>$I10&lt;-0.0000000000001</formula>
    </cfRule>
  </conditionalFormatting>
  <conditionalFormatting sqref="H10:H159">
    <cfRule type="cellIs" dxfId="95" priority="69" operator="greaterThan">
      <formula>$E10</formula>
    </cfRule>
  </conditionalFormatting>
  <conditionalFormatting sqref="I10:I159">
    <cfRule type="cellIs" dxfId="94" priority="73" operator="greaterThan">
      <formula>0</formula>
    </cfRule>
    <cfRule type="cellIs" dxfId="93" priority="79" operator="lessThan">
      <formula>0</formula>
    </cfRule>
  </conditionalFormatting>
  <conditionalFormatting sqref="J10:J159">
    <cfRule type="expression" dxfId="92" priority="48">
      <formula>$C10&lt;$J10</formula>
    </cfRule>
  </conditionalFormatting>
  <conditionalFormatting sqref="K10:K159">
    <cfRule type="expression" dxfId="91" priority="1">
      <formula>ISBLANK($D10)</formula>
    </cfRule>
    <cfRule type="expression" dxfId="90" priority="2">
      <formula>IF(ISBLANK($K10),MOD(ROW(),2)=0)</formula>
    </cfRule>
    <cfRule type="expression" dxfId="89" priority="5">
      <formula>IF(ISBLANK($K10),MOD(ROW(),1)=0)</formula>
    </cfRule>
    <cfRule type="expression" dxfId="88" priority="8">
      <formula>$K10&lt;$D10</formula>
    </cfRule>
  </conditionalFormatting>
  <conditionalFormatting sqref="L10:L159">
    <cfRule type="expression" dxfId="87" priority="45">
      <formula>$V10&lt;=0</formula>
    </cfRule>
    <cfRule type="expression" dxfId="86" priority="22">
      <formula>$V10&gt;0</formula>
    </cfRule>
  </conditionalFormatting>
  <conditionalFormatting sqref="L10:U159">
    <cfRule type="expression" dxfId="85" priority="36">
      <formula>MOD(ROW(),1)=0</formula>
    </cfRule>
    <cfRule type="expression" dxfId="84" priority="33">
      <formula>MOD(ROW(),2)=0</formula>
    </cfRule>
  </conditionalFormatting>
  <conditionalFormatting sqref="M10:M159">
    <cfRule type="expression" dxfId="83" priority="44">
      <formula>$W10&lt;=0</formula>
    </cfRule>
    <cfRule type="expression" dxfId="82" priority="25">
      <formula>$W10&gt;0</formula>
    </cfRule>
  </conditionalFormatting>
  <conditionalFormatting sqref="N10:N159">
    <cfRule type="expression" dxfId="81" priority="43">
      <formula>$X10&lt;=0</formula>
    </cfRule>
    <cfRule type="expression" dxfId="80" priority="26">
      <formula>$X10&gt;0</formula>
    </cfRule>
  </conditionalFormatting>
  <conditionalFormatting sqref="O10:O159">
    <cfRule type="expression" dxfId="79" priority="42">
      <formula>$Y10&lt;=0</formula>
    </cfRule>
    <cfRule type="expression" dxfId="78" priority="27">
      <formula>$Y10&gt;0</formula>
    </cfRule>
  </conditionalFormatting>
  <conditionalFormatting sqref="P10:P159">
    <cfRule type="expression" dxfId="77" priority="41">
      <formula>$Z10&lt;=0</formula>
    </cfRule>
    <cfRule type="expression" dxfId="76" priority="28">
      <formula>$Z10&gt;0</formula>
    </cfRule>
  </conditionalFormatting>
  <conditionalFormatting sqref="Q10:Q159">
    <cfRule type="expression" dxfId="75" priority="40">
      <formula>$AA10&lt;=0</formula>
    </cfRule>
    <cfRule type="expression" dxfId="74" priority="29">
      <formula>$AA10&gt;0</formula>
    </cfRule>
  </conditionalFormatting>
  <conditionalFormatting sqref="R10:R159">
    <cfRule type="expression" dxfId="73" priority="39">
      <formula>$AB10&lt;=0</formula>
    </cfRule>
    <cfRule type="expression" dxfId="72" priority="30">
      <formula>$AB10&gt;0</formula>
    </cfRule>
  </conditionalFormatting>
  <conditionalFormatting sqref="S10:S159">
    <cfRule type="expression" dxfId="71" priority="38">
      <formula>$AC10&lt;=0</formula>
    </cfRule>
    <cfRule type="expression" dxfId="70" priority="31">
      <formula>$AC10&gt;0</formula>
    </cfRule>
  </conditionalFormatting>
  <conditionalFormatting sqref="T10:T159">
    <cfRule type="expression" dxfId="69" priority="37">
      <formula>$AD10&lt;=0</formula>
    </cfRule>
    <cfRule type="expression" dxfId="68" priority="32">
      <formula>$AD10&gt;0</formula>
    </cfRule>
  </conditionalFormatting>
  <conditionalFormatting sqref="V10:BE159">
    <cfRule type="cellIs" dxfId="67" priority="68" operator="greaterThan">
      <formula>0</formula>
    </cfRule>
  </conditionalFormatting>
  <conditionalFormatting sqref="AN10:AN159">
    <cfRule type="expression" dxfId="66" priority="21">
      <formula>$AN10&gt;$L10</formula>
    </cfRule>
  </conditionalFormatting>
  <conditionalFormatting sqref="AO10:AO159">
    <cfRule type="expression" dxfId="65" priority="20">
      <formula>$AO10&gt;$M10</formula>
    </cfRule>
  </conditionalFormatting>
  <conditionalFormatting sqref="AP10:AP159">
    <cfRule type="expression" dxfId="64" priority="19">
      <formula>$AP10&gt;$N10</formula>
    </cfRule>
  </conditionalFormatting>
  <conditionalFormatting sqref="AQ10:AQ159">
    <cfRule type="expression" dxfId="63" priority="18">
      <formula>$AQ10&gt;$O10</formula>
    </cfRule>
  </conditionalFormatting>
  <conditionalFormatting sqref="AR10:AR159">
    <cfRule type="expression" dxfId="62" priority="17">
      <formula>$AR10&gt;$P10</formula>
    </cfRule>
  </conditionalFormatting>
  <conditionalFormatting sqref="AS10:AS159">
    <cfRule type="expression" dxfId="61" priority="16">
      <formula>$AS10&gt;$Q10</formula>
    </cfRule>
  </conditionalFormatting>
  <conditionalFormatting sqref="AT10:AT159">
    <cfRule type="expression" dxfId="60" priority="15">
      <formula>$AT10&gt;$R10</formula>
    </cfRule>
  </conditionalFormatting>
  <conditionalFormatting sqref="AU10:AU159">
    <cfRule type="expression" dxfId="59" priority="14">
      <formula>$AU10&gt;$S10</formula>
    </cfRule>
  </conditionalFormatting>
  <conditionalFormatting sqref="AV10:AV159">
    <cfRule type="expression" dxfId="58" priority="13">
      <formula>$AV10&gt;$T10</formula>
    </cfRule>
  </conditionalFormatting>
  <conditionalFormatting sqref="BF10:BF159">
    <cfRule type="cellIs" dxfId="57" priority="55" operator="greaterThan">
      <formula>2020</formula>
    </cfRule>
  </conditionalFormatting>
  <conditionalFormatting sqref="BG10:BG159">
    <cfRule type="expression" dxfId="56" priority="54">
      <formula>$BF10&gt;2020</formula>
    </cfRule>
  </conditionalFormatting>
  <conditionalFormatting sqref="BH10:BH159">
    <cfRule type="expression" dxfId="55" priority="51">
      <formula>$BF10&gt;2020</formula>
    </cfRule>
  </conditionalFormatting>
  <conditionalFormatting sqref="BI10:BI159">
    <cfRule type="expression" dxfId="54" priority="50">
      <formula>$BF10&gt;2020</formula>
    </cfRule>
  </conditionalFormatting>
  <conditionalFormatting sqref="BJ10:BR159">
    <cfRule type="cellIs" dxfId="53" priority="49" operator="lessThan">
      <formula>365</formula>
    </cfRule>
  </conditionalFormatting>
  <conditionalFormatting sqref="BS10:BS159">
    <cfRule type="cellIs" dxfId="52" priority="12" operator="greaterThan">
      <formula>2020</formula>
    </cfRule>
  </conditionalFormatting>
  <conditionalFormatting sqref="BT10:BT159">
    <cfRule type="expression" dxfId="51" priority="11">
      <formula>$BS10&gt;2020</formula>
    </cfRule>
  </conditionalFormatting>
  <conditionalFormatting sqref="BU10:BU159">
    <cfRule type="expression" dxfId="50" priority="10">
      <formula>$BS10&gt;2020</formula>
    </cfRule>
  </conditionalFormatting>
  <conditionalFormatting sqref="BV10:BV159">
    <cfRule type="expression" dxfId="49" priority="9">
      <formula>$BS10&gt;2020</formula>
    </cfRule>
  </conditionalFormatting>
  <dataValidations count="5">
    <dataValidation type="decimal" allowBlank="1" showInputMessage="1" showErrorMessage="1" sqref="F10:G13" xr:uid="{68EC325E-A716-46FD-97D2-9241063BC7A5}">
      <formula1>0</formula1>
      <formula2>1000</formula2>
    </dataValidation>
    <dataValidation type="date" allowBlank="1" showInputMessage="1" showErrorMessage="1" error="Lūdzu ievadiet datumu periodā no 01.01.2021 līz 31.12.2029, kā arī pārliecinieties par datuma ievades korektu formātu, tas var būt atšķirīgs starp programmatūru versijām vai pielāgojumiem programmatūrā. " sqref="C10:D13" xr:uid="{6D7DC8BE-6534-4270-9888-3250B1F6E2B6}">
      <formula1>44197</formula1>
      <formula2>47483</formula2>
    </dataValidation>
    <dataValidation type="decimal" allowBlank="1" showInputMessage="1" showErrorMessage="1" error="Lūdzu ievadiet skaitlisku vērtību" sqref="L10:T159" xr:uid="{B78E15BB-F096-4D26-B812-EECE62DE3272}">
      <formula1>0</formula1>
      <formula2>100</formula2>
    </dataValidation>
    <dataValidation type="date" allowBlank="1" showInputMessage="1" showErrorMessage="1" error="Lūdzu norādiet datumu laika periodā no 01.01.2021 līdz 31.12.2029" sqref="C7:C8" xr:uid="{30B63991-E699-4DE8-B1DD-E55170C523D4}">
      <formula1>44197</formula1>
      <formula2>47483</formula2>
    </dataValidation>
    <dataValidation type="date" allowBlank="1" showInputMessage="1" showErrorMessage="1" error="Lūdzu ievadiet datumu laika posmā no 01.01.2021 līz 31.12.2029" sqref="J10:K159" xr:uid="{88C65710-3D37-417A-955A-9EDE8A99FCBD}">
      <formula1>44197</formula1>
      <formula2>47483</formula2>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3D620-1DA0-46BC-9894-28349DE3E80A}">
  <dimension ref="A1:BV173"/>
  <sheetViews>
    <sheetView zoomScaleNormal="100" workbookViewId="0">
      <selection activeCell="B1" sqref="B1:J2"/>
    </sheetView>
  </sheetViews>
  <sheetFormatPr defaultRowHeight="14.4" x14ac:dyDescent="0.3"/>
  <cols>
    <col min="1" max="1" width="3.6640625" style="1" customWidth="1"/>
    <col min="2" max="2" width="20.6640625" style="1" customWidth="1"/>
    <col min="3" max="3" width="10.6640625" style="1" customWidth="1"/>
    <col min="4" max="4" width="16.88671875" style="1" customWidth="1"/>
    <col min="5" max="5" width="16.6640625" style="1" customWidth="1"/>
    <col min="6" max="6" width="14" style="1" customWidth="1"/>
    <col min="7" max="7" width="12.5546875" style="1" customWidth="1"/>
    <col min="8" max="9" width="13.109375" style="1" customWidth="1"/>
    <col min="10" max="10" width="20.88671875" style="1" customWidth="1"/>
    <col min="11" max="11" width="20.5546875" style="1" customWidth="1"/>
    <col min="12" max="20" width="9.6640625" style="1" customWidth="1"/>
    <col min="21" max="21" width="67.88671875" style="155" customWidth="1"/>
    <col min="22" max="57" width="6.88671875" style="1" customWidth="1"/>
    <col min="58" max="60" width="8.109375" customWidth="1"/>
    <col min="61" max="61" width="12" customWidth="1"/>
    <col min="62" max="70" width="6.88671875" customWidth="1"/>
    <col min="71" max="73" width="8.109375" customWidth="1"/>
    <col min="74" max="74" width="11.44140625" customWidth="1"/>
  </cols>
  <sheetData>
    <row r="1" spans="1:16" x14ac:dyDescent="0.3">
      <c r="B1" s="265" t="s">
        <v>81</v>
      </c>
      <c r="C1" s="266"/>
      <c r="D1" s="266"/>
      <c r="E1" s="266"/>
      <c r="F1" s="266"/>
      <c r="G1" s="266"/>
      <c r="H1" s="266"/>
      <c r="I1" s="266"/>
      <c r="J1" s="267"/>
    </row>
    <row r="2" spans="1:16" ht="15" thickBot="1" x14ac:dyDescent="0.35">
      <c r="B2" s="268"/>
      <c r="C2" s="269"/>
      <c r="D2" s="269"/>
      <c r="E2" s="269"/>
      <c r="F2" s="269"/>
      <c r="G2" s="269"/>
      <c r="H2" s="269"/>
      <c r="I2" s="269"/>
      <c r="J2" s="270"/>
    </row>
    <row r="3" spans="1:16" s="168" customFormat="1" ht="35.25" customHeight="1" thickBot="1" x14ac:dyDescent="0.35">
      <c r="A3" s="172" t="s">
        <v>3</v>
      </c>
      <c r="B3" s="271" t="s">
        <v>111</v>
      </c>
      <c r="C3" s="272"/>
      <c r="D3" s="272"/>
      <c r="E3" s="272"/>
      <c r="F3" s="272"/>
      <c r="G3" s="272"/>
      <c r="H3" s="272"/>
      <c r="I3" s="272"/>
      <c r="J3" s="273"/>
    </row>
    <row r="4" spans="1:16" s="168" customFormat="1" ht="30.75" customHeight="1" x14ac:dyDescent="0.3">
      <c r="A4" s="173">
        <v>1</v>
      </c>
      <c r="B4" s="274" t="s">
        <v>82</v>
      </c>
      <c r="C4" s="275"/>
      <c r="D4" s="275"/>
      <c r="E4" s="275"/>
      <c r="F4" s="275"/>
      <c r="G4" s="275"/>
      <c r="H4" s="275"/>
      <c r="I4" s="275"/>
      <c r="J4" s="276"/>
    </row>
    <row r="5" spans="1:16" s="168" customFormat="1" ht="30" customHeight="1" x14ac:dyDescent="0.3">
      <c r="A5" s="174">
        <v>2</v>
      </c>
      <c r="B5" s="259" t="s">
        <v>83</v>
      </c>
      <c r="C5" s="260"/>
      <c r="D5" s="260"/>
      <c r="E5" s="260"/>
      <c r="F5" s="260"/>
      <c r="G5" s="260"/>
      <c r="H5" s="260"/>
      <c r="I5" s="260"/>
      <c r="J5" s="261"/>
    </row>
    <row r="6" spans="1:16" s="168" customFormat="1" ht="48" customHeight="1" x14ac:dyDescent="0.3">
      <c r="A6" s="174">
        <v>3</v>
      </c>
      <c r="B6" s="259" t="s">
        <v>84</v>
      </c>
      <c r="C6" s="260"/>
      <c r="D6" s="260"/>
      <c r="E6" s="260"/>
      <c r="F6" s="260"/>
      <c r="G6" s="260"/>
      <c r="H6" s="260"/>
      <c r="I6" s="260"/>
      <c r="J6" s="261"/>
    </row>
    <row r="7" spans="1:16" s="168" customFormat="1" ht="62.25" customHeight="1" x14ac:dyDescent="0.3">
      <c r="A7" s="174">
        <v>4</v>
      </c>
      <c r="B7" s="277" t="s">
        <v>107</v>
      </c>
      <c r="C7" s="278"/>
      <c r="D7" s="278"/>
      <c r="E7" s="278"/>
      <c r="F7" s="278"/>
      <c r="G7" s="278"/>
      <c r="H7" s="278"/>
      <c r="I7" s="278"/>
      <c r="J7" s="279"/>
    </row>
    <row r="8" spans="1:16" s="168" customFormat="1" ht="48.75" customHeight="1" x14ac:dyDescent="0.3">
      <c r="A8" s="174">
        <v>5</v>
      </c>
      <c r="B8" s="259" t="s">
        <v>85</v>
      </c>
      <c r="C8" s="260"/>
      <c r="D8" s="260"/>
      <c r="E8" s="260"/>
      <c r="F8" s="260"/>
      <c r="G8" s="260"/>
      <c r="H8" s="260"/>
      <c r="I8" s="260"/>
      <c r="J8" s="261"/>
    </row>
    <row r="9" spans="1:16" s="168" customFormat="1" ht="49.5" customHeight="1" x14ac:dyDescent="0.3">
      <c r="A9" s="174">
        <v>6</v>
      </c>
      <c r="B9" s="259" t="s">
        <v>86</v>
      </c>
      <c r="C9" s="260"/>
      <c r="D9" s="260"/>
      <c r="E9" s="260"/>
      <c r="F9" s="260"/>
      <c r="G9" s="260"/>
      <c r="H9" s="260"/>
      <c r="I9" s="260"/>
      <c r="J9" s="261"/>
    </row>
    <row r="10" spans="1:16" s="168" customFormat="1" ht="60.75" customHeight="1" x14ac:dyDescent="0.3">
      <c r="A10" s="174">
        <v>7</v>
      </c>
      <c r="B10" s="259" t="s">
        <v>104</v>
      </c>
      <c r="C10" s="260"/>
      <c r="D10" s="260"/>
      <c r="E10" s="260"/>
      <c r="F10" s="260"/>
      <c r="G10" s="260"/>
      <c r="H10" s="260"/>
      <c r="I10" s="260"/>
      <c r="J10" s="261"/>
    </row>
    <row r="11" spans="1:16" s="168" customFormat="1" ht="108.75" customHeight="1" x14ac:dyDescent="0.3">
      <c r="A11" s="174">
        <v>8</v>
      </c>
      <c r="B11" s="259" t="s">
        <v>123</v>
      </c>
      <c r="C11" s="260"/>
      <c r="D11" s="260"/>
      <c r="E11" s="260"/>
      <c r="F11" s="260"/>
      <c r="G11" s="260"/>
      <c r="H11" s="260"/>
      <c r="I11" s="260"/>
      <c r="J11" s="261"/>
    </row>
    <row r="12" spans="1:16" s="168" customFormat="1" ht="34.5" customHeight="1" x14ac:dyDescent="0.3">
      <c r="A12" s="174">
        <v>9</v>
      </c>
      <c r="B12" s="259" t="s">
        <v>110</v>
      </c>
      <c r="C12" s="260"/>
      <c r="D12" s="260"/>
      <c r="E12" s="260"/>
      <c r="F12" s="260"/>
      <c r="G12" s="260"/>
      <c r="H12" s="260"/>
      <c r="I12" s="260"/>
      <c r="J12" s="261"/>
    </row>
    <row r="13" spans="1:16" s="168" customFormat="1" ht="63" customHeight="1" thickBot="1" x14ac:dyDescent="0.35">
      <c r="A13" s="175">
        <v>10</v>
      </c>
      <c r="B13" s="262" t="s">
        <v>115</v>
      </c>
      <c r="C13" s="263"/>
      <c r="D13" s="263"/>
      <c r="E13" s="263"/>
      <c r="F13" s="263"/>
      <c r="G13" s="263"/>
      <c r="H13" s="263"/>
      <c r="I13" s="263"/>
      <c r="J13" s="264"/>
    </row>
    <row r="14" spans="1:16" ht="20.25" customHeight="1" thickBot="1" x14ac:dyDescent="0.35"/>
    <row r="15" spans="1:16" ht="19.5" customHeight="1" x14ac:dyDescent="0.3">
      <c r="B15" s="237" t="s">
        <v>44</v>
      </c>
      <c r="C15" s="238"/>
      <c r="D15" s="238"/>
      <c r="E15" s="238"/>
      <c r="F15" s="238"/>
      <c r="G15" s="238"/>
      <c r="H15" s="238"/>
      <c r="I15" s="238"/>
      <c r="J15" s="238"/>
      <c r="K15" s="238"/>
      <c r="L15" s="238"/>
      <c r="M15" s="238"/>
      <c r="N15" s="238"/>
      <c r="O15" s="238"/>
      <c r="P15" s="239"/>
    </row>
    <row r="16" spans="1:16" ht="15.75" customHeight="1" thickBot="1" x14ac:dyDescent="0.35">
      <c r="B16" s="240"/>
      <c r="C16" s="241"/>
      <c r="D16" s="241"/>
      <c r="E16" s="241"/>
      <c r="F16" s="241"/>
      <c r="G16" s="241"/>
      <c r="H16" s="241"/>
      <c r="I16" s="241"/>
      <c r="J16" s="241"/>
      <c r="K16" s="241"/>
      <c r="L16" s="241"/>
      <c r="M16" s="241"/>
      <c r="N16" s="241"/>
      <c r="O16" s="241"/>
      <c r="P16" s="280"/>
    </row>
    <row r="17" spans="1:74" ht="41.25" customHeight="1" x14ac:dyDescent="0.3">
      <c r="D17" s="225" t="s">
        <v>113</v>
      </c>
      <c r="E17" s="250"/>
      <c r="F17" s="250"/>
      <c r="G17" s="250"/>
      <c r="H17" s="250"/>
      <c r="I17" s="250"/>
      <c r="J17" s="250"/>
      <c r="K17" s="250"/>
      <c r="L17" s="250"/>
      <c r="M17" s="250"/>
      <c r="N17" s="250"/>
      <c r="O17" s="250"/>
      <c r="P17" s="251"/>
    </row>
    <row r="18" spans="1:74" ht="41.25" customHeight="1" thickBot="1" x14ac:dyDescent="0.35">
      <c r="D18" s="252"/>
      <c r="E18" s="253"/>
      <c r="F18" s="253"/>
      <c r="G18" s="253"/>
      <c r="H18" s="253"/>
      <c r="I18" s="253"/>
      <c r="J18" s="253"/>
      <c r="K18" s="253"/>
      <c r="L18" s="253"/>
      <c r="M18" s="253"/>
      <c r="N18" s="253"/>
      <c r="O18" s="253"/>
      <c r="P18" s="254"/>
    </row>
    <row r="19" spans="1:74" ht="40.5" customHeight="1" thickBot="1" x14ac:dyDescent="0.35">
      <c r="B19"/>
      <c r="C19"/>
      <c r="D19" s="252"/>
      <c r="E19" s="253"/>
      <c r="F19" s="253"/>
      <c r="G19" s="253"/>
      <c r="H19" s="253"/>
      <c r="I19" s="253"/>
      <c r="J19" s="253"/>
      <c r="K19" s="253"/>
      <c r="L19" s="253"/>
      <c r="M19" s="253"/>
      <c r="N19" s="253"/>
      <c r="O19" s="253"/>
      <c r="P19" s="254"/>
      <c r="Q19" s="155"/>
      <c r="R19" s="155"/>
      <c r="S19" s="155"/>
      <c r="T19" s="155"/>
      <c r="V19" s="244" t="s">
        <v>0</v>
      </c>
      <c r="W19" s="245"/>
      <c r="X19" s="245"/>
      <c r="Y19" s="245"/>
      <c r="Z19" s="245"/>
      <c r="AA19" s="245"/>
      <c r="AB19" s="245"/>
      <c r="AC19" s="245"/>
      <c r="AD19" s="246"/>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c r="BB19" s="155"/>
      <c r="BC19" s="155"/>
      <c r="BD19" s="155"/>
      <c r="BE19" s="155"/>
      <c r="BF19" s="163"/>
      <c r="BG19" s="163"/>
      <c r="BH19" s="163"/>
      <c r="BI19" s="163"/>
      <c r="BJ19" s="163"/>
      <c r="BK19" s="163"/>
      <c r="BL19" s="163"/>
      <c r="BM19" s="163"/>
      <c r="BN19" s="163"/>
      <c r="BO19" s="163"/>
      <c r="BP19" s="163"/>
      <c r="BQ19" s="163"/>
      <c r="BR19" s="163"/>
      <c r="BS19" s="163"/>
      <c r="BT19" s="163"/>
      <c r="BU19" s="163"/>
      <c r="BV19" s="163"/>
    </row>
    <row r="20" spans="1:74" ht="57.75" customHeight="1" thickBot="1" x14ac:dyDescent="0.35">
      <c r="B20" s="234" t="s">
        <v>96</v>
      </c>
      <c r="C20" s="236"/>
      <c r="D20" s="252"/>
      <c r="E20" s="253"/>
      <c r="F20" s="253"/>
      <c r="G20" s="253"/>
      <c r="H20" s="253"/>
      <c r="I20" s="253"/>
      <c r="J20" s="253"/>
      <c r="K20" s="253"/>
      <c r="L20" s="253"/>
      <c r="M20" s="253"/>
      <c r="N20" s="253"/>
      <c r="O20" s="253"/>
      <c r="P20" s="254"/>
      <c r="Q20" s="155"/>
      <c r="R20" s="155"/>
      <c r="S20" s="155"/>
      <c r="T20" s="155"/>
      <c r="V20" s="164">
        <v>365</v>
      </c>
      <c r="W20" s="165">
        <v>365</v>
      </c>
      <c r="X20" s="165">
        <v>365</v>
      </c>
      <c r="Y20" s="165">
        <v>366</v>
      </c>
      <c r="Z20" s="165">
        <v>365</v>
      </c>
      <c r="AA20" s="165">
        <v>365</v>
      </c>
      <c r="AB20" s="165">
        <v>365</v>
      </c>
      <c r="AC20" s="165">
        <v>366</v>
      </c>
      <c r="AD20" s="166">
        <v>365</v>
      </c>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c r="BB20" s="155"/>
      <c r="BC20" s="155"/>
      <c r="BD20" s="155"/>
      <c r="BE20" s="155"/>
      <c r="BF20" s="163"/>
      <c r="BG20" s="163"/>
      <c r="BH20" s="163"/>
      <c r="BI20" s="163"/>
      <c r="BJ20" s="163"/>
      <c r="BK20" s="163"/>
      <c r="BL20" s="163"/>
      <c r="BM20" s="163"/>
      <c r="BN20" s="163"/>
      <c r="BO20" s="163"/>
      <c r="BP20" s="163"/>
      <c r="BQ20" s="163"/>
      <c r="BR20" s="163"/>
      <c r="BS20" s="163"/>
      <c r="BT20" s="163"/>
      <c r="BU20" s="163"/>
      <c r="BV20" s="163"/>
    </row>
    <row r="21" spans="1:74" ht="63" customHeight="1" thickBot="1" x14ac:dyDescent="0.35">
      <c r="B21" s="149" t="s">
        <v>97</v>
      </c>
      <c r="C21" s="176">
        <v>45931</v>
      </c>
      <c r="D21" s="255"/>
      <c r="E21" s="256"/>
      <c r="F21" s="256"/>
      <c r="G21" s="256"/>
      <c r="H21" s="256"/>
      <c r="I21" s="256"/>
      <c r="J21" s="256"/>
      <c r="K21" s="256"/>
      <c r="L21" s="256"/>
      <c r="M21" s="256"/>
      <c r="N21" s="256"/>
      <c r="O21" s="256"/>
      <c r="P21" s="257"/>
      <c r="Q21" s="155"/>
      <c r="R21" s="247"/>
      <c r="S21" s="247"/>
      <c r="T21" s="247"/>
      <c r="U21" s="167" t="s">
        <v>46</v>
      </c>
      <c r="V21" s="160">
        <f>V20/20</f>
        <v>18.25</v>
      </c>
      <c r="W21" s="161">
        <f t="shared" ref="W21:AD21" si="0">W20/20</f>
        <v>18.25</v>
      </c>
      <c r="X21" s="161">
        <f t="shared" si="0"/>
        <v>18.25</v>
      </c>
      <c r="Y21" s="161">
        <f t="shared" si="0"/>
        <v>18.3</v>
      </c>
      <c r="Z21" s="161">
        <f t="shared" si="0"/>
        <v>18.25</v>
      </c>
      <c r="AA21" s="161">
        <f t="shared" si="0"/>
        <v>18.25</v>
      </c>
      <c r="AB21" s="161">
        <f t="shared" si="0"/>
        <v>18.25</v>
      </c>
      <c r="AC21" s="161">
        <f t="shared" si="0"/>
        <v>18.3</v>
      </c>
      <c r="AD21" s="162">
        <f t="shared" si="0"/>
        <v>18.25</v>
      </c>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c r="BB21" s="155"/>
      <c r="BC21" s="155"/>
      <c r="BD21" s="155"/>
      <c r="BE21" s="155"/>
      <c r="BF21" s="163"/>
      <c r="BG21" s="163"/>
      <c r="BH21" s="163"/>
      <c r="BI21" s="163"/>
      <c r="BJ21" s="244" t="s">
        <v>66</v>
      </c>
      <c r="BK21" s="245"/>
      <c r="BL21" s="245"/>
      <c r="BM21" s="245"/>
      <c r="BN21" s="245"/>
      <c r="BO21" s="245"/>
      <c r="BP21" s="245"/>
      <c r="BQ21" s="245"/>
      <c r="BR21" s="246"/>
      <c r="BS21" s="163"/>
      <c r="BT21" s="163"/>
      <c r="BU21" s="163"/>
      <c r="BV21" s="163"/>
    </row>
    <row r="22" spans="1:74" ht="63" customHeight="1" thickBot="1" x14ac:dyDescent="0.35">
      <c r="B22" s="150" t="s">
        <v>98</v>
      </c>
      <c r="C22" s="177">
        <v>46022</v>
      </c>
      <c r="D22" s="210"/>
      <c r="E22" s="248" t="s">
        <v>122</v>
      </c>
      <c r="F22" s="249"/>
      <c r="G22" s="249"/>
      <c r="H22" s="249"/>
      <c r="I22" s="258"/>
      <c r="J22" s="211"/>
      <c r="K22" s="212"/>
      <c r="L22" s="234" t="s">
        <v>43</v>
      </c>
      <c r="M22" s="236"/>
      <c r="N22" s="236"/>
      <c r="O22" s="236"/>
      <c r="P22" s="236"/>
      <c r="Q22" s="236"/>
      <c r="R22" s="236"/>
      <c r="S22" s="236"/>
      <c r="T22" s="235"/>
      <c r="U22" s="154"/>
      <c r="V22" s="216" t="s">
        <v>62</v>
      </c>
      <c r="W22" s="217"/>
      <c r="X22" s="217"/>
      <c r="Y22" s="217"/>
      <c r="Z22" s="217"/>
      <c r="AA22" s="217"/>
      <c r="AB22" s="217"/>
      <c r="AC22" s="217"/>
      <c r="AD22" s="218"/>
      <c r="AE22" s="216" t="s">
        <v>64</v>
      </c>
      <c r="AF22" s="217"/>
      <c r="AG22" s="217"/>
      <c r="AH22" s="217"/>
      <c r="AI22" s="217"/>
      <c r="AJ22" s="217"/>
      <c r="AK22" s="217"/>
      <c r="AL22" s="217"/>
      <c r="AM22" s="218"/>
      <c r="AN22" s="216" t="s">
        <v>33</v>
      </c>
      <c r="AO22" s="217"/>
      <c r="AP22" s="217"/>
      <c r="AQ22" s="217"/>
      <c r="AR22" s="217"/>
      <c r="AS22" s="217"/>
      <c r="AT22" s="217"/>
      <c r="AU22" s="217"/>
      <c r="AV22" s="218"/>
      <c r="AW22" s="216" t="s">
        <v>65</v>
      </c>
      <c r="AX22" s="217"/>
      <c r="AY22" s="217"/>
      <c r="AZ22" s="217"/>
      <c r="BA22" s="217"/>
      <c r="BB22" s="217"/>
      <c r="BC22" s="217"/>
      <c r="BD22" s="217"/>
      <c r="BE22" s="218"/>
      <c r="BF22" s="163"/>
      <c r="BG22" s="163"/>
      <c r="BH22" s="163"/>
      <c r="BI22" s="163"/>
      <c r="BJ22" s="164">
        <v>365</v>
      </c>
      <c r="BK22" s="165">
        <v>365</v>
      </c>
      <c r="BL22" s="165">
        <v>365</v>
      </c>
      <c r="BM22" s="165">
        <v>366</v>
      </c>
      <c r="BN22" s="165">
        <v>365</v>
      </c>
      <c r="BO22" s="165">
        <v>365</v>
      </c>
      <c r="BP22" s="165">
        <v>365</v>
      </c>
      <c r="BQ22" s="165">
        <v>366</v>
      </c>
      <c r="BR22" s="166">
        <v>365</v>
      </c>
      <c r="BS22" s="163"/>
      <c r="BT22" s="163"/>
      <c r="BU22" s="163"/>
      <c r="BV22" s="163"/>
    </row>
    <row r="23" spans="1:74" ht="92.25" customHeight="1" thickBot="1" x14ac:dyDescent="0.35">
      <c r="A23" s="67" t="s">
        <v>3</v>
      </c>
      <c r="B23" s="68" t="s">
        <v>87</v>
      </c>
      <c r="C23" s="69" t="s">
        <v>47</v>
      </c>
      <c r="D23" s="70" t="s">
        <v>99</v>
      </c>
      <c r="E23" s="71" t="s">
        <v>112</v>
      </c>
      <c r="F23" s="68" t="s">
        <v>100</v>
      </c>
      <c r="G23" s="70" t="s">
        <v>101</v>
      </c>
      <c r="H23" s="72" t="s">
        <v>14</v>
      </c>
      <c r="I23" s="72" t="s">
        <v>71</v>
      </c>
      <c r="J23" s="96" t="s">
        <v>124</v>
      </c>
      <c r="K23" s="137" t="s">
        <v>125</v>
      </c>
      <c r="L23" s="68" t="s">
        <v>72</v>
      </c>
      <c r="M23" s="69" t="s">
        <v>73</v>
      </c>
      <c r="N23" s="69" t="s">
        <v>74</v>
      </c>
      <c r="O23" s="69" t="s">
        <v>75</v>
      </c>
      <c r="P23" s="69" t="s">
        <v>76</v>
      </c>
      <c r="Q23" s="69" t="s">
        <v>77</v>
      </c>
      <c r="R23" s="69" t="s">
        <v>78</v>
      </c>
      <c r="S23" s="69" t="s">
        <v>79</v>
      </c>
      <c r="T23" s="73" t="s">
        <v>80</v>
      </c>
      <c r="U23" s="137" t="s">
        <v>103</v>
      </c>
      <c r="V23" s="74" t="s">
        <v>5</v>
      </c>
      <c r="W23" s="75" t="s">
        <v>6</v>
      </c>
      <c r="X23" s="75" t="s">
        <v>7</v>
      </c>
      <c r="Y23" s="75" t="s">
        <v>8</v>
      </c>
      <c r="Z23" s="75" t="s">
        <v>9</v>
      </c>
      <c r="AA23" s="75" t="s">
        <v>10</v>
      </c>
      <c r="AB23" s="75" t="s">
        <v>11</v>
      </c>
      <c r="AC23" s="75" t="s">
        <v>12</v>
      </c>
      <c r="AD23" s="76" t="s">
        <v>13</v>
      </c>
      <c r="AE23" s="77" t="s">
        <v>15</v>
      </c>
      <c r="AF23" s="78" t="s">
        <v>16</v>
      </c>
      <c r="AG23" s="78" t="s">
        <v>17</v>
      </c>
      <c r="AH23" s="78" t="s">
        <v>18</v>
      </c>
      <c r="AI23" s="78" t="s">
        <v>19</v>
      </c>
      <c r="AJ23" s="78" t="s">
        <v>20</v>
      </c>
      <c r="AK23" s="78" t="s">
        <v>21</v>
      </c>
      <c r="AL23" s="78" t="s">
        <v>22</v>
      </c>
      <c r="AM23" s="81" t="s">
        <v>23</v>
      </c>
      <c r="AN23" s="77" t="s">
        <v>24</v>
      </c>
      <c r="AO23" s="78" t="s">
        <v>25</v>
      </c>
      <c r="AP23" s="78" t="s">
        <v>26</v>
      </c>
      <c r="AQ23" s="78" t="s">
        <v>27</v>
      </c>
      <c r="AR23" s="78" t="s">
        <v>28</v>
      </c>
      <c r="AS23" s="78" t="s">
        <v>29</v>
      </c>
      <c r="AT23" s="78" t="s">
        <v>30</v>
      </c>
      <c r="AU23" s="78" t="s">
        <v>31</v>
      </c>
      <c r="AV23" s="79" t="s">
        <v>32</v>
      </c>
      <c r="AW23" s="80" t="s">
        <v>34</v>
      </c>
      <c r="AX23" s="78" t="s">
        <v>35</v>
      </c>
      <c r="AY23" s="78" t="s">
        <v>36</v>
      </c>
      <c r="AZ23" s="78" t="s">
        <v>37</v>
      </c>
      <c r="BA23" s="78" t="s">
        <v>38</v>
      </c>
      <c r="BB23" s="78" t="s">
        <v>40</v>
      </c>
      <c r="BC23" s="78" t="s">
        <v>39</v>
      </c>
      <c r="BD23" s="78" t="s">
        <v>41</v>
      </c>
      <c r="BE23" s="81" t="s">
        <v>42</v>
      </c>
      <c r="BF23" s="115" t="s">
        <v>48</v>
      </c>
      <c r="BG23" s="115" t="s">
        <v>49</v>
      </c>
      <c r="BH23" s="115" t="s">
        <v>50</v>
      </c>
      <c r="BI23" s="115" t="s">
        <v>51</v>
      </c>
      <c r="BJ23" s="115" t="s">
        <v>52</v>
      </c>
      <c r="BK23" s="115" t="s">
        <v>53</v>
      </c>
      <c r="BL23" s="115" t="s">
        <v>54</v>
      </c>
      <c r="BM23" s="115" t="s">
        <v>55</v>
      </c>
      <c r="BN23" s="115" t="s">
        <v>56</v>
      </c>
      <c r="BO23" s="115" t="s">
        <v>57</v>
      </c>
      <c r="BP23" s="115" t="s">
        <v>58</v>
      </c>
      <c r="BQ23" s="115" t="s">
        <v>59</v>
      </c>
      <c r="BR23" s="115" t="s">
        <v>60</v>
      </c>
      <c r="BS23" s="78" t="s">
        <v>68</v>
      </c>
      <c r="BT23" s="78" t="s">
        <v>69</v>
      </c>
      <c r="BU23" s="78" t="s">
        <v>70</v>
      </c>
      <c r="BV23" s="78" t="s">
        <v>67</v>
      </c>
    </row>
    <row r="24" spans="1:74" x14ac:dyDescent="0.3">
      <c r="A24" s="82">
        <v>1</v>
      </c>
      <c r="B24" s="178" t="s">
        <v>88</v>
      </c>
      <c r="C24" s="179">
        <v>45292</v>
      </c>
      <c r="D24" s="180">
        <v>45838</v>
      </c>
      <c r="E24" s="63">
        <f>SUMIF(Table25[[#This Row],[b.2021]:[c.2029]],"&gt;0",Table25[[#This Row],[b.2021]:[c.2029]])</f>
        <v>34.917808219178085</v>
      </c>
      <c r="F24" s="181">
        <v>20</v>
      </c>
      <c r="G24" s="182">
        <v>5</v>
      </c>
      <c r="H24" s="66">
        <f>Table25[[#This Row],[Atvaļinājuma dienu skaits, kas projektā attiecināts iepriekšējos MP ]]+Table25[[#This Row],[Atvaļinājuma dienu skaits, kas pieprasīts šajā MP3]]</f>
        <v>25</v>
      </c>
      <c r="I24" s="66">
        <f>Table25[[#This Row],[Atvaļinājums proporcionāli nostrādātajam laikam projektā (Visi atvaļinājumi kopā)]]-H24</f>
        <v>9.9178082191780845</v>
      </c>
      <c r="J24" s="183"/>
      <c r="K24" s="184"/>
      <c r="L24" s="185"/>
      <c r="M24" s="186"/>
      <c r="N24" s="186"/>
      <c r="O24" s="186">
        <v>5</v>
      </c>
      <c r="P24" s="186"/>
      <c r="Q24" s="186"/>
      <c r="R24" s="186"/>
      <c r="S24" s="186"/>
      <c r="T24" s="187"/>
      <c r="U24" s="188"/>
      <c r="V24" s="103">
        <f>IF(COUNT(Table25[[#This Row],[Darba sākuma datums1]:[Amata pienākumu izpildes termiņš, vai darba beigu datums par kuru iesniegts MP2]])=2,MIN(DATE($V$23,12,31),$D24)-MAX(DATE($V$23,1,1),$C24)+1,0)</f>
        <v>-730</v>
      </c>
      <c r="W24" s="104">
        <f>IF(COUNT(Table25[[#This Row],[Darba sākuma datums1]:[Amata pienākumu izpildes termiņš, vai darba beigu datums par kuru iesniegts MP2]])=2,MIN(DATE($W$23,12,31),$D24)-MAX(DATE($W$23,1,1),$C24)+1,0)</f>
        <v>-365</v>
      </c>
      <c r="X24" s="104">
        <f>IF(COUNT(Table25[[#This Row],[Darba sākuma datums1]:[Amata pienākumu izpildes termiņš, vai darba beigu datums par kuru iesniegts MP2]])=2,MIN(DATE($X$23,12,31),$D24)-MAX(DATE($X$23,1,1),$C24)+1,0)</f>
        <v>0</v>
      </c>
      <c r="Y24" s="104">
        <f>IF(COUNT(Table25[[#This Row],[Darba sākuma datums1]:[Amata pienākumu izpildes termiņš, vai darba beigu datums par kuru iesniegts MP2]])=2,MIN(DATE($Y$23,12,31),$D24)-MAX(DATE($Y$23,1,1),$C24)+1,0)</f>
        <v>366</v>
      </c>
      <c r="Z24" s="104">
        <f>IF(COUNT(Table25[[#This Row],[Darba sākuma datums1]:[Amata pienākumu izpildes termiņš, vai darba beigu datums par kuru iesniegts MP2]])=2,MIN(DATE($Z$23,12,31),$D24)-MAX(DATE(Z$23,1,1),$C24)+1,0)</f>
        <v>181</v>
      </c>
      <c r="AA24" s="104">
        <f>IF(COUNT(Table25[[#This Row],[Darba sākuma datums1]:[Amata pienākumu izpildes termiņš, vai darba beigu datums par kuru iesniegts MP2]])=2,MIN(DATE($AA$23,12,31),$D24)-MAX(DATE($AA$23,1,1),$C24)+1,0)</f>
        <v>-184</v>
      </c>
      <c r="AB24" s="104">
        <f>IF(COUNT(Table25[[#This Row],[Darba sākuma datums1]:[Amata pienākumu izpildes termiņš, vai darba beigu datums par kuru iesniegts MP2]])=2,MIN(DATE($AB$23,12,31),$D24)-MAX(DATE($AB$23,1,1),$C24)+1,0)</f>
        <v>-549</v>
      </c>
      <c r="AC24" s="104">
        <f>IF(COUNT(Table25[[#This Row],[Darba sākuma datums1]:[Amata pienākumu izpildes termiņš, vai darba beigu datums par kuru iesniegts MP2]])=2,MIN(DATE($AC$23,12,31),$D24)-MAX(DATE($AC$23,1,1),$C24)+1,0)</f>
        <v>-914</v>
      </c>
      <c r="AD24" s="108">
        <f>IF(COUNT(Table25[[#This Row],[Darba sākuma datums1]:[Amata pienākumu izpildes termiņš, vai darba beigu datums par kuru iesniegts MP2]])=2,MIN(DATE($AD$23,12,31),$D24)-MAX(DATE($AD$23,1,1),$C24)+1,0)</f>
        <v>-1280</v>
      </c>
      <c r="AE24" s="103">
        <f>V24/$V$21</f>
        <v>-40</v>
      </c>
      <c r="AF24" s="104">
        <f t="shared" ref="AF24:AF87" si="1">W24/$W$21</f>
        <v>-20</v>
      </c>
      <c r="AG24" s="104">
        <f t="shared" ref="AG24:AG87" si="2">X24/$X$21</f>
        <v>0</v>
      </c>
      <c r="AH24" s="104">
        <f t="shared" ref="AH24:AH87" si="3">Y24/$Y$21</f>
        <v>20</v>
      </c>
      <c r="AI24" s="104">
        <f t="shared" ref="AI24:AI87" si="4">Z24/$Z$21</f>
        <v>9.9178082191780828</v>
      </c>
      <c r="AJ24" s="104">
        <f t="shared" ref="AJ24:AJ87" si="5">AA24/$AA$21</f>
        <v>-10.082191780821917</v>
      </c>
      <c r="AK24" s="104">
        <f t="shared" ref="AK24:AK87" si="6">AB24/$AB$21</f>
        <v>-30.082191780821919</v>
      </c>
      <c r="AL24" s="104">
        <f t="shared" ref="AL24:AL87" si="7">AC24/$AC$21</f>
        <v>-49.94535519125683</v>
      </c>
      <c r="AM24" s="105">
        <f t="shared" ref="AM24:AM87" si="8">AD24/$AD$21</f>
        <v>-70.136986301369859</v>
      </c>
      <c r="AN24" s="103" t="e">
        <f>Table25[[#This Row],[2021]]/Table25[[#This Row],[d.2021]]</f>
        <v>#DIV/0!</v>
      </c>
      <c r="AO24" s="104" t="e">
        <f>Table25[[#This Row],[2022]]/Table25[[#This Row],[d.2022]]</f>
        <v>#DIV/0!</v>
      </c>
      <c r="AP24" s="104" t="e">
        <f>Table25[[#This Row],[2023]]/Table25[[#This Row],[d.2023]]</f>
        <v>#DIV/0!</v>
      </c>
      <c r="AQ24" s="104">
        <f>Table25[[#This Row],[2024]]/Table25[[#This Row],[d.2024]]</f>
        <v>5</v>
      </c>
      <c r="AR24" s="104" t="e">
        <f>Table25[[#This Row],[2025]]/Table25[[#This Row],[d.2025]]</f>
        <v>#DIV/0!</v>
      </c>
      <c r="AS24" s="104" t="e">
        <f>Table25[[#This Row],[2026]]/Table25[[#This Row],[d.2026]]</f>
        <v>#DIV/0!</v>
      </c>
      <c r="AT24" s="104" t="e">
        <f>Table25[[#This Row],[2027]]/Table25[[#This Row],[d.2027]]</f>
        <v>#DIV/0!</v>
      </c>
      <c r="AU24" s="104" t="e">
        <f>Table25[[#This Row],[2028]]/Table25[[#This Row],[d.2028]]</f>
        <v>#DIV/0!</v>
      </c>
      <c r="AV24" s="108" t="e">
        <f>Table25[[#This Row],[2029]]/Table25[[#This Row],[d.2029]]</f>
        <v>#DIV/0!</v>
      </c>
      <c r="AW24" s="97" t="e">
        <f>Table25[[#This Row],[e.2021]]/Table25[[#This Row],[Papildatvaļinājums par 20216]]</f>
        <v>#DIV/0!</v>
      </c>
      <c r="AX24" s="97" t="e">
        <f>Table25[[#This Row],[e.2022]]/Table25[[#This Row],[Papildatvaļinājums par 20226]]</f>
        <v>#DIV/0!</v>
      </c>
      <c r="AY24" s="97" t="e">
        <f>Table25[[#This Row],[e.2023]]/Table25[[#This Row],[Papildatvaļinājums par 20236]]</f>
        <v>#DIV/0!</v>
      </c>
      <c r="AZ24" s="97">
        <f>Table25[[#This Row],[e.2024]]/Table25[[#This Row],[Papildatvaļinājums par 20246]]</f>
        <v>73.2</v>
      </c>
      <c r="BA24" s="97" t="e">
        <f>Table25[[#This Row],[e.2025]]/Table25[[#This Row],[Papildatvaļinājums par 20256]]</f>
        <v>#DIV/0!</v>
      </c>
      <c r="BB24" s="97" t="e">
        <f>Table25[[#This Row],[e.2026]]/Table25[[#This Row],[Papildatvaļinājums par 20266]]</f>
        <v>#DIV/0!</v>
      </c>
      <c r="BC24" s="97" t="e">
        <f>Table25[[#This Row],[e.2027]]/Table25[[#This Row],[Papildatvaļinājums par 20276]]</f>
        <v>#DIV/0!</v>
      </c>
      <c r="BD24" s="97" t="e">
        <f>Table25[[#This Row],[e.2028]]/Table25[[#This Row],[Papildatvaļinājums par 20286]]</f>
        <v>#DIV/0!</v>
      </c>
      <c r="BE24" s="98" t="e">
        <f>Table25[[#This Row],[e.2029]]/Table25[[#This Row],[Papildatvaļinājums par 20296]]</f>
        <v>#DIV/0!</v>
      </c>
      <c r="BF24" s="111">
        <f>YEAR(Table25[[#This Row],[Ja papildatvaļinājums - darbinieka darba uzsākšana iestādē, ja darbs projektā nav uzsākts 1.janvārī4]])</f>
        <v>1900</v>
      </c>
      <c r="BG24" s="112">
        <f>MONTH(Table25[[#This Row],[Ja papildatvaļinājums - darbinieka darba uzsākšana iestādē, ja darbs projektā nav uzsākts 1.janvārī4]])</f>
        <v>1</v>
      </c>
      <c r="BH24" s="112">
        <f>DAY(Table25[[#This Row],[Ja papildatvaļinājums - darbinieka darba uzsākšana iestādē, ja darbs projektā nav uzsākts 1.janvārī4]])</f>
        <v>0</v>
      </c>
      <c r="BI24" s="146">
        <f t="shared" ref="BI24:BI55" si="9">IF(YEAR($J24)=YEAR($K24),MIN(DATE($BS24,$BT24,$BU24),$K24)-MAX(DATE($BF24,$BG24,$BH24),$J24)+1,MIN(DATE($BF24,12,31))-MAX(DATE($BF24,$BG24,$BH24))+1)</f>
        <v>1</v>
      </c>
      <c r="BJ24" s="143" cm="1">
        <f t="array" ref="BJ24">_xlfn.IFS($BF24=2021,$BI24,$BS24=2021,$BV24,$BF24&lt;2021,$BJ$22,$BS24&gt;2021,$BJ$22,$BF24&gt;2021,$BJ$22,$BS24&lt;2021,$BJ$22)</f>
        <v>365</v>
      </c>
      <c r="BK24" s="117" cm="1">
        <f t="array" ref="BK24">_xlfn.IFS($BF24=2022,$BI24,$BS24=2022,$BV24,$BF24&lt;2022,$BK$22,$BS24&gt;2022,$BK$22,$BF24&gt;2022,$BK$22,$BS24&lt;2022,$BK$22)</f>
        <v>365</v>
      </c>
      <c r="BL24" s="117" cm="1">
        <f t="array" ref="BL24">_xlfn.IFS($BF24=2023,$BI24,$BS24=2023,$BV24,$BF24&lt;2023,$BL$22,$BS24&gt;2023,$BL$22,$BF24&gt;2023,$BL$22,$BS24&lt;2023,$BL$22)</f>
        <v>365</v>
      </c>
      <c r="BM24" s="117" cm="1">
        <f t="array" ref="BM24">_xlfn.IFS($BF24=2024,$BI24,$BS24=2024,$BV24,$BF24&lt;2024,$BM$22,$BS24&gt;2024,$BM$22,$BF24&gt;2024,$BM$22,$BS24&lt;2024,$BM$22)</f>
        <v>366</v>
      </c>
      <c r="BN24" s="117" cm="1">
        <f t="array" ref="BN24">_xlfn.IFS($BF24=2025,$BI24,$BS24=2025,$BV24,$BF24&lt;2025,$BN$22,$BS24&gt;2025,$BN$22,$BF24&gt;2025,$BN$22,$BS24&lt;2025,$BN$22)</f>
        <v>365</v>
      </c>
      <c r="BO24" s="117" cm="1">
        <f t="array" ref="BO24">_xlfn.IFS($BF24=2026,$BI24,$BS24=2026,$BV24,$BF24&lt;2026,$BO$22,$BS24&gt;2026,$BO$22,$BF24&gt;2026,$BO$22,$BS24&lt;2026,$BO$22)</f>
        <v>365</v>
      </c>
      <c r="BP24" s="117" cm="1">
        <f t="array" ref="BP24">_xlfn.IFS($BF24=2027,$BI24,$BS24=2027,$BV24,$BF24&lt;2027,$BP$22,$BS24&gt;2027,$BP$22,$BF24&gt;2027,$BP$22,$BS24&lt;2027,$BP$22)</f>
        <v>365</v>
      </c>
      <c r="BQ24" s="117" cm="1">
        <f t="array" ref="BQ24">_xlfn.IFS($BF24=2028,$BI24,$BS24=2028,$BV24,$BF24&lt;2028,$BQ$22,$BS24&gt;2028,$BQ$22,$BF24&gt;2028,$BQ$22,$BS24&lt;2028,$BQ$22)</f>
        <v>366</v>
      </c>
      <c r="BR24" s="118" cm="1">
        <f t="array" ref="BR24">_xlfn.IFS($BF24=2029,$BI24,$BS24=2029,$BV24,$BF24&lt;2029,$BR$22,$BS24&gt;2029,$BR$22,$BF24&gt;2029,$BR$22,$BS24&lt;2029,$BR$22)</f>
        <v>365</v>
      </c>
      <c r="BS24" s="142">
        <f>YEAR(Table25[[#This Row],[Ja papildatvaļinājums - darbinieka darba beigšanas datums iestādē, ja darbs projektā nav beigts  31.decembrī5]])</f>
        <v>1900</v>
      </c>
      <c r="BT24" s="141">
        <f>MONTH(Table25[[#This Row],[Ja papildatvaļinājums - darbinieka darba beigšanas datums iestādē, ja darbs projektā nav beigts  31.decembrī5]])</f>
        <v>1</v>
      </c>
      <c r="BU24" s="141">
        <f>DAY(Table25[[#This Row],[Ja papildatvaļinājums - darbinieka darba beigšanas datums iestādē, ja darbs projektā nav beigts  31.decembrī5]])</f>
        <v>0</v>
      </c>
      <c r="BV24" s="141">
        <f>IF(YEAR($J24)=YEAR($K24),MIN(DATE($BS24,$BT24,$BU24),$K24)-MAX(DATE($BF24,$BG24,$BH24),$J24)+1,MIN(DATE($BS24,$BT24,$BU24),$K24)-MAX(DATE(Table25[[#This Row],[Darba beigu gads iestādē]],1,1))+1)</f>
        <v>1</v>
      </c>
    </row>
    <row r="25" spans="1:74" x14ac:dyDescent="0.3">
      <c r="A25" s="26">
        <v>2</v>
      </c>
      <c r="B25" s="3" t="s">
        <v>89</v>
      </c>
      <c r="C25" s="179">
        <v>45293</v>
      </c>
      <c r="D25" s="180">
        <v>45838</v>
      </c>
      <c r="E25" s="63">
        <f>SUMIF(Table25[[#This Row],[b.2021]:[c.2029]],"&gt;0",Table25[[#This Row],[b.2021]:[c.2029]])</f>
        <v>34.863163410434915</v>
      </c>
      <c r="F25" s="189">
        <v>20</v>
      </c>
      <c r="G25" s="190">
        <v>5</v>
      </c>
      <c r="H25" s="66">
        <f>Table25[[#This Row],[Atvaļinājuma dienu skaits, kas projektā attiecināts iepriekšējos MP ]]+Table25[[#This Row],[Atvaļinājuma dienu skaits, kas pieprasīts šajā MP3]]</f>
        <v>25</v>
      </c>
      <c r="I25" s="29">
        <f>Table25[[#This Row],[Atvaļinājums proporcionāli nostrādātajam laikam projektā (Visi atvaļinājumi kopā)]]-H25</f>
        <v>9.8631634104349146</v>
      </c>
      <c r="J25" s="191">
        <v>45293</v>
      </c>
      <c r="K25" s="192"/>
      <c r="L25" s="193"/>
      <c r="M25" s="194"/>
      <c r="N25" s="194"/>
      <c r="O25" s="194">
        <v>5</v>
      </c>
      <c r="P25" s="194"/>
      <c r="Q25" s="194"/>
      <c r="R25" s="194"/>
      <c r="S25" s="194"/>
      <c r="T25" s="195"/>
      <c r="U25" s="196"/>
      <c r="V25" s="106">
        <f>IF(COUNT(Table25[[#This Row],[Darba sākuma datums1]:[Amata pienākumu izpildes termiņš, vai darba beigu datums par kuru iesniegts MP2]])=2,MIN(DATE($V$23,12,31),$D25)-MAX(DATE($V$23,1,1),$C25)+1,0)</f>
        <v>-731</v>
      </c>
      <c r="W25" s="104">
        <f>IF(COUNT(Table25[[#This Row],[Darba sākuma datums1]:[Amata pienākumu izpildes termiņš, vai darba beigu datums par kuru iesniegts MP2]])=2,MIN(DATE($W$23,12,31),$D25)-MAX(DATE($W$23,1,1),$C25)+1,0)</f>
        <v>-366</v>
      </c>
      <c r="X25" s="104">
        <f>IF(COUNT(Table25[[#This Row],[Darba sākuma datums1]:[Amata pienākumu izpildes termiņš, vai darba beigu datums par kuru iesniegts MP2]])=2,MIN(DATE($X$23,12,31),$D25)-MAX(DATE($X$23,1,1),$C25)+1,0)</f>
        <v>-1</v>
      </c>
      <c r="Y25" s="104">
        <f>IF(COUNT(Table25[[#This Row],[Darba sākuma datums1]:[Amata pienākumu izpildes termiņš, vai darba beigu datums par kuru iesniegts MP2]])=2,MIN(DATE($Y$23,12,31),$D25)-MAX(DATE($Y$23,1,1),$C25)+1,0)</f>
        <v>365</v>
      </c>
      <c r="Z25" s="104">
        <f>IF(COUNT(Table25[[#This Row],[Darba sākuma datums1]:[Amata pienākumu izpildes termiņš, vai darba beigu datums par kuru iesniegts MP2]])=2,MIN(DATE($Z$23,12,31),$D25)-MAX(DATE(Z$23,1,1),$C25)+1,0)</f>
        <v>181</v>
      </c>
      <c r="AA25" s="104">
        <f>IF(COUNT(Table25[[#This Row],[Darba sākuma datums1]:[Amata pienākumu izpildes termiņš, vai darba beigu datums par kuru iesniegts MP2]])=2,MIN(DATE($AA$23,12,31),$D25)-MAX(DATE($AA$23,1,1),$C25)+1,0)</f>
        <v>-184</v>
      </c>
      <c r="AB25" s="104">
        <f>IF(COUNT(Table25[[#This Row],[Darba sākuma datums1]:[Amata pienākumu izpildes termiņš, vai darba beigu datums par kuru iesniegts MP2]])=2,MIN(DATE($AB$23,12,31),$D25)-MAX(DATE($AB$23,1,1),$C25)+1,0)</f>
        <v>-549</v>
      </c>
      <c r="AC25" s="104">
        <f>IF(COUNT(Table25[[#This Row],[Darba sākuma datums1]:[Amata pienākumu izpildes termiņš, vai darba beigu datums par kuru iesniegts MP2]])=2,MIN(DATE($AC$23,12,31),$D25)-MAX(DATE($AC$23,1,1),$C25)+1,0)</f>
        <v>-914</v>
      </c>
      <c r="AD25" s="108">
        <f>IF(COUNT(Table25[[#This Row],[Darba sākuma datums1]:[Amata pienākumu izpildes termiņš, vai darba beigu datums par kuru iesniegts MP2]])=2,MIN(DATE($AD$23,12,31),$D25)-MAX(DATE($AD$23,1,1),$C25)+1,0)</f>
        <v>-1280</v>
      </c>
      <c r="AE25" s="106">
        <f t="shared" ref="AE25:AE88" si="10">V25/$V$21</f>
        <v>-40.054794520547944</v>
      </c>
      <c r="AF25" s="99">
        <f t="shared" si="1"/>
        <v>-20.054794520547944</v>
      </c>
      <c r="AG25" s="99">
        <f t="shared" si="2"/>
        <v>-5.4794520547945202E-2</v>
      </c>
      <c r="AH25" s="99">
        <f t="shared" si="3"/>
        <v>19.94535519125683</v>
      </c>
      <c r="AI25" s="99">
        <f t="shared" si="4"/>
        <v>9.9178082191780828</v>
      </c>
      <c r="AJ25" s="99">
        <f t="shared" si="5"/>
        <v>-10.082191780821917</v>
      </c>
      <c r="AK25" s="99">
        <f t="shared" si="6"/>
        <v>-30.082191780821919</v>
      </c>
      <c r="AL25" s="99">
        <f t="shared" si="7"/>
        <v>-49.94535519125683</v>
      </c>
      <c r="AM25" s="100">
        <f t="shared" si="8"/>
        <v>-70.136986301369859</v>
      </c>
      <c r="AN25" s="103" t="e">
        <f>Table25[[#This Row],[2021]]/Table25[[#This Row],[d.2021]]</f>
        <v>#DIV/0!</v>
      </c>
      <c r="AO25" s="104" t="e">
        <f>Table25[[#This Row],[2022]]/Table25[[#This Row],[d.2022]]</f>
        <v>#DIV/0!</v>
      </c>
      <c r="AP25" s="104" t="e">
        <f>Table25[[#This Row],[2023]]/Table25[[#This Row],[d.2023]]</f>
        <v>#DIV/0!</v>
      </c>
      <c r="AQ25" s="104">
        <f>Table25[[#This Row],[2024]]/Table25[[#This Row],[d.2024]]</f>
        <v>5</v>
      </c>
      <c r="AR25" s="104" t="e">
        <f>Table25[[#This Row],[2025]]/Table25[[#This Row],[d.2025]]</f>
        <v>#DIV/0!</v>
      </c>
      <c r="AS25" s="104" t="e">
        <f>Table25[[#This Row],[2026]]/Table25[[#This Row],[d.2026]]</f>
        <v>#DIV/0!</v>
      </c>
      <c r="AT25" s="104" t="e">
        <f>Table25[[#This Row],[2027]]/Table25[[#This Row],[d.2027]]</f>
        <v>#DIV/0!</v>
      </c>
      <c r="AU25" s="104" t="e">
        <f>Table25[[#This Row],[2028]]/Table25[[#This Row],[d.2028]]</f>
        <v>#DIV/0!</v>
      </c>
      <c r="AV25" s="108" t="e">
        <f>Table25[[#This Row],[2029]]/Table25[[#This Row],[d.2029]]</f>
        <v>#DIV/0!</v>
      </c>
      <c r="AW25" s="97" t="e">
        <f>Table25[[#This Row],[e.2021]]/Table25[[#This Row],[Papildatvaļinājums par 20216]]</f>
        <v>#DIV/0!</v>
      </c>
      <c r="AX25" s="97" t="e">
        <f>Table25[[#This Row],[e.2022]]/Table25[[#This Row],[Papildatvaļinājums par 20226]]</f>
        <v>#DIV/0!</v>
      </c>
      <c r="AY25" s="97" t="e">
        <f>Table25[[#This Row],[e.2023]]/Table25[[#This Row],[Papildatvaļinājums par 20236]]</f>
        <v>#DIV/0!</v>
      </c>
      <c r="AZ25" s="97">
        <f>Table25[[#This Row],[e.2024]]/Table25[[#This Row],[Papildatvaļinājums par 20246]]</f>
        <v>73</v>
      </c>
      <c r="BA25" s="97" t="e">
        <f>Table25[[#This Row],[e.2025]]/Table25[[#This Row],[Papildatvaļinājums par 20256]]</f>
        <v>#DIV/0!</v>
      </c>
      <c r="BB25" s="97" t="e">
        <f>Table25[[#This Row],[e.2026]]/Table25[[#This Row],[Papildatvaļinājums par 20266]]</f>
        <v>#DIV/0!</v>
      </c>
      <c r="BC25" s="97" t="e">
        <f>Table25[[#This Row],[e.2027]]/Table25[[#This Row],[Papildatvaļinājums par 20276]]</f>
        <v>#DIV/0!</v>
      </c>
      <c r="BD25" s="97" t="e">
        <f>Table25[[#This Row],[e.2028]]/Table25[[#This Row],[Papildatvaļinājums par 20286]]</f>
        <v>#DIV/0!</v>
      </c>
      <c r="BE25" s="98" t="e">
        <f>Table25[[#This Row],[e.2029]]/Table25[[#This Row],[Papildatvaļinājums par 20296]]</f>
        <v>#DIV/0!</v>
      </c>
      <c r="BF25" s="85">
        <f>YEAR(Table25[[#This Row],[Ja papildatvaļinājums - darbinieka darba uzsākšana iestādē, ja darbs projektā nav uzsākts 1.janvārī4]])</f>
        <v>2024</v>
      </c>
      <c r="BG25" s="86">
        <f>MONTH(Table25[[#This Row],[Ja papildatvaļinājums - darbinieka darba uzsākšana iestādē, ja darbs projektā nav uzsākts 1.janvārī4]])</f>
        <v>1</v>
      </c>
      <c r="BH25" s="86">
        <f>DAY(Table25[[#This Row],[Ja papildatvaļinājums - darbinieka darba uzsākšana iestādē, ja darbs projektā nav uzsākts 1.janvārī4]])</f>
        <v>2</v>
      </c>
      <c r="BI25" s="147">
        <f t="shared" si="9"/>
        <v>365</v>
      </c>
      <c r="BJ25" s="144" cm="1">
        <f t="array" ref="BJ25">_xlfn.IFS($BF25=2021,$BI25,$BS25=2021,$BV25,$BF25&lt;2021,$BJ$22,$BS25&gt;2021,$BJ$22,$BF25&gt;2021,$BJ$22,$BS25&lt;2021,$BJ$22)</f>
        <v>365</v>
      </c>
      <c r="BK25" s="116" cm="1">
        <f t="array" ref="BK25">_xlfn.IFS($BF25=2022,$BI25,$BS25=2022,$BV25,$BF25&lt;2022,$BK$22,$BS25&gt;2022,$BK$22,$BF25&gt;2022,$BK$22,$BS25&lt;2022,$BK$22)</f>
        <v>365</v>
      </c>
      <c r="BL25" s="116" cm="1">
        <f t="array" ref="BL25">_xlfn.IFS($BF25=2023,$BI25,$BS25=2023,$BV25,$BF25&lt;2023,$BL$22,$BS25&gt;2023,$BL$22,$BF25&gt;2023,$BL$22,$BS25&lt;2023,$BL$22)</f>
        <v>365</v>
      </c>
      <c r="BM25" s="116" cm="1">
        <f t="array" ref="BM25">_xlfn.IFS($BF25=2024,$BI25,$BS25=2024,$BV25,$BF25&lt;2024,$BM$22,$BS25&gt;2024,$BM$22,$BF25&gt;2024,$BM$22,$BS25&lt;2024,$BM$22)</f>
        <v>365</v>
      </c>
      <c r="BN25" s="116" cm="1">
        <f t="array" ref="BN25">_xlfn.IFS($BF25=2025,$BI25,$BS25=2025,$BV25,$BF25&lt;2025,$BN$22,$BS25&gt;2025,$BN$22,$BF25&gt;2025,$BN$22,$BS25&lt;2025,$BN$22)</f>
        <v>365</v>
      </c>
      <c r="BO25" s="116" cm="1">
        <f t="array" ref="BO25">_xlfn.IFS($BF25=2026,$BI25,$BS25=2026,$BV25,$BF25&lt;2026,$BO$22,$BS25&gt;2026,$BO$22,$BF25&gt;2026,$BO$22,$BS25&lt;2026,$BO$22)</f>
        <v>365</v>
      </c>
      <c r="BP25" s="116" cm="1">
        <f t="array" ref="BP25">_xlfn.IFS($BF25=2027,$BI25,$BS25=2027,$BV25,$BF25&lt;2027,$BP$22,$BS25&gt;2027,$BP$22,$BF25&gt;2027,$BP$22,$BS25&lt;2027,$BP$22)</f>
        <v>365</v>
      </c>
      <c r="BQ25" s="116" cm="1">
        <f t="array" ref="BQ25">_xlfn.IFS($BF25=2028,$BI25,$BS25=2028,$BV25,$BF25&lt;2028,$BQ$22,$BS25&gt;2028,$BQ$22,$BF25&gt;2028,$BQ$22,$BS25&lt;2028,$BQ$22)</f>
        <v>366</v>
      </c>
      <c r="BR25" s="119" cm="1">
        <f t="array" ref="BR25">_xlfn.IFS($BF25=2029,$BI25,$BS25=2029,$BV25,$BF25&lt;2029,$BR$22,$BS25&gt;2029,$BR$22,$BF25&gt;2029,$BR$22,$BS25&lt;2029,$BR$22)</f>
        <v>365</v>
      </c>
      <c r="BS25" s="142">
        <f>YEAR(Table25[[#This Row],[Ja papildatvaļinājums - darbinieka darba beigšanas datums iestādē, ja darbs projektā nav beigts  31.decembrī5]])</f>
        <v>1900</v>
      </c>
      <c r="BT25" s="141">
        <f>MONTH(Table25[[#This Row],[Ja papildatvaļinājums - darbinieka darba beigšanas datums iestādē, ja darbs projektā nav beigts  31.decembrī5]])</f>
        <v>1</v>
      </c>
      <c r="BU25" s="141">
        <f>DAY(Table25[[#This Row],[Ja papildatvaļinājums - darbinieka darba beigšanas datums iestādē, ja darbs projektā nav beigts  31.decembrī5]])</f>
        <v>0</v>
      </c>
      <c r="BV25" s="141">
        <f>IF(YEAR($J25)=YEAR($K25),MIN(DATE($BS25,$BT25,$BU25),$K25)-MAX(DATE($BF25,$BG25,$BH25),$J25)+1,MIN(DATE($BS25,$BT25,$BU25),$K25)-MAX(DATE(Table25[[#This Row],[Darba beigu gads iestādē]],1,1))+1)</f>
        <v>0</v>
      </c>
    </row>
    <row r="26" spans="1:74" x14ac:dyDescent="0.3">
      <c r="A26" s="26">
        <v>3</v>
      </c>
      <c r="B26" s="3" t="s">
        <v>90</v>
      </c>
      <c r="C26" s="197">
        <v>45292</v>
      </c>
      <c r="D26" s="198">
        <v>45838</v>
      </c>
      <c r="E26" s="63">
        <f>SUMIF(Table25[[#This Row],[b.2021]:[c.2029]],"&gt;0",Table25[[#This Row],[b.2021]:[c.2029]])</f>
        <v>35.917808219178085</v>
      </c>
      <c r="F26" s="189">
        <v>20</v>
      </c>
      <c r="G26" s="190">
        <v>5</v>
      </c>
      <c r="H26" s="66">
        <f>Table25[[#This Row],[Atvaļinājuma dienu skaits, kas projektā attiecināts iepriekšējos MP ]]+Table25[[#This Row],[Atvaļinājuma dienu skaits, kas pieprasīts šajā MP3]]</f>
        <v>25</v>
      </c>
      <c r="I26" s="29">
        <f>Table25[[#This Row],[Atvaļinājums proporcionāli nostrādātajam laikam projektā (Visi atvaļinājumi kopā)]]-H26</f>
        <v>10.917808219178085</v>
      </c>
      <c r="J26" s="191"/>
      <c r="K26" s="192"/>
      <c r="L26" s="193"/>
      <c r="M26" s="194"/>
      <c r="N26" s="194"/>
      <c r="O26" s="194">
        <v>6</v>
      </c>
      <c r="P26" s="194"/>
      <c r="Q26" s="194"/>
      <c r="R26" s="194"/>
      <c r="S26" s="194"/>
      <c r="T26" s="195"/>
      <c r="U26" s="196"/>
      <c r="V26" s="106">
        <f>IF(COUNT(Table25[[#This Row],[Darba sākuma datums1]:[Amata pienākumu izpildes termiņš, vai darba beigu datums par kuru iesniegts MP2]])=2,MIN(DATE($V$23,12,31),$D26)-MAX(DATE($V$23,1,1),$C26)+1,0)</f>
        <v>-730</v>
      </c>
      <c r="W26" s="104">
        <f>IF(COUNT(Table25[[#This Row],[Darba sākuma datums1]:[Amata pienākumu izpildes termiņš, vai darba beigu datums par kuru iesniegts MP2]])=2,MIN(DATE($W$23,12,31),$D26)-MAX(DATE($W$23,1,1),$C26)+1,0)</f>
        <v>-365</v>
      </c>
      <c r="X26" s="104">
        <f>IF(COUNT(Table25[[#This Row],[Darba sākuma datums1]:[Amata pienākumu izpildes termiņš, vai darba beigu datums par kuru iesniegts MP2]])=2,MIN(DATE($X$23,12,31),$D26)-MAX(DATE($X$23,1,1),$C26)+1,0)</f>
        <v>0</v>
      </c>
      <c r="Y26" s="104">
        <f>IF(COUNT(Table25[[#This Row],[Darba sākuma datums1]:[Amata pienākumu izpildes termiņš, vai darba beigu datums par kuru iesniegts MP2]])=2,MIN(DATE($Y$23,12,31),$D26)-MAX(DATE($Y$23,1,1),$C26)+1,0)</f>
        <v>366</v>
      </c>
      <c r="Z26" s="104">
        <f>IF(COUNT(Table25[[#This Row],[Darba sākuma datums1]:[Amata pienākumu izpildes termiņš, vai darba beigu datums par kuru iesniegts MP2]])=2,MIN(DATE($Z$23,12,31),$D26)-MAX(DATE(Z$23,1,1),$C26)+1,0)</f>
        <v>181</v>
      </c>
      <c r="AA26" s="104">
        <f>IF(COUNT(Table25[[#This Row],[Darba sākuma datums1]:[Amata pienākumu izpildes termiņš, vai darba beigu datums par kuru iesniegts MP2]])=2,MIN(DATE($AA$23,12,31),$D26)-MAX(DATE($AA$23,1,1),$C26)+1,0)</f>
        <v>-184</v>
      </c>
      <c r="AB26" s="104">
        <f>IF(COUNT(Table25[[#This Row],[Darba sākuma datums1]:[Amata pienākumu izpildes termiņš, vai darba beigu datums par kuru iesniegts MP2]])=2,MIN(DATE($AB$23,12,31),$D26)-MAX(DATE($AB$23,1,1),$C26)+1,0)</f>
        <v>-549</v>
      </c>
      <c r="AC26" s="104">
        <f>IF(COUNT(Table25[[#This Row],[Darba sākuma datums1]:[Amata pienākumu izpildes termiņš, vai darba beigu datums par kuru iesniegts MP2]])=2,MIN(DATE($AC$23,12,31),$D26)-MAX(DATE($AC$23,1,1),$C26)+1,0)</f>
        <v>-914</v>
      </c>
      <c r="AD26" s="108">
        <f>IF(COUNT(Table25[[#This Row],[Darba sākuma datums1]:[Amata pienākumu izpildes termiņš, vai darba beigu datums par kuru iesniegts MP2]])=2,MIN(DATE($AD$23,12,31),$D26)-MAX(DATE($AD$23,1,1),$C26)+1,0)</f>
        <v>-1280</v>
      </c>
      <c r="AE26" s="106">
        <f t="shared" si="10"/>
        <v>-40</v>
      </c>
      <c r="AF26" s="99">
        <f t="shared" si="1"/>
        <v>-20</v>
      </c>
      <c r="AG26" s="99">
        <f t="shared" si="2"/>
        <v>0</v>
      </c>
      <c r="AH26" s="99">
        <f t="shared" si="3"/>
        <v>20</v>
      </c>
      <c r="AI26" s="99">
        <f t="shared" si="4"/>
        <v>9.9178082191780828</v>
      </c>
      <c r="AJ26" s="99">
        <f t="shared" si="5"/>
        <v>-10.082191780821917</v>
      </c>
      <c r="AK26" s="99">
        <f t="shared" si="6"/>
        <v>-30.082191780821919</v>
      </c>
      <c r="AL26" s="99">
        <f t="shared" si="7"/>
        <v>-49.94535519125683</v>
      </c>
      <c r="AM26" s="100">
        <f t="shared" si="8"/>
        <v>-70.136986301369859</v>
      </c>
      <c r="AN26" s="103" t="e">
        <f>Table25[[#This Row],[2021]]/Table25[[#This Row],[d.2021]]</f>
        <v>#DIV/0!</v>
      </c>
      <c r="AO26" s="104" t="e">
        <f>Table25[[#This Row],[2022]]/Table25[[#This Row],[d.2022]]</f>
        <v>#DIV/0!</v>
      </c>
      <c r="AP26" s="104" t="e">
        <f>Table25[[#This Row],[2023]]/Table25[[#This Row],[d.2023]]</f>
        <v>#DIV/0!</v>
      </c>
      <c r="AQ26" s="104">
        <f>Table25[[#This Row],[2024]]/Table25[[#This Row],[d.2024]]</f>
        <v>6</v>
      </c>
      <c r="AR26" s="104" t="e">
        <f>Table25[[#This Row],[2025]]/Table25[[#This Row],[d.2025]]</f>
        <v>#DIV/0!</v>
      </c>
      <c r="AS26" s="104" t="e">
        <f>Table25[[#This Row],[2026]]/Table25[[#This Row],[d.2026]]</f>
        <v>#DIV/0!</v>
      </c>
      <c r="AT26" s="104" t="e">
        <f>Table25[[#This Row],[2027]]/Table25[[#This Row],[d.2027]]</f>
        <v>#DIV/0!</v>
      </c>
      <c r="AU26" s="104" t="e">
        <f>Table25[[#This Row],[2028]]/Table25[[#This Row],[d.2028]]</f>
        <v>#DIV/0!</v>
      </c>
      <c r="AV26" s="108" t="e">
        <f>Table25[[#This Row],[2029]]/Table25[[#This Row],[d.2029]]</f>
        <v>#DIV/0!</v>
      </c>
      <c r="AW26" s="97" t="e">
        <f>Table25[[#This Row],[e.2021]]/Table25[[#This Row],[Papildatvaļinājums par 20216]]</f>
        <v>#DIV/0!</v>
      </c>
      <c r="AX26" s="97" t="e">
        <f>Table25[[#This Row],[e.2022]]/Table25[[#This Row],[Papildatvaļinājums par 20226]]</f>
        <v>#DIV/0!</v>
      </c>
      <c r="AY26" s="97" t="e">
        <f>Table25[[#This Row],[e.2023]]/Table25[[#This Row],[Papildatvaļinājums par 20236]]</f>
        <v>#DIV/0!</v>
      </c>
      <c r="AZ26" s="97">
        <f>Table25[[#This Row],[e.2024]]/Table25[[#This Row],[Papildatvaļinājums par 20246]]</f>
        <v>61</v>
      </c>
      <c r="BA26" s="97" t="e">
        <f>Table25[[#This Row],[e.2025]]/Table25[[#This Row],[Papildatvaļinājums par 20256]]</f>
        <v>#DIV/0!</v>
      </c>
      <c r="BB26" s="97" t="e">
        <f>Table25[[#This Row],[e.2026]]/Table25[[#This Row],[Papildatvaļinājums par 20266]]</f>
        <v>#DIV/0!</v>
      </c>
      <c r="BC26" s="97" t="e">
        <f>Table25[[#This Row],[e.2027]]/Table25[[#This Row],[Papildatvaļinājums par 20276]]</f>
        <v>#DIV/0!</v>
      </c>
      <c r="BD26" s="97" t="e">
        <f>Table25[[#This Row],[e.2028]]/Table25[[#This Row],[Papildatvaļinājums par 20286]]</f>
        <v>#DIV/0!</v>
      </c>
      <c r="BE26" s="98" t="e">
        <f>Table25[[#This Row],[e.2029]]/Table25[[#This Row],[Papildatvaļinājums par 20296]]</f>
        <v>#DIV/0!</v>
      </c>
      <c r="BF26" s="85">
        <f>YEAR(Table25[[#This Row],[Ja papildatvaļinājums - darbinieka darba uzsākšana iestādē, ja darbs projektā nav uzsākts 1.janvārī4]])</f>
        <v>1900</v>
      </c>
      <c r="BG26" s="86">
        <f>MONTH(Table25[[#This Row],[Ja papildatvaļinājums - darbinieka darba uzsākšana iestādē, ja darbs projektā nav uzsākts 1.janvārī4]])</f>
        <v>1</v>
      </c>
      <c r="BH26" s="86">
        <f>DAY(Table25[[#This Row],[Ja papildatvaļinājums - darbinieka darba uzsākšana iestādē, ja darbs projektā nav uzsākts 1.janvārī4]])</f>
        <v>0</v>
      </c>
      <c r="BI26" s="147">
        <f t="shared" si="9"/>
        <v>1</v>
      </c>
      <c r="BJ26" s="144" cm="1">
        <f t="array" ref="BJ26">_xlfn.IFS($BF26=2021,$BI26,$BS26=2021,$BV26,$BF26&lt;2021,$BJ$22,$BS26&gt;2021,$BJ$22,$BF26&gt;2021,$BJ$22,$BS26&lt;2021,$BJ$22)</f>
        <v>365</v>
      </c>
      <c r="BK26" s="116" cm="1">
        <f t="array" ref="BK26">_xlfn.IFS($BF26=2022,$BI26,$BS26=2022,$BV26,$BF26&lt;2022,$BK$22,$BS26&gt;2022,$BK$22,$BF26&gt;2022,$BK$22,$BS26&lt;2022,$BK$22)</f>
        <v>365</v>
      </c>
      <c r="BL26" s="116" cm="1">
        <f t="array" ref="BL26">_xlfn.IFS($BF26=2023,$BI26,$BS26=2023,$BV26,$BF26&lt;2023,$BL$22,$BS26&gt;2023,$BL$22,$BF26&gt;2023,$BL$22,$BS26&lt;2023,$BL$22)</f>
        <v>365</v>
      </c>
      <c r="BM26" s="116" cm="1">
        <f t="array" ref="BM26">_xlfn.IFS($BF26=2024,$BI26,$BS26=2024,$BV26,$BF26&lt;2024,$BM$22,$BS26&gt;2024,$BM$22,$BF26&gt;2024,$BM$22,$BS26&lt;2024,$BM$22)</f>
        <v>366</v>
      </c>
      <c r="BN26" s="116" cm="1">
        <f t="array" ref="BN26">_xlfn.IFS($BF26=2025,$BI26,$BS26=2025,$BV26,$BF26&lt;2025,$BN$22,$BS26&gt;2025,$BN$22,$BF26&gt;2025,$BN$22,$BS26&lt;2025,$BN$22)</f>
        <v>365</v>
      </c>
      <c r="BO26" s="116" cm="1">
        <f t="array" ref="BO26">_xlfn.IFS($BF26=2026,$BI26,$BS26=2026,$BV26,$BF26&lt;2026,$BO$22,$BS26&gt;2026,$BO$22,$BF26&gt;2026,$BO$22,$BS26&lt;2026,$BO$22)</f>
        <v>365</v>
      </c>
      <c r="BP26" s="116" cm="1">
        <f t="array" ref="BP26">_xlfn.IFS($BF26=2027,$BI26,$BS26=2027,$BV26,$BF26&lt;2027,$BP$22,$BS26&gt;2027,$BP$22,$BF26&gt;2027,$BP$22,$BS26&lt;2027,$BP$22)</f>
        <v>365</v>
      </c>
      <c r="BQ26" s="116" cm="1">
        <f t="array" ref="BQ26">_xlfn.IFS($BF26=2028,$BI26,$BS26=2028,$BV26,$BF26&lt;2028,$BQ$22,$BS26&gt;2028,$BQ$22,$BF26&gt;2028,$BQ$22,$BS26&lt;2028,$BQ$22)</f>
        <v>366</v>
      </c>
      <c r="BR26" s="119" cm="1">
        <f t="array" ref="BR26">_xlfn.IFS($BF26=2029,$BI26,$BS26=2029,$BV26,$BF26&lt;2029,$BR$22,$BS26&gt;2029,$BR$22,$BF26&gt;2029,$BR$22,$BS26&lt;2029,$BR$22)</f>
        <v>365</v>
      </c>
      <c r="BS26" s="142">
        <f>YEAR(Table25[[#This Row],[Ja papildatvaļinājums - darbinieka darba beigšanas datums iestādē, ja darbs projektā nav beigts  31.decembrī5]])</f>
        <v>1900</v>
      </c>
      <c r="BT26" s="141">
        <f>MONTH(Table25[[#This Row],[Ja papildatvaļinājums - darbinieka darba beigšanas datums iestādē, ja darbs projektā nav beigts  31.decembrī5]])</f>
        <v>1</v>
      </c>
      <c r="BU26" s="141">
        <f>DAY(Table25[[#This Row],[Ja papildatvaļinājums - darbinieka darba beigšanas datums iestādē, ja darbs projektā nav beigts  31.decembrī5]])</f>
        <v>0</v>
      </c>
      <c r="BV26" s="141">
        <f>IF(YEAR($J26)=YEAR($K26),MIN(DATE($BS26,$BT26,$BU26),$K26)-MAX(DATE($BF26,$BG26,$BH26),$J26)+1,MIN(DATE($BS26,$BT26,$BU26),$K26)-MAX(DATE(Table25[[#This Row],[Darba beigu gads iestādē]],1,1))+1)</f>
        <v>1</v>
      </c>
    </row>
    <row r="27" spans="1:74" x14ac:dyDescent="0.3">
      <c r="A27" s="26">
        <v>4</v>
      </c>
      <c r="B27" s="3" t="s">
        <v>91</v>
      </c>
      <c r="C27" s="197">
        <v>45550</v>
      </c>
      <c r="D27" s="198">
        <v>46022</v>
      </c>
      <c r="E27" s="63">
        <f>SUMIF(Table25[[#This Row],[b.2021]:[c.2029]],"&gt;0",Table25[[#This Row],[b.2021]:[c.2029]])</f>
        <v>27.377049180327866</v>
      </c>
      <c r="F27" s="189">
        <v>20</v>
      </c>
      <c r="G27" s="190">
        <v>8</v>
      </c>
      <c r="H27" s="66">
        <f>Table25[[#This Row],[Atvaļinājuma dienu skaits, kas projektā attiecināts iepriekšējos MP ]]+Table25[[#This Row],[Atvaļinājuma dienu skaits, kas pieprasīts šajā MP3]]</f>
        <v>28</v>
      </c>
      <c r="I27" s="29">
        <f>Table25[[#This Row],[Atvaļinājums proporcionāli nostrādātajam laikam projektā (Visi atvaļinājumi kopā)]]-H27</f>
        <v>-0.62295081967213406</v>
      </c>
      <c r="J27" s="191">
        <v>45292</v>
      </c>
      <c r="K27" s="192"/>
      <c r="L27" s="193"/>
      <c r="M27" s="194"/>
      <c r="N27" s="194"/>
      <c r="O27" s="194">
        <v>5</v>
      </c>
      <c r="P27" s="194"/>
      <c r="Q27" s="194"/>
      <c r="R27" s="194"/>
      <c r="S27" s="194"/>
      <c r="T27" s="195"/>
      <c r="U27" s="196"/>
      <c r="V27" s="106">
        <f>IF(COUNT(Table25[[#This Row],[Darba sākuma datums1]:[Amata pienākumu izpildes termiņš, vai darba beigu datums par kuru iesniegts MP2]])=2,MIN(DATE($V$23,12,31),$D27)-MAX(DATE($V$23,1,1),$C27)+1,0)</f>
        <v>-988</v>
      </c>
      <c r="W27" s="104">
        <f>IF(COUNT(Table25[[#This Row],[Darba sākuma datums1]:[Amata pienākumu izpildes termiņš, vai darba beigu datums par kuru iesniegts MP2]])=2,MIN(DATE($W$23,12,31),$D27)-MAX(DATE($W$23,1,1),$C27)+1,0)</f>
        <v>-623</v>
      </c>
      <c r="X27" s="104">
        <f>IF(COUNT(Table25[[#This Row],[Darba sākuma datums1]:[Amata pienākumu izpildes termiņš, vai darba beigu datums par kuru iesniegts MP2]])=2,MIN(DATE($X$23,12,31),$D27)-MAX(DATE($X$23,1,1),$C27)+1,0)</f>
        <v>-258</v>
      </c>
      <c r="Y27" s="104">
        <f>IF(COUNT(Table25[[#This Row],[Darba sākuma datums1]:[Amata pienākumu izpildes termiņš, vai darba beigu datums par kuru iesniegts MP2]])=2,MIN(DATE($Y$23,12,31),$D27)-MAX(DATE($Y$23,1,1),$C27)+1,0)</f>
        <v>108</v>
      </c>
      <c r="Z27" s="104">
        <f>IF(COUNT(Table25[[#This Row],[Darba sākuma datums1]:[Amata pienākumu izpildes termiņš, vai darba beigu datums par kuru iesniegts MP2]])=2,MIN(DATE($Z$23,12,31),$D27)-MAX(DATE(Z$23,1,1),$C27)+1,0)</f>
        <v>365</v>
      </c>
      <c r="AA27" s="104">
        <f>IF(COUNT(Table25[[#This Row],[Darba sākuma datums1]:[Amata pienākumu izpildes termiņš, vai darba beigu datums par kuru iesniegts MP2]])=2,MIN(DATE($AA$23,12,31),$D27)-MAX(DATE($AA$23,1,1),$C27)+1,0)</f>
        <v>0</v>
      </c>
      <c r="AB27" s="104">
        <f>IF(COUNT(Table25[[#This Row],[Darba sākuma datums1]:[Amata pienākumu izpildes termiņš, vai darba beigu datums par kuru iesniegts MP2]])=2,MIN(DATE($AB$23,12,31),$D27)-MAX(DATE($AB$23,1,1),$C27)+1,0)</f>
        <v>-365</v>
      </c>
      <c r="AC27" s="104">
        <f>IF(COUNT(Table25[[#This Row],[Darba sākuma datums1]:[Amata pienākumu izpildes termiņš, vai darba beigu datums par kuru iesniegts MP2]])=2,MIN(DATE($AC$23,12,31),$D27)-MAX(DATE($AC$23,1,1),$C27)+1,0)</f>
        <v>-730</v>
      </c>
      <c r="AD27" s="108">
        <f>IF(COUNT(Table25[[#This Row],[Darba sākuma datums1]:[Amata pienākumu izpildes termiņš, vai darba beigu datums par kuru iesniegts MP2]])=2,MIN(DATE($AD$23,12,31),$D27)-MAX(DATE($AD$23,1,1),$C27)+1,0)</f>
        <v>-1096</v>
      </c>
      <c r="AE27" s="106">
        <f t="shared" si="10"/>
        <v>-54.136986301369866</v>
      </c>
      <c r="AF27" s="99">
        <f t="shared" si="1"/>
        <v>-34.136986301369866</v>
      </c>
      <c r="AG27" s="99">
        <f t="shared" si="2"/>
        <v>-14.136986301369863</v>
      </c>
      <c r="AH27" s="99">
        <f t="shared" si="3"/>
        <v>5.9016393442622945</v>
      </c>
      <c r="AI27" s="99">
        <f t="shared" si="4"/>
        <v>20</v>
      </c>
      <c r="AJ27" s="99">
        <f t="shared" si="5"/>
        <v>0</v>
      </c>
      <c r="AK27" s="99">
        <f t="shared" si="6"/>
        <v>-20</v>
      </c>
      <c r="AL27" s="99">
        <f t="shared" si="7"/>
        <v>-39.89071038251366</v>
      </c>
      <c r="AM27" s="100">
        <f t="shared" si="8"/>
        <v>-60.054794520547944</v>
      </c>
      <c r="AN27" s="103" t="e">
        <f>Table25[[#This Row],[2021]]/Table25[[#This Row],[d.2021]]</f>
        <v>#DIV/0!</v>
      </c>
      <c r="AO27" s="104" t="e">
        <f>Table25[[#This Row],[2022]]/Table25[[#This Row],[d.2022]]</f>
        <v>#DIV/0!</v>
      </c>
      <c r="AP27" s="104" t="e">
        <f>Table25[[#This Row],[2023]]/Table25[[#This Row],[d.2023]]</f>
        <v>#DIV/0!</v>
      </c>
      <c r="AQ27" s="104">
        <f>Table25[[#This Row],[2024]]/Table25[[#This Row],[d.2024]]</f>
        <v>1.4754098360655736</v>
      </c>
      <c r="AR27" s="104" t="e">
        <f>Table25[[#This Row],[2025]]/Table25[[#This Row],[d.2025]]</f>
        <v>#DIV/0!</v>
      </c>
      <c r="AS27" s="104" t="e">
        <f>Table25[[#This Row],[2026]]/Table25[[#This Row],[d.2026]]</f>
        <v>#DIV/0!</v>
      </c>
      <c r="AT27" s="104" t="e">
        <f>Table25[[#This Row],[2027]]/Table25[[#This Row],[d.2027]]</f>
        <v>#DIV/0!</v>
      </c>
      <c r="AU27" s="104" t="e">
        <f>Table25[[#This Row],[2028]]/Table25[[#This Row],[d.2028]]</f>
        <v>#DIV/0!</v>
      </c>
      <c r="AV27" s="108" t="e">
        <f>Table25[[#This Row],[2029]]/Table25[[#This Row],[d.2029]]</f>
        <v>#DIV/0!</v>
      </c>
      <c r="AW27" s="97" t="e">
        <f>Table25[[#This Row],[e.2021]]/Table25[[#This Row],[Papildatvaļinājums par 20216]]</f>
        <v>#DIV/0!</v>
      </c>
      <c r="AX27" s="97" t="e">
        <f>Table25[[#This Row],[e.2022]]/Table25[[#This Row],[Papildatvaļinājums par 20226]]</f>
        <v>#DIV/0!</v>
      </c>
      <c r="AY27" s="97" t="e">
        <f>Table25[[#This Row],[e.2023]]/Table25[[#This Row],[Papildatvaļinājums par 20236]]</f>
        <v>#DIV/0!</v>
      </c>
      <c r="AZ27" s="97">
        <f>Table25[[#This Row],[e.2024]]/Table25[[#This Row],[Papildatvaļinājums par 20246]]</f>
        <v>73.2</v>
      </c>
      <c r="BA27" s="97" t="e">
        <f>Table25[[#This Row],[e.2025]]/Table25[[#This Row],[Papildatvaļinājums par 20256]]</f>
        <v>#DIV/0!</v>
      </c>
      <c r="BB27" s="97" t="e">
        <f>Table25[[#This Row],[e.2026]]/Table25[[#This Row],[Papildatvaļinājums par 20266]]</f>
        <v>#DIV/0!</v>
      </c>
      <c r="BC27" s="97" t="e">
        <f>Table25[[#This Row],[e.2027]]/Table25[[#This Row],[Papildatvaļinājums par 20276]]</f>
        <v>#DIV/0!</v>
      </c>
      <c r="BD27" s="97" t="e">
        <f>Table25[[#This Row],[e.2028]]/Table25[[#This Row],[Papildatvaļinājums par 20286]]</f>
        <v>#DIV/0!</v>
      </c>
      <c r="BE27" s="98" t="e">
        <f>Table25[[#This Row],[e.2029]]/Table25[[#This Row],[Papildatvaļinājums par 20296]]</f>
        <v>#DIV/0!</v>
      </c>
      <c r="BF27" s="85">
        <f>YEAR(Table25[[#This Row],[Ja papildatvaļinājums - darbinieka darba uzsākšana iestādē, ja darbs projektā nav uzsākts 1.janvārī4]])</f>
        <v>2024</v>
      </c>
      <c r="BG27" s="86">
        <f>MONTH(Table25[[#This Row],[Ja papildatvaļinājums - darbinieka darba uzsākšana iestādē, ja darbs projektā nav uzsākts 1.janvārī4]])</f>
        <v>1</v>
      </c>
      <c r="BH27" s="86">
        <f>DAY(Table25[[#This Row],[Ja papildatvaļinājums - darbinieka darba uzsākšana iestādē, ja darbs projektā nav uzsākts 1.janvārī4]])</f>
        <v>1</v>
      </c>
      <c r="BI27" s="147">
        <f t="shared" si="9"/>
        <v>366</v>
      </c>
      <c r="BJ27" s="144" cm="1">
        <f t="array" ref="BJ27">_xlfn.IFS($BF27=2021,$BI27,$BS27=2021,$BV27,$BF27&lt;2021,$BJ$22,$BS27&gt;2021,$BJ$22,$BF27&gt;2021,$BJ$22,$BS27&lt;2021,$BJ$22)</f>
        <v>365</v>
      </c>
      <c r="BK27" s="116" cm="1">
        <f t="array" ref="BK27">_xlfn.IFS($BF27=2022,$BI27,$BS27=2022,$BV27,$BF27&lt;2022,$BK$22,$BS27&gt;2022,$BK$22,$BF27&gt;2022,$BK$22,$BS27&lt;2022,$BK$22)</f>
        <v>365</v>
      </c>
      <c r="BL27" s="116" cm="1">
        <f t="array" ref="BL27">_xlfn.IFS($BF27=2023,$BI27,$BS27=2023,$BV27,$BF27&lt;2023,$BL$22,$BS27&gt;2023,$BL$22,$BF27&gt;2023,$BL$22,$BS27&lt;2023,$BL$22)</f>
        <v>365</v>
      </c>
      <c r="BM27" s="116" cm="1">
        <f t="array" ref="BM27">_xlfn.IFS($BF27=2024,$BI27,$BS27=2024,$BV27,$BF27&lt;2024,$BM$22,$BS27&gt;2024,$BM$22,$BF27&gt;2024,$BM$22,$BS27&lt;2024,$BM$22)</f>
        <v>366</v>
      </c>
      <c r="BN27" s="116" cm="1">
        <f t="array" ref="BN27">_xlfn.IFS($BF27=2025,$BI27,$BS27=2025,$BV27,$BF27&lt;2025,$BN$22,$BS27&gt;2025,$BN$22,$BF27&gt;2025,$BN$22,$BS27&lt;2025,$BN$22)</f>
        <v>365</v>
      </c>
      <c r="BO27" s="116" cm="1">
        <f t="array" ref="BO27">_xlfn.IFS($BF27=2026,$BI27,$BS27=2026,$BV27,$BF27&lt;2026,$BO$22,$BS27&gt;2026,$BO$22,$BF27&gt;2026,$BO$22,$BS27&lt;2026,$BO$22)</f>
        <v>365</v>
      </c>
      <c r="BP27" s="116" cm="1">
        <f t="array" ref="BP27">_xlfn.IFS($BF27=2027,$BI27,$BS27=2027,$BV27,$BF27&lt;2027,$BP$22,$BS27&gt;2027,$BP$22,$BF27&gt;2027,$BP$22,$BS27&lt;2027,$BP$22)</f>
        <v>365</v>
      </c>
      <c r="BQ27" s="116" cm="1">
        <f t="array" ref="BQ27">_xlfn.IFS($BF27=2028,$BI27,$BS27=2028,$BV27,$BF27&lt;2028,$BQ$22,$BS27&gt;2028,$BQ$22,$BF27&gt;2028,$BQ$22,$BS27&lt;2028,$BQ$22)</f>
        <v>366</v>
      </c>
      <c r="BR27" s="119" cm="1">
        <f t="array" ref="BR27">_xlfn.IFS($BF27=2029,$BI27,$BS27=2029,$BV27,$BF27&lt;2029,$BR$22,$BS27&gt;2029,$BR$22,$BF27&gt;2029,$BR$22,$BS27&lt;2029,$BR$22)</f>
        <v>365</v>
      </c>
      <c r="BS27" s="142">
        <f>YEAR(Table25[[#This Row],[Ja papildatvaļinājums - darbinieka darba beigšanas datums iestādē, ja darbs projektā nav beigts  31.decembrī5]])</f>
        <v>1900</v>
      </c>
      <c r="BT27" s="141">
        <f>MONTH(Table25[[#This Row],[Ja papildatvaļinājums - darbinieka darba beigšanas datums iestādē, ja darbs projektā nav beigts  31.decembrī5]])</f>
        <v>1</v>
      </c>
      <c r="BU27" s="141">
        <f>DAY(Table25[[#This Row],[Ja papildatvaļinājums - darbinieka darba beigšanas datums iestādē, ja darbs projektā nav beigts  31.decembrī5]])</f>
        <v>0</v>
      </c>
      <c r="BV27" s="141">
        <f>IF(YEAR($J27)=YEAR($K27),MIN(DATE($BS27,$BT27,$BU27),$K27)-MAX(DATE($BF27,$BG27,$BH27),$J27)+1,MIN(DATE($BS27,$BT27,$BU27),$K27)-MAX(DATE(Table25[[#This Row],[Darba beigu gads iestādē]],1,1))+1)</f>
        <v>0</v>
      </c>
    </row>
    <row r="28" spans="1:74" x14ac:dyDescent="0.3">
      <c r="A28" s="26">
        <v>5</v>
      </c>
      <c r="B28" s="3" t="s">
        <v>92</v>
      </c>
      <c r="C28" s="197">
        <v>45292</v>
      </c>
      <c r="D28" s="198">
        <v>45986</v>
      </c>
      <c r="E28" s="63">
        <f>SUMIF(Table25[[#This Row],[b.2021]:[c.2029]],"&gt;0",Table25[[#This Row],[b.2021]:[c.2029]])</f>
        <v>48.027397260273972</v>
      </c>
      <c r="F28" s="189">
        <v>20</v>
      </c>
      <c r="G28" s="190">
        <v>5</v>
      </c>
      <c r="H28" s="66">
        <f>Table25[[#This Row],[Atvaļinājuma dienu skaits, kas projektā attiecināts iepriekšējos MP ]]+Table25[[#This Row],[Atvaļinājuma dienu skaits, kas pieprasīts šajā MP3]]</f>
        <v>25</v>
      </c>
      <c r="I28" s="29">
        <f>Table25[[#This Row],[Atvaļinājums proporcionāli nostrādātajam laikam projektā (Visi atvaļinājumi kopā)]]-H28</f>
        <v>23.027397260273972</v>
      </c>
      <c r="J28" s="191"/>
      <c r="K28" s="192">
        <v>45986</v>
      </c>
      <c r="L28" s="193"/>
      <c r="M28" s="194"/>
      <c r="N28" s="194"/>
      <c r="O28" s="194">
        <v>5</v>
      </c>
      <c r="P28" s="194">
        <v>5</v>
      </c>
      <c r="Q28" s="194"/>
      <c r="R28" s="194"/>
      <c r="S28" s="194"/>
      <c r="T28" s="195"/>
      <c r="U28" s="196"/>
      <c r="V28" s="106">
        <f>IF(COUNT(Table25[[#This Row],[Darba sākuma datums1]:[Amata pienākumu izpildes termiņš, vai darba beigu datums par kuru iesniegts MP2]])=2,MIN(DATE($V$23,12,31),$D28)-MAX(DATE($V$23,1,1),$C28)+1,0)</f>
        <v>-730</v>
      </c>
      <c r="W28" s="99">
        <f>IF(COUNT(Table25[[#This Row],[Darba sākuma datums1]:[Amata pienākumu izpildes termiņš, vai darba beigu datums par kuru iesniegts MP2]])=2,MIN(DATE($W$23,12,31),$D28)-MAX(DATE($W$23,1,1),$C28)+1,0)</f>
        <v>-365</v>
      </c>
      <c r="X28" s="99">
        <f>IF(COUNT(Table25[[#This Row],[Darba sākuma datums1]:[Amata pienākumu izpildes termiņš, vai darba beigu datums par kuru iesniegts MP2]])=2,MIN(DATE($X$23,12,31),$D28)-MAX(DATE($X$23,1,1),$C28)+1,0)</f>
        <v>0</v>
      </c>
      <c r="Y28" s="99">
        <f>IF(COUNT(Table25[[#This Row],[Darba sākuma datums1]:[Amata pienākumu izpildes termiņš, vai darba beigu datums par kuru iesniegts MP2]])=2,MIN(DATE($Y$23,12,31),$D28)-MAX(DATE($Y$23,1,1),$C28)+1,0)</f>
        <v>366</v>
      </c>
      <c r="Z28" s="99">
        <f>IF(COUNT(Table25[[#This Row],[Darba sākuma datums1]:[Amata pienākumu izpildes termiņš, vai darba beigu datums par kuru iesniegts MP2]])=2,MIN(DATE($Z$23,12,31),$D28)-MAX(DATE(Z$23,1,1),$C28)+1,0)</f>
        <v>329</v>
      </c>
      <c r="AA28" s="99">
        <f>IF(COUNT(Table25[[#This Row],[Darba sākuma datums1]:[Amata pienākumu izpildes termiņš, vai darba beigu datums par kuru iesniegts MP2]])=2,MIN(DATE($AA$23,12,31),$D28)-MAX(DATE($AA$23,1,1),$C28)+1,0)</f>
        <v>-36</v>
      </c>
      <c r="AB28" s="99">
        <f>IF(COUNT(Table25[[#This Row],[Darba sākuma datums1]:[Amata pienākumu izpildes termiņš, vai darba beigu datums par kuru iesniegts MP2]])=2,MIN(DATE($AB$23,12,31),$D28)-MAX(DATE($AB$23,1,1),$C28)+1,0)</f>
        <v>-401</v>
      </c>
      <c r="AC28" s="99">
        <f>IF(COUNT(Table25[[#This Row],[Darba sākuma datums1]:[Amata pienākumu izpildes termiņš, vai darba beigu datums par kuru iesniegts MP2]])=2,MIN(DATE($AC$23,12,31),$D28)-MAX(DATE($AC$23,1,1),$C28)+1,0)</f>
        <v>-766</v>
      </c>
      <c r="AD28" s="109">
        <f>IF(COUNT(Table25[[#This Row],[Darba sākuma datums1]:[Amata pienākumu izpildes termiņš, vai darba beigu datums par kuru iesniegts MP2]])=2,MIN(DATE($AD$23,12,31),$D28)-MAX(DATE($AD$23,1,1),$C28)+1,0)</f>
        <v>-1132</v>
      </c>
      <c r="AE28" s="106">
        <f t="shared" si="10"/>
        <v>-40</v>
      </c>
      <c r="AF28" s="99">
        <f t="shared" si="1"/>
        <v>-20</v>
      </c>
      <c r="AG28" s="99">
        <f t="shared" si="2"/>
        <v>0</v>
      </c>
      <c r="AH28" s="99">
        <f t="shared" si="3"/>
        <v>20</v>
      </c>
      <c r="AI28" s="99">
        <f t="shared" si="4"/>
        <v>18.027397260273972</v>
      </c>
      <c r="AJ28" s="99">
        <f t="shared" si="5"/>
        <v>-1.9726027397260273</v>
      </c>
      <c r="AK28" s="99">
        <f t="shared" si="6"/>
        <v>-21.972602739726028</v>
      </c>
      <c r="AL28" s="99">
        <f t="shared" si="7"/>
        <v>-41.857923497267755</v>
      </c>
      <c r="AM28" s="100">
        <f t="shared" si="8"/>
        <v>-62.027397260273972</v>
      </c>
      <c r="AN28" s="103" t="e">
        <f>Table25[[#This Row],[2021]]/Table25[[#This Row],[d.2021]]</f>
        <v>#DIV/0!</v>
      </c>
      <c r="AO28" s="104" t="e">
        <f>Table25[[#This Row],[2022]]/Table25[[#This Row],[d.2022]]</f>
        <v>#DIV/0!</v>
      </c>
      <c r="AP28" s="104" t="e">
        <f>Table25[[#This Row],[2023]]/Table25[[#This Row],[d.2023]]</f>
        <v>#DIV/0!</v>
      </c>
      <c r="AQ28" s="104">
        <f>Table25[[#This Row],[2024]]/Table25[[#This Row],[d.2024]]</f>
        <v>5</v>
      </c>
      <c r="AR28" s="104">
        <f>Table25[[#This Row],[2025]]/Table25[[#This Row],[d.2025]]</f>
        <v>5</v>
      </c>
      <c r="AS28" s="104" t="e">
        <f>Table25[[#This Row],[2026]]/Table25[[#This Row],[d.2026]]</f>
        <v>#DIV/0!</v>
      </c>
      <c r="AT28" s="104" t="e">
        <f>Table25[[#This Row],[2027]]/Table25[[#This Row],[d.2027]]</f>
        <v>#DIV/0!</v>
      </c>
      <c r="AU28" s="104" t="e">
        <f>Table25[[#This Row],[2028]]/Table25[[#This Row],[d.2028]]</f>
        <v>#DIV/0!</v>
      </c>
      <c r="AV28" s="108" t="e">
        <f>Table25[[#This Row],[2029]]/Table25[[#This Row],[d.2029]]</f>
        <v>#DIV/0!</v>
      </c>
      <c r="AW28" s="97" t="e">
        <f>Table25[[#This Row],[e.2021]]/Table25[[#This Row],[Papildatvaļinājums par 20216]]</f>
        <v>#DIV/0!</v>
      </c>
      <c r="AX28" s="97" t="e">
        <f>Table25[[#This Row],[e.2022]]/Table25[[#This Row],[Papildatvaļinājums par 20226]]</f>
        <v>#DIV/0!</v>
      </c>
      <c r="AY28" s="97" t="e">
        <f>Table25[[#This Row],[e.2023]]/Table25[[#This Row],[Papildatvaļinājums par 20236]]</f>
        <v>#DIV/0!</v>
      </c>
      <c r="AZ28" s="97">
        <f>Table25[[#This Row],[e.2024]]/Table25[[#This Row],[Papildatvaļinājums par 20246]]</f>
        <v>73.2</v>
      </c>
      <c r="BA28" s="97">
        <f>Table25[[#This Row],[e.2025]]/Table25[[#This Row],[Papildatvaļinājums par 20256]]</f>
        <v>65.8</v>
      </c>
      <c r="BB28" s="97" t="e">
        <f>Table25[[#This Row],[e.2026]]/Table25[[#This Row],[Papildatvaļinājums par 20266]]</f>
        <v>#DIV/0!</v>
      </c>
      <c r="BC28" s="97" t="e">
        <f>Table25[[#This Row],[e.2027]]/Table25[[#This Row],[Papildatvaļinājums par 20276]]</f>
        <v>#DIV/0!</v>
      </c>
      <c r="BD28" s="97" t="e">
        <f>Table25[[#This Row],[e.2028]]/Table25[[#This Row],[Papildatvaļinājums par 20286]]</f>
        <v>#DIV/0!</v>
      </c>
      <c r="BE28" s="98" t="e">
        <f>Table25[[#This Row],[e.2029]]/Table25[[#This Row],[Papildatvaļinājums par 20296]]</f>
        <v>#DIV/0!</v>
      </c>
      <c r="BF28" s="85">
        <f>YEAR(Table25[[#This Row],[Ja papildatvaļinājums - darbinieka darba uzsākšana iestādē, ja darbs projektā nav uzsākts 1.janvārī4]])</f>
        <v>1900</v>
      </c>
      <c r="BG28" s="86">
        <f>MONTH(Table25[[#This Row],[Ja papildatvaļinājums - darbinieka darba uzsākšana iestādē, ja darbs projektā nav uzsākts 1.janvārī4]])</f>
        <v>1</v>
      </c>
      <c r="BH28" s="86">
        <f>DAY(Table25[[#This Row],[Ja papildatvaļinājums - darbinieka darba uzsākšana iestādē, ja darbs projektā nav uzsākts 1.janvārī4]])</f>
        <v>0</v>
      </c>
      <c r="BI28" s="147">
        <f t="shared" si="9"/>
        <v>367</v>
      </c>
      <c r="BJ28" s="144" cm="1">
        <f t="array" ref="BJ28">_xlfn.IFS($BF28=2021,$BI28,$BS28=2021,$BV28,$BF28&lt;2021,$BJ$22,$BS28&gt;2021,$BJ$22,$BF28&gt;2021,$BJ$22,$BS28&lt;2021,$BJ$22)</f>
        <v>365</v>
      </c>
      <c r="BK28" s="116" cm="1">
        <f t="array" ref="BK28">_xlfn.IFS($BF28=2022,$BI28,$BS28=2022,$BV28,$BF28&lt;2022,$BK$22,$BS28&gt;2022,$BK$22,$BF28&gt;2022,$BK$22,$BS28&lt;2022,$BK$22)</f>
        <v>365</v>
      </c>
      <c r="BL28" s="116" cm="1">
        <f t="array" ref="BL28">_xlfn.IFS($BF28=2023,$BI28,$BS28=2023,$BV28,$BF28&lt;2023,$BL$22,$BS28&gt;2023,$BL$22,$BF28&gt;2023,$BL$22,$BS28&lt;2023,$BL$22)</f>
        <v>365</v>
      </c>
      <c r="BM28" s="116" cm="1">
        <f t="array" ref="BM28">_xlfn.IFS($BF28=2024,$BI28,$BS28=2024,$BV28,$BF28&lt;2024,$BM$22,$BS28&gt;2024,$BM$22,$BF28&gt;2024,$BM$22,$BS28&lt;2024,$BM$22)</f>
        <v>366</v>
      </c>
      <c r="BN28" s="116" cm="1">
        <f t="array" ref="BN28">_xlfn.IFS($BF28=2025,$BI28,$BS28=2025,$BV28,$BF28&lt;2025,$BN$22,$BS28&gt;2025,$BN$22,$BF28&gt;2025,$BN$22,$BS28&lt;2025,$BN$22)</f>
        <v>329</v>
      </c>
      <c r="BO28" s="116" cm="1">
        <f t="array" ref="BO28">_xlfn.IFS($BF28=2026,$BI28,$BS28=2026,$BV28,$BF28&lt;2026,$BO$22,$BS28&gt;2026,$BO$22,$BF28&gt;2026,$BO$22,$BS28&lt;2026,$BO$22)</f>
        <v>365</v>
      </c>
      <c r="BP28" s="116" cm="1">
        <f t="array" ref="BP28">_xlfn.IFS($BF28=2027,$BI28,$BS28=2027,$BV28,$BF28&lt;2027,$BP$22,$BS28&gt;2027,$BP$22,$BF28&gt;2027,$BP$22,$BS28&lt;2027,$BP$22)</f>
        <v>365</v>
      </c>
      <c r="BQ28" s="116" cm="1">
        <f t="array" ref="BQ28">_xlfn.IFS($BF28=2028,$BI28,$BS28=2028,$BV28,$BF28&lt;2028,$BQ$22,$BS28&gt;2028,$BQ$22,$BF28&gt;2028,$BQ$22,$BS28&lt;2028,$BQ$22)</f>
        <v>366</v>
      </c>
      <c r="BR28" s="119" cm="1">
        <f t="array" ref="BR28">_xlfn.IFS($BF28=2029,$BI28,$BS28=2029,$BV28,$BF28&lt;2029,$BR$22,$BS28&gt;2029,$BR$22,$BF28&gt;2029,$BR$22,$BS28&lt;2029,$BR$22)</f>
        <v>365</v>
      </c>
      <c r="BS28" s="142">
        <f>YEAR(Table25[[#This Row],[Ja papildatvaļinājums - darbinieka darba beigšanas datums iestādē, ja darbs projektā nav beigts  31.decembrī5]])</f>
        <v>2025</v>
      </c>
      <c r="BT28" s="141">
        <f>MONTH(Table25[[#This Row],[Ja papildatvaļinājums - darbinieka darba beigšanas datums iestādē, ja darbs projektā nav beigts  31.decembrī5]])</f>
        <v>11</v>
      </c>
      <c r="BU28" s="141">
        <f>DAY(Table25[[#This Row],[Ja papildatvaļinājums - darbinieka darba beigšanas datums iestādē, ja darbs projektā nav beigts  31.decembrī5]])</f>
        <v>25</v>
      </c>
      <c r="BV28" s="141">
        <f>IF(YEAR($J28)=YEAR($K28),MIN(DATE($BS28,$BT28,$BU28),$K28)-MAX(DATE($BF28,$BG28,$BH28),$J28)+1,MIN(DATE($BS28,$BT28,$BU28),$K28)-MAX(DATE(Table25[[#This Row],[Darba beigu gads iestādē]],1,1))+1)</f>
        <v>329</v>
      </c>
    </row>
    <row r="29" spans="1:74" x14ac:dyDescent="0.3">
      <c r="A29" s="26">
        <v>6</v>
      </c>
      <c r="B29" s="3" t="s">
        <v>93</v>
      </c>
      <c r="C29" s="197">
        <v>45292</v>
      </c>
      <c r="D29" s="198">
        <v>45986</v>
      </c>
      <c r="E29" s="63">
        <f>SUMIF(Table25[[#This Row],[b.2021]:[c.2029]],"&gt;0",Table25[[#This Row],[b.2021]:[c.2029]])</f>
        <v>47.534246575342465</v>
      </c>
      <c r="F29" s="189">
        <v>20</v>
      </c>
      <c r="G29" s="190">
        <v>5</v>
      </c>
      <c r="H29" s="66">
        <f>Table25[[#This Row],[Atvaļinājuma dienu skaits, kas projektā attiecināts iepriekšējos MP ]]+Table25[[#This Row],[Atvaļinājuma dienu skaits, kas pieprasīts šajā MP3]]</f>
        <v>25</v>
      </c>
      <c r="I29" s="29">
        <f>Table25[[#This Row],[Atvaļinājums proporcionāli nostrādātajam laikam projektā (Visi atvaļinājumi kopā)]]-H29</f>
        <v>22.534246575342465</v>
      </c>
      <c r="J29" s="191"/>
      <c r="K29" s="192"/>
      <c r="L29" s="193"/>
      <c r="M29" s="194"/>
      <c r="N29" s="194"/>
      <c r="O29" s="194">
        <v>5</v>
      </c>
      <c r="P29" s="194">
        <v>5</v>
      </c>
      <c r="Q29" s="194"/>
      <c r="R29" s="194"/>
      <c r="S29" s="194"/>
      <c r="T29" s="195"/>
      <c r="U29" s="196"/>
      <c r="V29" s="106">
        <f>IF(COUNT(Table25[[#This Row],[Darba sākuma datums1]:[Amata pienākumu izpildes termiņš, vai darba beigu datums par kuru iesniegts MP2]])=2,MIN(DATE($V$23,12,31),$D29)-MAX(DATE($V$23,1,1),$C29)+1,0)</f>
        <v>-730</v>
      </c>
      <c r="W29" s="99">
        <f>IF(COUNT(Table25[[#This Row],[Darba sākuma datums1]:[Amata pienākumu izpildes termiņš, vai darba beigu datums par kuru iesniegts MP2]])=2,MIN(DATE($W$23,12,31),$D29)-MAX(DATE($W$23,1,1),$C29)+1,0)</f>
        <v>-365</v>
      </c>
      <c r="X29" s="99">
        <f>IF(COUNT(Table25[[#This Row],[Darba sākuma datums1]:[Amata pienākumu izpildes termiņš, vai darba beigu datums par kuru iesniegts MP2]])=2,MIN(DATE($X$23,12,31),$D29)-MAX(DATE($X$23,1,1),$C29)+1,0)</f>
        <v>0</v>
      </c>
      <c r="Y29" s="99">
        <f>IF(COUNT(Table25[[#This Row],[Darba sākuma datums1]:[Amata pienākumu izpildes termiņš, vai darba beigu datums par kuru iesniegts MP2]])=2,MIN(DATE($Y$23,12,31),$D29)-MAX(DATE($Y$23,1,1),$C29)+1,0)</f>
        <v>366</v>
      </c>
      <c r="Z29" s="99">
        <f>IF(COUNT(Table25[[#This Row],[Darba sākuma datums1]:[Amata pienākumu izpildes termiņš, vai darba beigu datums par kuru iesniegts MP2]])=2,MIN(DATE($Z$23,12,31),$D29)-MAX(DATE(Z$23,1,1),$C29)+1,0)</f>
        <v>329</v>
      </c>
      <c r="AA29" s="99">
        <f>IF(COUNT(Table25[[#This Row],[Darba sākuma datums1]:[Amata pienākumu izpildes termiņš, vai darba beigu datums par kuru iesniegts MP2]])=2,MIN(DATE($AA$23,12,31),$D29)-MAX(DATE($AA$23,1,1),$C29)+1,0)</f>
        <v>-36</v>
      </c>
      <c r="AB29" s="99">
        <f>IF(COUNT(Table25[[#This Row],[Darba sākuma datums1]:[Amata pienākumu izpildes termiņš, vai darba beigu datums par kuru iesniegts MP2]])=2,MIN(DATE($AB$23,12,31),$D29)-MAX(DATE($AB$23,1,1),$C29)+1,0)</f>
        <v>-401</v>
      </c>
      <c r="AC29" s="99">
        <f>IF(COUNT(Table25[[#This Row],[Darba sākuma datums1]:[Amata pienākumu izpildes termiņš, vai darba beigu datums par kuru iesniegts MP2]])=2,MIN(DATE($AC$23,12,31),$D29)-MAX(DATE($AC$23,1,1),$C29)+1,0)</f>
        <v>-766</v>
      </c>
      <c r="AD29" s="109">
        <f>IF(COUNT(Table25[[#This Row],[Darba sākuma datums1]:[Amata pienākumu izpildes termiņš, vai darba beigu datums par kuru iesniegts MP2]])=2,MIN(DATE($AD$23,12,31),$D29)-MAX(DATE($AD$23,1,1),$C29)+1,0)</f>
        <v>-1132</v>
      </c>
      <c r="AE29" s="106">
        <f t="shared" si="10"/>
        <v>-40</v>
      </c>
      <c r="AF29" s="99">
        <f t="shared" si="1"/>
        <v>-20</v>
      </c>
      <c r="AG29" s="99">
        <f t="shared" si="2"/>
        <v>0</v>
      </c>
      <c r="AH29" s="99">
        <f t="shared" si="3"/>
        <v>20</v>
      </c>
      <c r="AI29" s="99">
        <f t="shared" si="4"/>
        <v>18.027397260273972</v>
      </c>
      <c r="AJ29" s="99">
        <f t="shared" si="5"/>
        <v>-1.9726027397260273</v>
      </c>
      <c r="AK29" s="99">
        <f t="shared" si="6"/>
        <v>-21.972602739726028</v>
      </c>
      <c r="AL29" s="99">
        <f t="shared" si="7"/>
        <v>-41.857923497267755</v>
      </c>
      <c r="AM29" s="100">
        <f t="shared" si="8"/>
        <v>-62.027397260273972</v>
      </c>
      <c r="AN29" s="103" t="e">
        <f>Table25[[#This Row],[2021]]/Table25[[#This Row],[d.2021]]</f>
        <v>#DIV/0!</v>
      </c>
      <c r="AO29" s="104" t="e">
        <f>Table25[[#This Row],[2022]]/Table25[[#This Row],[d.2022]]</f>
        <v>#DIV/0!</v>
      </c>
      <c r="AP29" s="104" t="e">
        <f>Table25[[#This Row],[2023]]/Table25[[#This Row],[d.2023]]</f>
        <v>#DIV/0!</v>
      </c>
      <c r="AQ29" s="104">
        <f>Table25[[#This Row],[2024]]/Table25[[#This Row],[d.2024]]</f>
        <v>5</v>
      </c>
      <c r="AR29" s="104">
        <f>Table25[[#This Row],[2025]]/Table25[[#This Row],[d.2025]]</f>
        <v>4.506849315068493</v>
      </c>
      <c r="AS29" s="104" t="e">
        <f>Table25[[#This Row],[2026]]/Table25[[#This Row],[d.2026]]</f>
        <v>#DIV/0!</v>
      </c>
      <c r="AT29" s="104" t="e">
        <f>Table25[[#This Row],[2027]]/Table25[[#This Row],[d.2027]]</f>
        <v>#DIV/0!</v>
      </c>
      <c r="AU29" s="104" t="e">
        <f>Table25[[#This Row],[2028]]/Table25[[#This Row],[d.2028]]</f>
        <v>#DIV/0!</v>
      </c>
      <c r="AV29" s="108" t="e">
        <f>Table25[[#This Row],[2029]]/Table25[[#This Row],[d.2029]]</f>
        <v>#DIV/0!</v>
      </c>
      <c r="AW29" s="97" t="e">
        <f>Table25[[#This Row],[e.2021]]/Table25[[#This Row],[Papildatvaļinājums par 20216]]</f>
        <v>#DIV/0!</v>
      </c>
      <c r="AX29" s="97" t="e">
        <f>Table25[[#This Row],[e.2022]]/Table25[[#This Row],[Papildatvaļinājums par 20226]]</f>
        <v>#DIV/0!</v>
      </c>
      <c r="AY29" s="97" t="e">
        <f>Table25[[#This Row],[e.2023]]/Table25[[#This Row],[Papildatvaļinājums par 20236]]</f>
        <v>#DIV/0!</v>
      </c>
      <c r="AZ29" s="97">
        <f>Table25[[#This Row],[e.2024]]/Table25[[#This Row],[Papildatvaļinājums par 20246]]</f>
        <v>73.2</v>
      </c>
      <c r="BA29" s="97">
        <f>Table25[[#This Row],[e.2025]]/Table25[[#This Row],[Papildatvaļinājums par 20256]]</f>
        <v>73</v>
      </c>
      <c r="BB29" s="97" t="e">
        <f>Table25[[#This Row],[e.2026]]/Table25[[#This Row],[Papildatvaļinājums par 20266]]</f>
        <v>#DIV/0!</v>
      </c>
      <c r="BC29" s="97" t="e">
        <f>Table25[[#This Row],[e.2027]]/Table25[[#This Row],[Papildatvaļinājums par 20276]]</f>
        <v>#DIV/0!</v>
      </c>
      <c r="BD29" s="97" t="e">
        <f>Table25[[#This Row],[e.2028]]/Table25[[#This Row],[Papildatvaļinājums par 20286]]</f>
        <v>#DIV/0!</v>
      </c>
      <c r="BE29" s="98" t="e">
        <f>Table25[[#This Row],[e.2029]]/Table25[[#This Row],[Papildatvaļinājums par 20296]]</f>
        <v>#DIV/0!</v>
      </c>
      <c r="BF29" s="85">
        <f>YEAR(Table25[[#This Row],[Ja papildatvaļinājums - darbinieka darba uzsākšana iestādē, ja darbs projektā nav uzsākts 1.janvārī4]])</f>
        <v>1900</v>
      </c>
      <c r="BG29" s="86">
        <f>MONTH(Table25[[#This Row],[Ja papildatvaļinājums - darbinieka darba uzsākšana iestādē, ja darbs projektā nav uzsākts 1.janvārī4]])</f>
        <v>1</v>
      </c>
      <c r="BH29" s="86">
        <f>DAY(Table25[[#This Row],[Ja papildatvaļinājums - darbinieka darba uzsākšana iestādē, ja darbs projektā nav uzsākts 1.janvārī4]])</f>
        <v>0</v>
      </c>
      <c r="BI29" s="147">
        <f t="shared" si="9"/>
        <v>1</v>
      </c>
      <c r="BJ29" s="144" cm="1">
        <f t="array" ref="BJ29">_xlfn.IFS($BF29=2021,$BI29,$BS29=2021,$BV29,$BF29&lt;2021,$BJ$22,$BS29&gt;2021,$BJ$22,$BF29&gt;2021,$BJ$22,$BS29&lt;2021,$BJ$22)</f>
        <v>365</v>
      </c>
      <c r="BK29" s="116" cm="1">
        <f t="array" ref="BK29">_xlfn.IFS($BF29=2022,$BI29,$BS29=2022,$BV29,$BF29&lt;2022,$BK$22,$BS29&gt;2022,$BK$22,$BF29&gt;2022,$BK$22,$BS29&lt;2022,$BK$22)</f>
        <v>365</v>
      </c>
      <c r="BL29" s="116" cm="1">
        <f t="array" ref="BL29">_xlfn.IFS($BF29=2023,$BI29,$BS29=2023,$BV29,$BF29&lt;2023,$BL$22,$BS29&gt;2023,$BL$22,$BF29&gt;2023,$BL$22,$BS29&lt;2023,$BL$22)</f>
        <v>365</v>
      </c>
      <c r="BM29" s="116" cm="1">
        <f t="array" ref="BM29">_xlfn.IFS($BF29=2024,$BI29,$BS29=2024,$BV29,$BF29&lt;2024,$BM$22,$BS29&gt;2024,$BM$22,$BF29&gt;2024,$BM$22,$BS29&lt;2024,$BM$22)</f>
        <v>366</v>
      </c>
      <c r="BN29" s="116" cm="1">
        <f t="array" ref="BN29">_xlfn.IFS($BF29=2025,$BI29,$BS29=2025,$BV29,$BF29&lt;2025,$BN$22,$BS29&gt;2025,$BN$22,$BF29&gt;2025,$BN$22,$BS29&lt;2025,$BN$22)</f>
        <v>365</v>
      </c>
      <c r="BO29" s="116" cm="1">
        <f t="array" ref="BO29">_xlfn.IFS($BF29=2026,$BI29,$BS29=2026,$BV29,$BF29&lt;2026,$BO$22,$BS29&gt;2026,$BO$22,$BF29&gt;2026,$BO$22,$BS29&lt;2026,$BO$22)</f>
        <v>365</v>
      </c>
      <c r="BP29" s="116" cm="1">
        <f t="array" ref="BP29">_xlfn.IFS($BF29=2027,$BI29,$BS29=2027,$BV29,$BF29&lt;2027,$BP$22,$BS29&gt;2027,$BP$22,$BF29&gt;2027,$BP$22,$BS29&lt;2027,$BP$22)</f>
        <v>365</v>
      </c>
      <c r="BQ29" s="116" cm="1">
        <f t="array" ref="BQ29">_xlfn.IFS($BF29=2028,$BI29,$BS29=2028,$BV29,$BF29&lt;2028,$BQ$22,$BS29&gt;2028,$BQ$22,$BF29&gt;2028,$BQ$22,$BS29&lt;2028,$BQ$22)</f>
        <v>366</v>
      </c>
      <c r="BR29" s="119" cm="1">
        <f t="array" ref="BR29">_xlfn.IFS($BF29=2029,$BI29,$BS29=2029,$BV29,$BF29&lt;2029,$BR$22,$BS29&gt;2029,$BR$22,$BF29&gt;2029,$BR$22,$BS29&lt;2029,$BR$22)</f>
        <v>365</v>
      </c>
      <c r="BS29" s="142">
        <f>YEAR(Table25[[#This Row],[Ja papildatvaļinājums - darbinieka darba beigšanas datums iestādē, ja darbs projektā nav beigts  31.decembrī5]])</f>
        <v>1900</v>
      </c>
      <c r="BT29" s="141">
        <f>MONTH(Table25[[#This Row],[Ja papildatvaļinājums - darbinieka darba beigšanas datums iestādē, ja darbs projektā nav beigts  31.decembrī5]])</f>
        <v>1</v>
      </c>
      <c r="BU29" s="141">
        <f>DAY(Table25[[#This Row],[Ja papildatvaļinājums - darbinieka darba beigšanas datums iestādē, ja darbs projektā nav beigts  31.decembrī5]])</f>
        <v>0</v>
      </c>
      <c r="BV29" s="141">
        <f>IF(YEAR($J29)=YEAR($K29),MIN(DATE($BS29,$BT29,$BU29),$K29)-MAX(DATE($BF29,$BG29,$BH29),$J29)+1,MIN(DATE($BS29,$BT29,$BU29),$K29)-MAX(DATE(Table25[[#This Row],[Darba beigu gads iestādē]],1,1))+1)</f>
        <v>1</v>
      </c>
    </row>
    <row r="30" spans="1:74" x14ac:dyDescent="0.3">
      <c r="A30" s="26">
        <v>7</v>
      </c>
      <c r="B30" s="3" t="s">
        <v>94</v>
      </c>
      <c r="C30" s="197">
        <v>45292</v>
      </c>
      <c r="D30" s="198">
        <v>45838</v>
      </c>
      <c r="E30" s="63">
        <f>SUMIF(Table25[[#This Row],[b.2021]:[c.2029]],"&gt;0",Table25[[#This Row],[b.2021]:[c.2029]])</f>
        <v>34.917808219178085</v>
      </c>
      <c r="F30" s="189">
        <v>20</v>
      </c>
      <c r="G30" s="190">
        <v>5</v>
      </c>
      <c r="H30" s="66">
        <f>Table25[[#This Row],[Atvaļinājuma dienu skaits, kas projektā attiecināts iepriekšējos MP ]]+Table25[[#This Row],[Atvaļinājuma dienu skaits, kas pieprasīts šajā MP3]]</f>
        <v>25</v>
      </c>
      <c r="I30" s="29">
        <f>Table25[[#This Row],[Atvaļinājums proporcionāli nostrādātajam laikam projektā (Visi atvaļinājumi kopā)]]-H30</f>
        <v>9.9178082191780845</v>
      </c>
      <c r="J30" s="191"/>
      <c r="K30" s="192"/>
      <c r="L30" s="193"/>
      <c r="M30" s="194"/>
      <c r="N30" s="194"/>
      <c r="O30" s="194">
        <v>5</v>
      </c>
      <c r="P30" s="194"/>
      <c r="Q30" s="194"/>
      <c r="R30" s="194"/>
      <c r="S30" s="194"/>
      <c r="T30" s="195"/>
      <c r="U30" s="196"/>
      <c r="V30" s="106">
        <f>IF(COUNT(Table25[[#This Row],[Darba sākuma datums1]:[Amata pienākumu izpildes termiņš, vai darba beigu datums par kuru iesniegts MP2]])=2,MIN(DATE($V$23,12,31),$D30)-MAX(DATE($V$23,1,1),$C30)+1,0)</f>
        <v>-730</v>
      </c>
      <c r="W30" s="99">
        <f>IF(COUNT(Table25[[#This Row],[Darba sākuma datums1]:[Amata pienākumu izpildes termiņš, vai darba beigu datums par kuru iesniegts MP2]])=2,MIN(DATE($W$23,12,31),$D30)-MAX(DATE($W$23,1,1),$C30)+1,0)</f>
        <v>-365</v>
      </c>
      <c r="X30" s="99">
        <f>IF(COUNT(Table25[[#This Row],[Darba sākuma datums1]:[Amata pienākumu izpildes termiņš, vai darba beigu datums par kuru iesniegts MP2]])=2,MIN(DATE($X$23,12,31),$D30)-MAX(DATE($X$23,1,1),$C30)+1,0)</f>
        <v>0</v>
      </c>
      <c r="Y30" s="99">
        <f>IF(COUNT(Table25[[#This Row],[Darba sākuma datums1]:[Amata pienākumu izpildes termiņš, vai darba beigu datums par kuru iesniegts MP2]])=2,MIN(DATE($Y$23,12,31),$D30)-MAX(DATE($Y$23,1,1),$C30)+1,0)</f>
        <v>366</v>
      </c>
      <c r="Z30" s="99">
        <f>IF(COUNT(Table25[[#This Row],[Darba sākuma datums1]:[Amata pienākumu izpildes termiņš, vai darba beigu datums par kuru iesniegts MP2]])=2,MIN(DATE($Z$23,12,31),$D30)-MAX(DATE(Z$23,1,1),$C30)+1,0)</f>
        <v>181</v>
      </c>
      <c r="AA30" s="99">
        <f>IF(COUNT(Table25[[#This Row],[Darba sākuma datums1]:[Amata pienākumu izpildes termiņš, vai darba beigu datums par kuru iesniegts MP2]])=2,MIN(DATE($AA$23,12,31),$D30)-MAX(DATE($AA$23,1,1),$C30)+1,0)</f>
        <v>-184</v>
      </c>
      <c r="AB30" s="99">
        <f>IF(COUNT(Table25[[#This Row],[Darba sākuma datums1]:[Amata pienākumu izpildes termiņš, vai darba beigu datums par kuru iesniegts MP2]])=2,MIN(DATE($AB$23,12,31),$D30)-MAX(DATE($AB$23,1,1),$C30)+1,0)</f>
        <v>-549</v>
      </c>
      <c r="AC30" s="99">
        <f>IF(COUNT(Table25[[#This Row],[Darba sākuma datums1]:[Amata pienākumu izpildes termiņš, vai darba beigu datums par kuru iesniegts MP2]])=2,MIN(DATE($AC$23,12,31),$D30)-MAX(DATE($AC$23,1,1),$C30)+1,0)</f>
        <v>-914</v>
      </c>
      <c r="AD30" s="109">
        <f>IF(COUNT(Table25[[#This Row],[Darba sākuma datums1]:[Amata pienākumu izpildes termiņš, vai darba beigu datums par kuru iesniegts MP2]])=2,MIN(DATE($AD$23,12,31),$D30)-MAX(DATE($AD$23,1,1),$C30)+1,0)</f>
        <v>-1280</v>
      </c>
      <c r="AE30" s="106">
        <f t="shared" si="10"/>
        <v>-40</v>
      </c>
      <c r="AF30" s="99">
        <f t="shared" si="1"/>
        <v>-20</v>
      </c>
      <c r="AG30" s="99">
        <f t="shared" si="2"/>
        <v>0</v>
      </c>
      <c r="AH30" s="99">
        <f t="shared" si="3"/>
        <v>20</v>
      </c>
      <c r="AI30" s="99">
        <f t="shared" si="4"/>
        <v>9.9178082191780828</v>
      </c>
      <c r="AJ30" s="99">
        <f t="shared" si="5"/>
        <v>-10.082191780821917</v>
      </c>
      <c r="AK30" s="99">
        <f t="shared" si="6"/>
        <v>-30.082191780821919</v>
      </c>
      <c r="AL30" s="99">
        <f t="shared" si="7"/>
        <v>-49.94535519125683</v>
      </c>
      <c r="AM30" s="100">
        <f t="shared" si="8"/>
        <v>-70.136986301369859</v>
      </c>
      <c r="AN30" s="103" t="e">
        <f>Table25[[#This Row],[2021]]/Table25[[#This Row],[d.2021]]</f>
        <v>#DIV/0!</v>
      </c>
      <c r="AO30" s="104" t="e">
        <f>Table25[[#This Row],[2022]]/Table25[[#This Row],[d.2022]]</f>
        <v>#DIV/0!</v>
      </c>
      <c r="AP30" s="104" t="e">
        <f>Table25[[#This Row],[2023]]/Table25[[#This Row],[d.2023]]</f>
        <v>#DIV/0!</v>
      </c>
      <c r="AQ30" s="104">
        <f>Table25[[#This Row],[2024]]/Table25[[#This Row],[d.2024]]</f>
        <v>5</v>
      </c>
      <c r="AR30" s="104" t="e">
        <f>Table25[[#This Row],[2025]]/Table25[[#This Row],[d.2025]]</f>
        <v>#DIV/0!</v>
      </c>
      <c r="AS30" s="104" t="e">
        <f>Table25[[#This Row],[2026]]/Table25[[#This Row],[d.2026]]</f>
        <v>#DIV/0!</v>
      </c>
      <c r="AT30" s="104" t="e">
        <f>Table25[[#This Row],[2027]]/Table25[[#This Row],[d.2027]]</f>
        <v>#DIV/0!</v>
      </c>
      <c r="AU30" s="104" t="e">
        <f>Table25[[#This Row],[2028]]/Table25[[#This Row],[d.2028]]</f>
        <v>#DIV/0!</v>
      </c>
      <c r="AV30" s="108" t="e">
        <f>Table25[[#This Row],[2029]]/Table25[[#This Row],[d.2029]]</f>
        <v>#DIV/0!</v>
      </c>
      <c r="AW30" s="97" t="e">
        <f>Table25[[#This Row],[e.2021]]/Table25[[#This Row],[Papildatvaļinājums par 20216]]</f>
        <v>#DIV/0!</v>
      </c>
      <c r="AX30" s="97" t="e">
        <f>Table25[[#This Row],[e.2022]]/Table25[[#This Row],[Papildatvaļinājums par 20226]]</f>
        <v>#DIV/0!</v>
      </c>
      <c r="AY30" s="97" t="e">
        <f>Table25[[#This Row],[e.2023]]/Table25[[#This Row],[Papildatvaļinājums par 20236]]</f>
        <v>#DIV/0!</v>
      </c>
      <c r="AZ30" s="97">
        <f>Table25[[#This Row],[e.2024]]/Table25[[#This Row],[Papildatvaļinājums par 20246]]</f>
        <v>73.2</v>
      </c>
      <c r="BA30" s="97" t="e">
        <f>Table25[[#This Row],[e.2025]]/Table25[[#This Row],[Papildatvaļinājums par 20256]]</f>
        <v>#DIV/0!</v>
      </c>
      <c r="BB30" s="97" t="e">
        <f>Table25[[#This Row],[e.2026]]/Table25[[#This Row],[Papildatvaļinājums par 20266]]</f>
        <v>#DIV/0!</v>
      </c>
      <c r="BC30" s="97" t="e">
        <f>Table25[[#This Row],[e.2027]]/Table25[[#This Row],[Papildatvaļinājums par 20276]]</f>
        <v>#DIV/0!</v>
      </c>
      <c r="BD30" s="97" t="e">
        <f>Table25[[#This Row],[e.2028]]/Table25[[#This Row],[Papildatvaļinājums par 20286]]</f>
        <v>#DIV/0!</v>
      </c>
      <c r="BE30" s="98" t="e">
        <f>Table25[[#This Row],[e.2029]]/Table25[[#This Row],[Papildatvaļinājums par 20296]]</f>
        <v>#DIV/0!</v>
      </c>
      <c r="BF30" s="85">
        <f>YEAR(Table25[[#This Row],[Ja papildatvaļinājums - darbinieka darba uzsākšana iestādē, ja darbs projektā nav uzsākts 1.janvārī4]])</f>
        <v>1900</v>
      </c>
      <c r="BG30" s="86">
        <f>MONTH(Table25[[#This Row],[Ja papildatvaļinājums - darbinieka darba uzsākšana iestādē, ja darbs projektā nav uzsākts 1.janvārī4]])</f>
        <v>1</v>
      </c>
      <c r="BH30" s="86">
        <f>DAY(Table25[[#This Row],[Ja papildatvaļinājums - darbinieka darba uzsākšana iestādē, ja darbs projektā nav uzsākts 1.janvārī4]])</f>
        <v>0</v>
      </c>
      <c r="BI30" s="147">
        <f t="shared" si="9"/>
        <v>1</v>
      </c>
      <c r="BJ30" s="144" cm="1">
        <f t="array" ref="BJ30">_xlfn.IFS($BF30=2021,$BI30,$BS30=2021,$BV30,$BF30&lt;2021,$BJ$22,$BS30&gt;2021,$BJ$22,$BF30&gt;2021,$BJ$22,$BS30&lt;2021,$BJ$22)</f>
        <v>365</v>
      </c>
      <c r="BK30" s="116" cm="1">
        <f t="array" ref="BK30">_xlfn.IFS($BF30=2022,$BI30,$BS30=2022,$BV30,$BF30&lt;2022,$BK$22,$BS30&gt;2022,$BK$22,$BF30&gt;2022,$BK$22,$BS30&lt;2022,$BK$22)</f>
        <v>365</v>
      </c>
      <c r="BL30" s="116" cm="1">
        <f t="array" ref="BL30">_xlfn.IFS($BF30=2023,$BI30,$BS30=2023,$BV30,$BF30&lt;2023,$BL$22,$BS30&gt;2023,$BL$22,$BF30&gt;2023,$BL$22,$BS30&lt;2023,$BL$22)</f>
        <v>365</v>
      </c>
      <c r="BM30" s="116" cm="1">
        <f t="array" ref="BM30">_xlfn.IFS($BF30=2024,$BI30,$BS30=2024,$BV30,$BF30&lt;2024,$BM$22,$BS30&gt;2024,$BM$22,$BF30&gt;2024,$BM$22,$BS30&lt;2024,$BM$22)</f>
        <v>366</v>
      </c>
      <c r="BN30" s="116" cm="1">
        <f t="array" ref="BN30">_xlfn.IFS($BF30=2025,$BI30,$BS30=2025,$BV30,$BF30&lt;2025,$BN$22,$BS30&gt;2025,$BN$22,$BF30&gt;2025,$BN$22,$BS30&lt;2025,$BN$22)</f>
        <v>365</v>
      </c>
      <c r="BO30" s="116" cm="1">
        <f t="array" ref="BO30">_xlfn.IFS($BF30=2026,$BI30,$BS30=2026,$BV30,$BF30&lt;2026,$BO$22,$BS30&gt;2026,$BO$22,$BF30&gt;2026,$BO$22,$BS30&lt;2026,$BO$22)</f>
        <v>365</v>
      </c>
      <c r="BP30" s="116" cm="1">
        <f t="array" ref="BP30">_xlfn.IFS($BF30=2027,$BI30,$BS30=2027,$BV30,$BF30&lt;2027,$BP$22,$BS30&gt;2027,$BP$22,$BF30&gt;2027,$BP$22,$BS30&lt;2027,$BP$22)</f>
        <v>365</v>
      </c>
      <c r="BQ30" s="116" cm="1">
        <f t="array" ref="BQ30">_xlfn.IFS($BF30=2028,$BI30,$BS30=2028,$BV30,$BF30&lt;2028,$BQ$22,$BS30&gt;2028,$BQ$22,$BF30&gt;2028,$BQ$22,$BS30&lt;2028,$BQ$22)</f>
        <v>366</v>
      </c>
      <c r="BR30" s="119" cm="1">
        <f t="array" ref="BR30">_xlfn.IFS($BF30=2029,$BI30,$BS30=2029,$BV30,$BF30&lt;2029,$BR$22,$BS30&gt;2029,$BR$22,$BF30&gt;2029,$BR$22,$BS30&lt;2029,$BR$22)</f>
        <v>365</v>
      </c>
      <c r="BS30" s="142">
        <f>YEAR(Table25[[#This Row],[Ja papildatvaļinājums - darbinieka darba beigšanas datums iestādē, ja darbs projektā nav beigts  31.decembrī5]])</f>
        <v>1900</v>
      </c>
      <c r="BT30" s="141">
        <f>MONTH(Table25[[#This Row],[Ja papildatvaļinājums - darbinieka darba beigšanas datums iestādē, ja darbs projektā nav beigts  31.decembrī5]])</f>
        <v>1</v>
      </c>
      <c r="BU30" s="141">
        <f>DAY(Table25[[#This Row],[Ja papildatvaļinājums - darbinieka darba beigšanas datums iestādē, ja darbs projektā nav beigts  31.decembrī5]])</f>
        <v>0</v>
      </c>
      <c r="BV30" s="141">
        <f>IF(YEAR($J30)=YEAR($K30),MIN(DATE($BS30,$BT30,$BU30),$K30)-MAX(DATE($BF30,$BG30,$BH30),$J30)+1,MIN(DATE($BS30,$BT30,$BU30),$K30)-MAX(DATE(Table25[[#This Row],[Darba beigu gads iestādē]],1,1))+1)</f>
        <v>1</v>
      </c>
    </row>
    <row r="31" spans="1:74" ht="43.2" x14ac:dyDescent="0.3">
      <c r="A31" s="26">
        <v>8</v>
      </c>
      <c r="B31" s="3" t="s">
        <v>106</v>
      </c>
      <c r="C31" s="197">
        <v>45292</v>
      </c>
      <c r="D31" s="198">
        <v>45564</v>
      </c>
      <c r="E31" s="63">
        <f>SUMIF(Table25[[#This Row],[b.2021]:[c.2029]],"&gt;0",Table25[[#This Row],[b.2021]:[c.2029]])</f>
        <v>14.918032786885245</v>
      </c>
      <c r="F31" s="189"/>
      <c r="G31" s="190"/>
      <c r="H31" s="66">
        <f>Table25[[#This Row],[Atvaļinājuma dienu skaits, kas projektā attiecināts iepriekšējos MP ]]+Table25[[#This Row],[Atvaļinājuma dienu skaits, kas pieprasīts šajā MP3]]</f>
        <v>0</v>
      </c>
      <c r="I31" s="29">
        <f>Table25[[#This Row],[Atvaļinājums proporcionāli nostrādātajam laikam projektā (Visi atvaļinājumi kopā)]]-H31</f>
        <v>14.918032786885245</v>
      </c>
      <c r="J31" s="191"/>
      <c r="K31" s="192"/>
      <c r="L31" s="193"/>
      <c r="M31" s="194"/>
      <c r="N31" s="194"/>
      <c r="O31" s="194"/>
      <c r="P31" s="194"/>
      <c r="Q31" s="194"/>
      <c r="R31" s="194"/>
      <c r="S31" s="194"/>
      <c r="T31" s="195"/>
      <c r="U31" s="196" t="s">
        <v>118</v>
      </c>
      <c r="V31" s="106">
        <f>IF(COUNT(Table25[[#This Row],[Darba sākuma datums1]:[Amata pienākumu izpildes termiņš, vai darba beigu datums par kuru iesniegts MP2]])=2,MIN(DATE($V$23,12,31),$D31)-MAX(DATE($V$23,1,1),$C31)+1,0)</f>
        <v>-730</v>
      </c>
      <c r="W31" s="99">
        <f>IF(COUNT(Table25[[#This Row],[Darba sākuma datums1]:[Amata pienākumu izpildes termiņš, vai darba beigu datums par kuru iesniegts MP2]])=2,MIN(DATE($W$23,12,31),$D31)-MAX(DATE($W$23,1,1),$C31)+1,0)</f>
        <v>-365</v>
      </c>
      <c r="X31" s="99">
        <f>IF(COUNT(Table25[[#This Row],[Darba sākuma datums1]:[Amata pienākumu izpildes termiņš, vai darba beigu datums par kuru iesniegts MP2]])=2,MIN(DATE($X$23,12,31),$D31)-MAX(DATE($X$23,1,1),$C31)+1,0)</f>
        <v>0</v>
      </c>
      <c r="Y31" s="99">
        <f>IF(COUNT(Table25[[#This Row],[Darba sākuma datums1]:[Amata pienākumu izpildes termiņš, vai darba beigu datums par kuru iesniegts MP2]])=2,MIN(DATE($Y$23,12,31),$D31)-MAX(DATE($Y$23,1,1),$C31)+1,0)</f>
        <v>273</v>
      </c>
      <c r="Z31" s="99">
        <f>IF(COUNT(Table25[[#This Row],[Darba sākuma datums1]:[Amata pienākumu izpildes termiņš, vai darba beigu datums par kuru iesniegts MP2]])=2,MIN(DATE($Z$23,12,31),$D31)-MAX(DATE(Z$23,1,1),$C31)+1,0)</f>
        <v>-93</v>
      </c>
      <c r="AA31" s="99">
        <f>IF(COUNT(Table25[[#This Row],[Darba sākuma datums1]:[Amata pienākumu izpildes termiņš, vai darba beigu datums par kuru iesniegts MP2]])=2,MIN(DATE($AA$23,12,31),$D31)-MAX(DATE($AA$23,1,1),$C31)+1,0)</f>
        <v>-458</v>
      </c>
      <c r="AB31" s="99">
        <f>IF(COUNT(Table25[[#This Row],[Darba sākuma datums1]:[Amata pienākumu izpildes termiņš, vai darba beigu datums par kuru iesniegts MP2]])=2,MIN(DATE($AB$23,12,31),$D31)-MAX(DATE($AB$23,1,1),$C31)+1,0)</f>
        <v>-823</v>
      </c>
      <c r="AC31" s="99">
        <f>IF(COUNT(Table25[[#This Row],[Darba sākuma datums1]:[Amata pienākumu izpildes termiņš, vai darba beigu datums par kuru iesniegts MP2]])=2,MIN(DATE($AC$23,12,31),$D31)-MAX(DATE($AC$23,1,1),$C31)+1,0)</f>
        <v>-1188</v>
      </c>
      <c r="AD31" s="109">
        <f>IF(COUNT(Table25[[#This Row],[Darba sākuma datums1]:[Amata pienākumu izpildes termiņš, vai darba beigu datums par kuru iesniegts MP2]])=2,MIN(DATE($AD$23,12,31),$D31)-MAX(DATE($AD$23,1,1),$C31)+1,0)</f>
        <v>-1554</v>
      </c>
      <c r="AE31" s="106">
        <f t="shared" si="10"/>
        <v>-40</v>
      </c>
      <c r="AF31" s="99">
        <f t="shared" si="1"/>
        <v>-20</v>
      </c>
      <c r="AG31" s="99">
        <f t="shared" si="2"/>
        <v>0</v>
      </c>
      <c r="AH31" s="99">
        <f t="shared" si="3"/>
        <v>14.918032786885245</v>
      </c>
      <c r="AI31" s="99">
        <f t="shared" si="4"/>
        <v>-5.095890410958904</v>
      </c>
      <c r="AJ31" s="99">
        <f t="shared" si="5"/>
        <v>-25.095890410958905</v>
      </c>
      <c r="AK31" s="99">
        <f t="shared" si="6"/>
        <v>-45.095890410958901</v>
      </c>
      <c r="AL31" s="99">
        <f t="shared" si="7"/>
        <v>-64.918032786885249</v>
      </c>
      <c r="AM31" s="100">
        <f t="shared" si="8"/>
        <v>-85.150684931506845</v>
      </c>
      <c r="AN31" s="103" t="e">
        <f>Table25[[#This Row],[2021]]/Table25[[#This Row],[d.2021]]</f>
        <v>#DIV/0!</v>
      </c>
      <c r="AO31" s="104" t="e">
        <f>Table25[[#This Row],[2022]]/Table25[[#This Row],[d.2022]]</f>
        <v>#DIV/0!</v>
      </c>
      <c r="AP31" s="104" t="e">
        <f>Table25[[#This Row],[2023]]/Table25[[#This Row],[d.2023]]</f>
        <v>#DIV/0!</v>
      </c>
      <c r="AQ31" s="104" t="e">
        <f>Table25[[#This Row],[2024]]/Table25[[#This Row],[d.2024]]</f>
        <v>#DIV/0!</v>
      </c>
      <c r="AR31" s="104" t="e">
        <f>Table25[[#This Row],[2025]]/Table25[[#This Row],[d.2025]]</f>
        <v>#DIV/0!</v>
      </c>
      <c r="AS31" s="104" t="e">
        <f>Table25[[#This Row],[2026]]/Table25[[#This Row],[d.2026]]</f>
        <v>#DIV/0!</v>
      </c>
      <c r="AT31" s="104" t="e">
        <f>Table25[[#This Row],[2027]]/Table25[[#This Row],[d.2027]]</f>
        <v>#DIV/0!</v>
      </c>
      <c r="AU31" s="104" t="e">
        <f>Table25[[#This Row],[2028]]/Table25[[#This Row],[d.2028]]</f>
        <v>#DIV/0!</v>
      </c>
      <c r="AV31" s="108" t="e">
        <f>Table25[[#This Row],[2029]]/Table25[[#This Row],[d.2029]]</f>
        <v>#DIV/0!</v>
      </c>
      <c r="AW31" s="97" t="e">
        <f>Table25[[#This Row],[e.2021]]/Table25[[#This Row],[Papildatvaļinājums par 20216]]</f>
        <v>#DIV/0!</v>
      </c>
      <c r="AX31" s="97" t="e">
        <f>Table25[[#This Row],[e.2022]]/Table25[[#This Row],[Papildatvaļinājums par 20226]]</f>
        <v>#DIV/0!</v>
      </c>
      <c r="AY31" s="97" t="e">
        <f>Table25[[#This Row],[e.2023]]/Table25[[#This Row],[Papildatvaļinājums par 20236]]</f>
        <v>#DIV/0!</v>
      </c>
      <c r="AZ31" s="97" t="e">
        <f>Table25[[#This Row],[e.2024]]/Table25[[#This Row],[Papildatvaļinājums par 20246]]</f>
        <v>#DIV/0!</v>
      </c>
      <c r="BA31" s="97" t="e">
        <f>Table25[[#This Row],[e.2025]]/Table25[[#This Row],[Papildatvaļinājums par 20256]]</f>
        <v>#DIV/0!</v>
      </c>
      <c r="BB31" s="97" t="e">
        <f>Table25[[#This Row],[e.2026]]/Table25[[#This Row],[Papildatvaļinājums par 20266]]</f>
        <v>#DIV/0!</v>
      </c>
      <c r="BC31" s="97" t="e">
        <f>Table25[[#This Row],[e.2027]]/Table25[[#This Row],[Papildatvaļinājums par 20276]]</f>
        <v>#DIV/0!</v>
      </c>
      <c r="BD31" s="97" t="e">
        <f>Table25[[#This Row],[e.2028]]/Table25[[#This Row],[Papildatvaļinājums par 20286]]</f>
        <v>#DIV/0!</v>
      </c>
      <c r="BE31" s="98" t="e">
        <f>Table25[[#This Row],[e.2029]]/Table25[[#This Row],[Papildatvaļinājums par 20296]]</f>
        <v>#DIV/0!</v>
      </c>
      <c r="BF31" s="85">
        <f>YEAR(Table25[[#This Row],[Ja papildatvaļinājums - darbinieka darba uzsākšana iestādē, ja darbs projektā nav uzsākts 1.janvārī4]])</f>
        <v>1900</v>
      </c>
      <c r="BG31" s="86">
        <f>MONTH(Table25[[#This Row],[Ja papildatvaļinājums - darbinieka darba uzsākšana iestādē, ja darbs projektā nav uzsākts 1.janvārī4]])</f>
        <v>1</v>
      </c>
      <c r="BH31" s="86">
        <f>DAY(Table25[[#This Row],[Ja papildatvaļinājums - darbinieka darba uzsākšana iestādē, ja darbs projektā nav uzsākts 1.janvārī4]])</f>
        <v>0</v>
      </c>
      <c r="BI31" s="147">
        <f t="shared" si="9"/>
        <v>1</v>
      </c>
      <c r="BJ31" s="144" cm="1">
        <f t="array" ref="BJ31">_xlfn.IFS($BF31=2021,$BI31,$BS31=2021,$BV31,$BF31&lt;2021,$BJ$22,$BS31&gt;2021,$BJ$22,$BF31&gt;2021,$BJ$22,$BS31&lt;2021,$BJ$22)</f>
        <v>365</v>
      </c>
      <c r="BK31" s="116" cm="1">
        <f t="array" ref="BK31">_xlfn.IFS($BF31=2022,$BI31,$BS31=2022,$BV31,$BF31&lt;2022,$BK$22,$BS31&gt;2022,$BK$22,$BF31&gt;2022,$BK$22,$BS31&lt;2022,$BK$22)</f>
        <v>365</v>
      </c>
      <c r="BL31" s="116" cm="1">
        <f t="array" ref="BL31">_xlfn.IFS($BF31=2023,$BI31,$BS31=2023,$BV31,$BF31&lt;2023,$BL$22,$BS31&gt;2023,$BL$22,$BF31&gt;2023,$BL$22,$BS31&lt;2023,$BL$22)</f>
        <v>365</v>
      </c>
      <c r="BM31" s="116" cm="1">
        <f t="array" ref="BM31">_xlfn.IFS($BF31=2024,$BI31,$BS31=2024,$BV31,$BF31&lt;2024,$BM$22,$BS31&gt;2024,$BM$22,$BF31&gt;2024,$BM$22,$BS31&lt;2024,$BM$22)</f>
        <v>366</v>
      </c>
      <c r="BN31" s="116" cm="1">
        <f t="array" ref="BN31">_xlfn.IFS($BF31=2025,$BI31,$BS31=2025,$BV31,$BF31&lt;2025,$BN$22,$BS31&gt;2025,$BN$22,$BF31&gt;2025,$BN$22,$BS31&lt;2025,$BN$22)</f>
        <v>365</v>
      </c>
      <c r="BO31" s="116" cm="1">
        <f t="array" ref="BO31">_xlfn.IFS($BF31=2026,$BI31,$BS31=2026,$BV31,$BF31&lt;2026,$BO$22,$BS31&gt;2026,$BO$22,$BF31&gt;2026,$BO$22,$BS31&lt;2026,$BO$22)</f>
        <v>365</v>
      </c>
      <c r="BP31" s="116" cm="1">
        <f t="array" ref="BP31">_xlfn.IFS($BF31=2027,$BI31,$BS31=2027,$BV31,$BF31&lt;2027,$BP$22,$BS31&gt;2027,$BP$22,$BF31&gt;2027,$BP$22,$BS31&lt;2027,$BP$22)</f>
        <v>365</v>
      </c>
      <c r="BQ31" s="116" cm="1">
        <f t="array" ref="BQ31">_xlfn.IFS($BF31=2028,$BI31,$BS31=2028,$BV31,$BF31&lt;2028,$BQ$22,$BS31&gt;2028,$BQ$22,$BF31&gt;2028,$BQ$22,$BS31&lt;2028,$BQ$22)</f>
        <v>366</v>
      </c>
      <c r="BR31" s="119" cm="1">
        <f t="array" ref="BR31">_xlfn.IFS($BF31=2029,$BI31,$BS31=2029,$BV31,$BF31&lt;2029,$BR$22,$BS31&gt;2029,$BR$22,$BF31&gt;2029,$BR$22,$BS31&lt;2029,$BR$22)</f>
        <v>365</v>
      </c>
      <c r="BS31" s="142">
        <f>YEAR(Table25[[#This Row],[Ja papildatvaļinājums - darbinieka darba beigšanas datums iestādē, ja darbs projektā nav beigts  31.decembrī5]])</f>
        <v>1900</v>
      </c>
      <c r="BT31" s="141">
        <f>MONTH(Table25[[#This Row],[Ja papildatvaļinājums - darbinieka darba beigšanas datums iestādē, ja darbs projektā nav beigts  31.decembrī5]])</f>
        <v>1</v>
      </c>
      <c r="BU31" s="141">
        <f>DAY(Table25[[#This Row],[Ja papildatvaļinājums - darbinieka darba beigšanas datums iestādē, ja darbs projektā nav beigts  31.decembrī5]])</f>
        <v>0</v>
      </c>
      <c r="BV31" s="141">
        <f>IF(YEAR($J31)=YEAR($K31),MIN(DATE($BS31,$BT31,$BU31),$K31)-MAX(DATE($BF31,$BG31,$BH31),$J31)+1,MIN(DATE($BS31,$BT31,$BU31),$K31)-MAX(DATE(Table25[[#This Row],[Darba beigu gads iestādē]],1,1))+1)</f>
        <v>1</v>
      </c>
    </row>
    <row r="32" spans="1:74" ht="28.8" x14ac:dyDescent="0.3">
      <c r="A32" s="26">
        <v>9</v>
      </c>
      <c r="B32" s="3" t="s">
        <v>105</v>
      </c>
      <c r="C32" s="197">
        <v>45597</v>
      </c>
      <c r="D32" s="198">
        <v>46022</v>
      </c>
      <c r="E32" s="63">
        <f>SUMIF(Table25[[#This Row],[b.2021]:[c.2029]],"&gt;0",Table25[[#This Row],[b.2021]:[c.2029]])</f>
        <v>28.333333333333332</v>
      </c>
      <c r="F32" s="189">
        <v>20</v>
      </c>
      <c r="G32" s="190">
        <v>10</v>
      </c>
      <c r="H32" s="66">
        <f>Table25[[#This Row],[Atvaļinājuma dienu skaits, kas projektā attiecināts iepriekšējos MP ]]+Table25[[#This Row],[Atvaļinājuma dienu skaits, kas pieprasīts šajā MP3]]</f>
        <v>30</v>
      </c>
      <c r="I32" s="29">
        <f>Table25[[#This Row],[Atvaļinājums proporcionāli nostrādātajam laikam projektā (Visi atvaļinājumi kopā)]]-H32</f>
        <v>-1.6666666666666679</v>
      </c>
      <c r="J32" s="191">
        <v>45597</v>
      </c>
      <c r="K32" s="192"/>
      <c r="L32" s="193"/>
      <c r="M32" s="194"/>
      <c r="N32" s="194"/>
      <c r="O32" s="194">
        <v>5</v>
      </c>
      <c r="P32" s="194"/>
      <c r="Q32" s="194"/>
      <c r="R32" s="194"/>
      <c r="S32" s="194"/>
      <c r="T32" s="195"/>
      <c r="U32" s="196" t="s">
        <v>116</v>
      </c>
      <c r="V32" s="106">
        <f>IF(COUNT(Table25[[#This Row],[Darba sākuma datums1]:[Amata pienākumu izpildes termiņš, vai darba beigu datums par kuru iesniegts MP2]])=2,MIN(DATE($V$23,12,31),$D32)-MAX(DATE($V$23,1,1),$C32)+1,0)</f>
        <v>-1035</v>
      </c>
      <c r="W32" s="99">
        <f>IF(COUNT(Table25[[#This Row],[Darba sākuma datums1]:[Amata pienākumu izpildes termiņš, vai darba beigu datums par kuru iesniegts MP2]])=2,MIN(DATE($W$23,12,31),$D32)-MAX(DATE($W$23,1,1),$C32)+1,0)</f>
        <v>-670</v>
      </c>
      <c r="X32" s="99">
        <f>IF(COUNT(Table25[[#This Row],[Darba sākuma datums1]:[Amata pienākumu izpildes termiņš, vai darba beigu datums par kuru iesniegts MP2]])=2,MIN(DATE($X$23,12,31),$D32)-MAX(DATE($X$23,1,1),$C32)+1,0)</f>
        <v>-305</v>
      </c>
      <c r="Y32" s="99">
        <f>IF(COUNT(Table25[[#This Row],[Darba sākuma datums1]:[Amata pienākumu izpildes termiņš, vai darba beigu datums par kuru iesniegts MP2]])=2,MIN(DATE($Y$23,12,31),$D32)-MAX(DATE($Y$23,1,1),$C32)+1,0)</f>
        <v>61</v>
      </c>
      <c r="Z32" s="99">
        <f>IF(COUNT(Table25[[#This Row],[Darba sākuma datums1]:[Amata pienākumu izpildes termiņš, vai darba beigu datums par kuru iesniegts MP2]])=2,MIN(DATE($Z$23,12,31),$D32)-MAX(DATE(Z$23,1,1),$C32)+1,0)</f>
        <v>365</v>
      </c>
      <c r="AA32" s="99">
        <f>IF(COUNT(Table25[[#This Row],[Darba sākuma datums1]:[Amata pienākumu izpildes termiņš, vai darba beigu datums par kuru iesniegts MP2]])=2,MIN(DATE($AA$23,12,31),$D32)-MAX(DATE($AA$23,1,1),$C32)+1,0)</f>
        <v>0</v>
      </c>
      <c r="AB32" s="99">
        <f>IF(COUNT(Table25[[#This Row],[Darba sākuma datums1]:[Amata pienākumu izpildes termiņš, vai darba beigu datums par kuru iesniegts MP2]])=2,MIN(DATE($AB$23,12,31),$D32)-MAX(DATE($AB$23,1,1),$C32)+1,0)</f>
        <v>-365</v>
      </c>
      <c r="AC32" s="99">
        <f>IF(COUNT(Table25[[#This Row],[Darba sākuma datums1]:[Amata pienākumu izpildes termiņš, vai darba beigu datums par kuru iesniegts MP2]])=2,MIN(DATE($AC$23,12,31),$D32)-MAX(DATE($AC$23,1,1),$C32)+1,0)</f>
        <v>-730</v>
      </c>
      <c r="AD32" s="109">
        <f>IF(COUNT(Table25[[#This Row],[Darba sākuma datums1]:[Amata pienākumu izpildes termiņš, vai darba beigu datums par kuru iesniegts MP2]])=2,MIN(DATE($AD$23,12,31),$D32)-MAX(DATE($AD$23,1,1),$C32)+1,0)</f>
        <v>-1096</v>
      </c>
      <c r="AE32" s="106">
        <f t="shared" si="10"/>
        <v>-56.712328767123289</v>
      </c>
      <c r="AF32" s="99">
        <f t="shared" si="1"/>
        <v>-36.712328767123289</v>
      </c>
      <c r="AG32" s="99">
        <f t="shared" si="2"/>
        <v>-16.712328767123289</v>
      </c>
      <c r="AH32" s="99">
        <f t="shared" si="3"/>
        <v>3.333333333333333</v>
      </c>
      <c r="AI32" s="99">
        <f t="shared" si="4"/>
        <v>20</v>
      </c>
      <c r="AJ32" s="99">
        <f t="shared" si="5"/>
        <v>0</v>
      </c>
      <c r="AK32" s="99">
        <f t="shared" si="6"/>
        <v>-20</v>
      </c>
      <c r="AL32" s="99">
        <f t="shared" si="7"/>
        <v>-39.89071038251366</v>
      </c>
      <c r="AM32" s="100">
        <f t="shared" si="8"/>
        <v>-60.054794520547944</v>
      </c>
      <c r="AN32" s="103" t="e">
        <f>Table25[[#This Row],[2021]]/Table25[[#This Row],[d.2021]]</f>
        <v>#DIV/0!</v>
      </c>
      <c r="AO32" s="104" t="e">
        <f>Table25[[#This Row],[2022]]/Table25[[#This Row],[d.2022]]</f>
        <v>#DIV/0!</v>
      </c>
      <c r="AP32" s="104" t="e">
        <f>Table25[[#This Row],[2023]]/Table25[[#This Row],[d.2023]]</f>
        <v>#DIV/0!</v>
      </c>
      <c r="AQ32" s="104">
        <f>Table25[[#This Row],[2024]]/Table25[[#This Row],[d.2024]]</f>
        <v>5</v>
      </c>
      <c r="AR32" s="104" t="e">
        <f>Table25[[#This Row],[2025]]/Table25[[#This Row],[d.2025]]</f>
        <v>#DIV/0!</v>
      </c>
      <c r="AS32" s="104" t="e">
        <f>Table25[[#This Row],[2026]]/Table25[[#This Row],[d.2026]]</f>
        <v>#DIV/0!</v>
      </c>
      <c r="AT32" s="104" t="e">
        <f>Table25[[#This Row],[2027]]/Table25[[#This Row],[d.2027]]</f>
        <v>#DIV/0!</v>
      </c>
      <c r="AU32" s="104" t="e">
        <f>Table25[[#This Row],[2028]]/Table25[[#This Row],[d.2028]]</f>
        <v>#DIV/0!</v>
      </c>
      <c r="AV32" s="108" t="e">
        <f>Table25[[#This Row],[2029]]/Table25[[#This Row],[d.2029]]</f>
        <v>#DIV/0!</v>
      </c>
      <c r="AW32" s="97" t="e">
        <f>Table25[[#This Row],[e.2021]]/Table25[[#This Row],[Papildatvaļinājums par 20216]]</f>
        <v>#DIV/0!</v>
      </c>
      <c r="AX32" s="97" t="e">
        <f>Table25[[#This Row],[e.2022]]/Table25[[#This Row],[Papildatvaļinājums par 20226]]</f>
        <v>#DIV/0!</v>
      </c>
      <c r="AY32" s="97" t="e">
        <f>Table25[[#This Row],[e.2023]]/Table25[[#This Row],[Papildatvaļinājums par 20236]]</f>
        <v>#DIV/0!</v>
      </c>
      <c r="AZ32" s="97">
        <f>Table25[[#This Row],[e.2024]]/Table25[[#This Row],[Papildatvaļinājums par 20246]]</f>
        <v>12.2</v>
      </c>
      <c r="BA32" s="97" t="e">
        <f>Table25[[#This Row],[e.2025]]/Table25[[#This Row],[Papildatvaļinājums par 20256]]</f>
        <v>#DIV/0!</v>
      </c>
      <c r="BB32" s="97" t="e">
        <f>Table25[[#This Row],[e.2026]]/Table25[[#This Row],[Papildatvaļinājums par 20266]]</f>
        <v>#DIV/0!</v>
      </c>
      <c r="BC32" s="97" t="e">
        <f>Table25[[#This Row],[e.2027]]/Table25[[#This Row],[Papildatvaļinājums par 20276]]</f>
        <v>#DIV/0!</v>
      </c>
      <c r="BD32" s="97" t="e">
        <f>Table25[[#This Row],[e.2028]]/Table25[[#This Row],[Papildatvaļinājums par 20286]]</f>
        <v>#DIV/0!</v>
      </c>
      <c r="BE32" s="98" t="e">
        <f>Table25[[#This Row],[e.2029]]/Table25[[#This Row],[Papildatvaļinājums par 20296]]</f>
        <v>#DIV/0!</v>
      </c>
      <c r="BF32" s="85">
        <f>YEAR(Table25[[#This Row],[Ja papildatvaļinājums - darbinieka darba uzsākšana iestādē, ja darbs projektā nav uzsākts 1.janvārī4]])</f>
        <v>2024</v>
      </c>
      <c r="BG32" s="86">
        <f>MONTH(Table25[[#This Row],[Ja papildatvaļinājums - darbinieka darba uzsākšana iestādē, ja darbs projektā nav uzsākts 1.janvārī4]])</f>
        <v>11</v>
      </c>
      <c r="BH32" s="86">
        <f>DAY(Table25[[#This Row],[Ja papildatvaļinājums - darbinieka darba uzsākšana iestādē, ja darbs projektā nav uzsākts 1.janvārī4]])</f>
        <v>1</v>
      </c>
      <c r="BI32" s="147">
        <f t="shared" si="9"/>
        <v>61</v>
      </c>
      <c r="BJ32" s="144" cm="1">
        <f t="array" ref="BJ32">_xlfn.IFS($BF32=2021,$BI32,$BS32=2021,$BV32,$BF32&lt;2021,$BJ$22,$BS32&gt;2021,$BJ$22,$BF32&gt;2021,$BJ$22,$BS32&lt;2021,$BJ$22)</f>
        <v>365</v>
      </c>
      <c r="BK32" s="116" cm="1">
        <f t="array" ref="BK32">_xlfn.IFS($BF32=2022,$BI32,$BS32=2022,$BV32,$BF32&lt;2022,$BK$22,$BS32&gt;2022,$BK$22,$BF32&gt;2022,$BK$22,$BS32&lt;2022,$BK$22)</f>
        <v>365</v>
      </c>
      <c r="BL32" s="116" cm="1">
        <f t="array" ref="BL32">_xlfn.IFS($BF32=2023,$BI32,$BS32=2023,$BV32,$BF32&lt;2023,$BL$22,$BS32&gt;2023,$BL$22,$BF32&gt;2023,$BL$22,$BS32&lt;2023,$BL$22)</f>
        <v>365</v>
      </c>
      <c r="BM32" s="116" cm="1">
        <f t="array" ref="BM32">_xlfn.IFS($BF32=2024,$BI32,$BS32=2024,$BV32,$BF32&lt;2024,$BM$22,$BS32&gt;2024,$BM$22,$BF32&gt;2024,$BM$22,$BS32&lt;2024,$BM$22)</f>
        <v>61</v>
      </c>
      <c r="BN32" s="116" cm="1">
        <f t="array" ref="BN32">_xlfn.IFS($BF32=2025,$BI32,$BS32=2025,$BV32,$BF32&lt;2025,$BN$22,$BS32&gt;2025,$BN$22,$BF32&gt;2025,$BN$22,$BS32&lt;2025,$BN$22)</f>
        <v>365</v>
      </c>
      <c r="BO32" s="116" cm="1">
        <f t="array" ref="BO32">_xlfn.IFS($BF32=2026,$BI32,$BS32=2026,$BV32,$BF32&lt;2026,$BO$22,$BS32&gt;2026,$BO$22,$BF32&gt;2026,$BO$22,$BS32&lt;2026,$BO$22)</f>
        <v>365</v>
      </c>
      <c r="BP32" s="116" cm="1">
        <f t="array" ref="BP32">_xlfn.IFS($BF32=2027,$BI32,$BS32=2027,$BV32,$BF32&lt;2027,$BP$22,$BS32&gt;2027,$BP$22,$BF32&gt;2027,$BP$22,$BS32&lt;2027,$BP$22)</f>
        <v>365</v>
      </c>
      <c r="BQ32" s="116" cm="1">
        <f t="array" ref="BQ32">_xlfn.IFS($BF32=2028,$BI32,$BS32=2028,$BV32,$BF32&lt;2028,$BQ$22,$BS32&gt;2028,$BQ$22,$BF32&gt;2028,$BQ$22,$BS32&lt;2028,$BQ$22)</f>
        <v>366</v>
      </c>
      <c r="BR32" s="119" cm="1">
        <f t="array" ref="BR32">_xlfn.IFS($BF32=2029,$BI32,$BS32=2029,$BV32,$BF32&lt;2029,$BR$22,$BS32&gt;2029,$BR$22,$BF32&gt;2029,$BR$22,$BS32&lt;2029,$BR$22)</f>
        <v>365</v>
      </c>
      <c r="BS32" s="142">
        <f>YEAR(Table25[[#This Row],[Ja papildatvaļinājums - darbinieka darba beigšanas datums iestādē, ja darbs projektā nav beigts  31.decembrī5]])</f>
        <v>1900</v>
      </c>
      <c r="BT32" s="141">
        <f>MONTH(Table25[[#This Row],[Ja papildatvaļinājums - darbinieka darba beigšanas datums iestādē, ja darbs projektā nav beigts  31.decembrī5]])</f>
        <v>1</v>
      </c>
      <c r="BU32" s="141">
        <f>DAY(Table25[[#This Row],[Ja papildatvaļinājums - darbinieka darba beigšanas datums iestādē, ja darbs projektā nav beigts  31.decembrī5]])</f>
        <v>0</v>
      </c>
      <c r="BV32" s="141">
        <f>IF(YEAR($J32)=YEAR($K32),MIN(DATE($BS32,$BT32,$BU32),$K32)-MAX(DATE($BF32,$BG32,$BH32),$J32)+1,MIN(DATE($BS32,$BT32,$BU32),$K32)-MAX(DATE(Table25[[#This Row],[Darba beigu gads iestādē]],1,1))+1)</f>
        <v>0</v>
      </c>
    </row>
    <row r="33" spans="1:74" x14ac:dyDescent="0.3">
      <c r="A33" s="26">
        <v>10</v>
      </c>
      <c r="B33" s="3" t="s">
        <v>95</v>
      </c>
      <c r="C33" s="197">
        <v>45292</v>
      </c>
      <c r="D33" s="198">
        <v>45967</v>
      </c>
      <c r="E33" s="63">
        <f>SUMIF(Table25[[#This Row],[b.2021]:[c.2029]],"&gt;0",Table25[[#This Row],[b.2021]:[c.2029]])</f>
        <v>41.986301369863014</v>
      </c>
      <c r="F33" s="189">
        <v>20</v>
      </c>
      <c r="G33" s="190"/>
      <c r="H33" s="66">
        <f>Table25[[#This Row],[Atvaļinājuma dienu skaits, kas projektā attiecināts iepriekšējos MP ]]+Table25[[#This Row],[Atvaļinājuma dienu skaits, kas pieprasīts šajā MP3]]</f>
        <v>20</v>
      </c>
      <c r="I33" s="29">
        <f>Table25[[#This Row],[Atvaļinājums proporcionāli nostrādātajam laikam projektā (Visi atvaļinājumi kopā)]]-H33</f>
        <v>21.986301369863014</v>
      </c>
      <c r="J33" s="191"/>
      <c r="K33" s="192"/>
      <c r="L33" s="193"/>
      <c r="M33" s="194"/>
      <c r="N33" s="194"/>
      <c r="O33" s="194">
        <v>5</v>
      </c>
      <c r="P33" s="194"/>
      <c r="Q33" s="194"/>
      <c r="R33" s="194"/>
      <c r="S33" s="194"/>
      <c r="T33" s="195"/>
      <c r="U33" s="196"/>
      <c r="V33" s="106">
        <f>IF(COUNT(Table25[[#This Row],[Darba sākuma datums1]:[Amata pienākumu izpildes termiņš, vai darba beigu datums par kuru iesniegts MP2]])=2,MIN(DATE($V$23,12,31),$D33)-MAX(DATE($V$23,1,1),$C33)+1,0)</f>
        <v>-730</v>
      </c>
      <c r="W33" s="99">
        <f>IF(COUNT(Table25[[#This Row],[Darba sākuma datums1]:[Amata pienākumu izpildes termiņš, vai darba beigu datums par kuru iesniegts MP2]])=2,MIN(DATE($W$23,12,31),$D33)-MAX(DATE($W$23,1,1),$C33)+1,0)</f>
        <v>-365</v>
      </c>
      <c r="X33" s="99">
        <f>IF(COUNT(Table25[[#This Row],[Darba sākuma datums1]:[Amata pienākumu izpildes termiņš, vai darba beigu datums par kuru iesniegts MP2]])=2,MIN(DATE($X$23,12,31),$D33)-MAX(DATE($X$23,1,1),$C33)+1,0)</f>
        <v>0</v>
      </c>
      <c r="Y33" s="99">
        <f>IF(COUNT(Table25[[#This Row],[Darba sākuma datums1]:[Amata pienākumu izpildes termiņš, vai darba beigu datums par kuru iesniegts MP2]])=2,MIN(DATE($Y$23,12,31),$D33)-MAX(DATE($Y$23,1,1),$C33)+1,0)</f>
        <v>366</v>
      </c>
      <c r="Z33" s="99">
        <f>IF(COUNT(Table25[[#This Row],[Darba sākuma datums1]:[Amata pienākumu izpildes termiņš, vai darba beigu datums par kuru iesniegts MP2]])=2,MIN(DATE($Z$23,12,31),$D33)-MAX(DATE(Z$23,1,1),$C33)+1,0)</f>
        <v>310</v>
      </c>
      <c r="AA33" s="99">
        <f>IF(COUNT(Table25[[#This Row],[Darba sākuma datums1]:[Amata pienākumu izpildes termiņš, vai darba beigu datums par kuru iesniegts MP2]])=2,MIN(DATE($AA$23,12,31),$D33)-MAX(DATE($AA$23,1,1),$C33)+1,0)</f>
        <v>-55</v>
      </c>
      <c r="AB33" s="99">
        <f>IF(COUNT(Table25[[#This Row],[Darba sākuma datums1]:[Amata pienākumu izpildes termiņš, vai darba beigu datums par kuru iesniegts MP2]])=2,MIN(DATE($AB$23,12,31),$D33)-MAX(DATE($AB$23,1,1),$C33)+1,0)</f>
        <v>-420</v>
      </c>
      <c r="AC33" s="99">
        <f>IF(COUNT(Table25[[#This Row],[Darba sākuma datums1]:[Amata pienākumu izpildes termiņš, vai darba beigu datums par kuru iesniegts MP2]])=2,MIN(DATE($AC$23,12,31),$D33)-MAX(DATE($AC$23,1,1),$C33)+1,0)</f>
        <v>-785</v>
      </c>
      <c r="AD33" s="109">
        <f>IF(COUNT(Table25[[#This Row],[Darba sākuma datums1]:[Amata pienākumu izpildes termiņš, vai darba beigu datums par kuru iesniegts MP2]])=2,MIN(DATE($AD$23,12,31),$D33)-MAX(DATE($AD$23,1,1),$C33)+1,0)</f>
        <v>-1151</v>
      </c>
      <c r="AE33" s="106">
        <f t="shared" si="10"/>
        <v>-40</v>
      </c>
      <c r="AF33" s="99">
        <f t="shared" si="1"/>
        <v>-20</v>
      </c>
      <c r="AG33" s="99">
        <f t="shared" si="2"/>
        <v>0</v>
      </c>
      <c r="AH33" s="99">
        <f t="shared" si="3"/>
        <v>20</v>
      </c>
      <c r="AI33" s="99">
        <f t="shared" si="4"/>
        <v>16.986301369863014</v>
      </c>
      <c r="AJ33" s="99">
        <f t="shared" si="5"/>
        <v>-3.0136986301369864</v>
      </c>
      <c r="AK33" s="99">
        <f t="shared" si="6"/>
        <v>-23.013698630136986</v>
      </c>
      <c r="AL33" s="99">
        <f t="shared" si="7"/>
        <v>-42.896174863387976</v>
      </c>
      <c r="AM33" s="100">
        <f t="shared" si="8"/>
        <v>-63.06849315068493</v>
      </c>
      <c r="AN33" s="103" t="e">
        <f>Table25[[#This Row],[2021]]/Table25[[#This Row],[d.2021]]</f>
        <v>#DIV/0!</v>
      </c>
      <c r="AO33" s="104" t="e">
        <f>Table25[[#This Row],[2022]]/Table25[[#This Row],[d.2022]]</f>
        <v>#DIV/0!</v>
      </c>
      <c r="AP33" s="104" t="e">
        <f>Table25[[#This Row],[2023]]/Table25[[#This Row],[d.2023]]</f>
        <v>#DIV/0!</v>
      </c>
      <c r="AQ33" s="104">
        <f>Table25[[#This Row],[2024]]/Table25[[#This Row],[d.2024]]</f>
        <v>5</v>
      </c>
      <c r="AR33" s="104" t="e">
        <f>Table25[[#This Row],[2025]]/Table25[[#This Row],[d.2025]]</f>
        <v>#DIV/0!</v>
      </c>
      <c r="AS33" s="104" t="e">
        <f>Table25[[#This Row],[2026]]/Table25[[#This Row],[d.2026]]</f>
        <v>#DIV/0!</v>
      </c>
      <c r="AT33" s="104" t="e">
        <f>Table25[[#This Row],[2027]]/Table25[[#This Row],[d.2027]]</f>
        <v>#DIV/0!</v>
      </c>
      <c r="AU33" s="104" t="e">
        <f>Table25[[#This Row],[2028]]/Table25[[#This Row],[d.2028]]</f>
        <v>#DIV/0!</v>
      </c>
      <c r="AV33" s="108" t="e">
        <f>Table25[[#This Row],[2029]]/Table25[[#This Row],[d.2029]]</f>
        <v>#DIV/0!</v>
      </c>
      <c r="AW33" s="97" t="e">
        <f>Table25[[#This Row],[e.2021]]/Table25[[#This Row],[Papildatvaļinājums par 20216]]</f>
        <v>#DIV/0!</v>
      </c>
      <c r="AX33" s="97" t="e">
        <f>Table25[[#This Row],[e.2022]]/Table25[[#This Row],[Papildatvaļinājums par 20226]]</f>
        <v>#DIV/0!</v>
      </c>
      <c r="AY33" s="97" t="e">
        <f>Table25[[#This Row],[e.2023]]/Table25[[#This Row],[Papildatvaļinājums par 20236]]</f>
        <v>#DIV/0!</v>
      </c>
      <c r="AZ33" s="97">
        <f>Table25[[#This Row],[e.2024]]/Table25[[#This Row],[Papildatvaļinājums par 20246]]</f>
        <v>73.2</v>
      </c>
      <c r="BA33" s="97" t="e">
        <f>Table25[[#This Row],[e.2025]]/Table25[[#This Row],[Papildatvaļinājums par 20256]]</f>
        <v>#DIV/0!</v>
      </c>
      <c r="BB33" s="97" t="e">
        <f>Table25[[#This Row],[e.2026]]/Table25[[#This Row],[Papildatvaļinājums par 20266]]</f>
        <v>#DIV/0!</v>
      </c>
      <c r="BC33" s="97" t="e">
        <f>Table25[[#This Row],[e.2027]]/Table25[[#This Row],[Papildatvaļinājums par 20276]]</f>
        <v>#DIV/0!</v>
      </c>
      <c r="BD33" s="97" t="e">
        <f>Table25[[#This Row],[e.2028]]/Table25[[#This Row],[Papildatvaļinājums par 20286]]</f>
        <v>#DIV/0!</v>
      </c>
      <c r="BE33" s="98" t="e">
        <f>Table25[[#This Row],[e.2029]]/Table25[[#This Row],[Papildatvaļinājums par 20296]]</f>
        <v>#DIV/0!</v>
      </c>
      <c r="BF33" s="85">
        <f>YEAR(Table25[[#This Row],[Ja papildatvaļinājums - darbinieka darba uzsākšana iestādē, ja darbs projektā nav uzsākts 1.janvārī4]])</f>
        <v>1900</v>
      </c>
      <c r="BG33" s="86">
        <f>MONTH(Table25[[#This Row],[Ja papildatvaļinājums - darbinieka darba uzsākšana iestādē, ja darbs projektā nav uzsākts 1.janvārī4]])</f>
        <v>1</v>
      </c>
      <c r="BH33" s="86">
        <f>DAY(Table25[[#This Row],[Ja papildatvaļinājums - darbinieka darba uzsākšana iestādē, ja darbs projektā nav uzsākts 1.janvārī4]])</f>
        <v>0</v>
      </c>
      <c r="BI33" s="147">
        <f t="shared" si="9"/>
        <v>1</v>
      </c>
      <c r="BJ33" s="144" cm="1">
        <f t="array" ref="BJ33">_xlfn.IFS($BF33=2021,$BI33,$BS33=2021,$BV33,$BF33&lt;2021,$BJ$22,$BS33&gt;2021,$BJ$22,$BF33&gt;2021,$BJ$22,$BS33&lt;2021,$BJ$22)</f>
        <v>365</v>
      </c>
      <c r="BK33" s="116" cm="1">
        <f t="array" ref="BK33">_xlfn.IFS($BF33=2022,$BI33,$BS33=2022,$BV33,$BF33&lt;2022,$BK$22,$BS33&gt;2022,$BK$22,$BF33&gt;2022,$BK$22,$BS33&lt;2022,$BK$22)</f>
        <v>365</v>
      </c>
      <c r="BL33" s="116" cm="1">
        <f t="array" ref="BL33">_xlfn.IFS($BF33=2023,$BI33,$BS33=2023,$BV33,$BF33&lt;2023,$BL$22,$BS33&gt;2023,$BL$22,$BF33&gt;2023,$BL$22,$BS33&lt;2023,$BL$22)</f>
        <v>365</v>
      </c>
      <c r="BM33" s="116" cm="1">
        <f t="array" ref="BM33">_xlfn.IFS($BF33=2024,$BI33,$BS33=2024,$BV33,$BF33&lt;2024,$BM$22,$BS33&gt;2024,$BM$22,$BF33&gt;2024,$BM$22,$BS33&lt;2024,$BM$22)</f>
        <v>366</v>
      </c>
      <c r="BN33" s="116" cm="1">
        <f t="array" ref="BN33">_xlfn.IFS($BF33=2025,$BI33,$BS33=2025,$BV33,$BF33&lt;2025,$BN$22,$BS33&gt;2025,$BN$22,$BF33&gt;2025,$BN$22,$BS33&lt;2025,$BN$22)</f>
        <v>365</v>
      </c>
      <c r="BO33" s="116" cm="1">
        <f t="array" ref="BO33">_xlfn.IFS($BF33=2026,$BI33,$BS33=2026,$BV33,$BF33&lt;2026,$BO$22,$BS33&gt;2026,$BO$22,$BF33&gt;2026,$BO$22,$BS33&lt;2026,$BO$22)</f>
        <v>365</v>
      </c>
      <c r="BP33" s="116" cm="1">
        <f t="array" ref="BP33">_xlfn.IFS($BF33=2027,$BI33,$BS33=2027,$BV33,$BF33&lt;2027,$BP$22,$BS33&gt;2027,$BP$22,$BF33&gt;2027,$BP$22,$BS33&lt;2027,$BP$22)</f>
        <v>365</v>
      </c>
      <c r="BQ33" s="116" cm="1">
        <f t="array" ref="BQ33">_xlfn.IFS($BF33=2028,$BI33,$BS33=2028,$BV33,$BF33&lt;2028,$BQ$22,$BS33&gt;2028,$BQ$22,$BF33&gt;2028,$BQ$22,$BS33&lt;2028,$BQ$22)</f>
        <v>366</v>
      </c>
      <c r="BR33" s="119" cm="1">
        <f t="array" ref="BR33">_xlfn.IFS($BF33=2029,$BI33,$BS33=2029,$BV33,$BF33&lt;2029,$BR$22,$BS33&gt;2029,$BR$22,$BF33&gt;2029,$BR$22,$BS33&lt;2029,$BR$22)</f>
        <v>365</v>
      </c>
      <c r="BS33" s="142">
        <f>YEAR(Table25[[#This Row],[Ja papildatvaļinājums - darbinieka darba beigšanas datums iestādē, ja darbs projektā nav beigts  31.decembrī5]])</f>
        <v>1900</v>
      </c>
      <c r="BT33" s="141">
        <f>MONTH(Table25[[#This Row],[Ja papildatvaļinājums - darbinieka darba beigšanas datums iestādē, ja darbs projektā nav beigts  31.decembrī5]])</f>
        <v>1</v>
      </c>
      <c r="BU33" s="141">
        <f>DAY(Table25[[#This Row],[Ja papildatvaļinājums - darbinieka darba beigšanas datums iestādē, ja darbs projektā nav beigts  31.decembrī5]])</f>
        <v>0</v>
      </c>
      <c r="BV33" s="141">
        <f>IF(YEAR($J33)=YEAR($K33),MIN(DATE($BS33,$BT33,$BU33),$K33)-MAX(DATE($BF33,$BG33,$BH33),$J33)+1,MIN(DATE($BS33,$BT33,$BU33),$K33)-MAX(DATE(Table25[[#This Row],[Darba beigu gads iestādē]],1,1))+1)</f>
        <v>1</v>
      </c>
    </row>
    <row r="34" spans="1:74" x14ac:dyDescent="0.3">
      <c r="A34" s="26">
        <v>11</v>
      </c>
      <c r="B34" s="3" t="s">
        <v>108</v>
      </c>
      <c r="C34" s="197">
        <v>45292</v>
      </c>
      <c r="D34" s="198">
        <v>45544</v>
      </c>
      <c r="E34" s="63">
        <f>SUMIF(Table25[[#This Row],[b.2021]:[c.2029]],"&gt;0",Table25[[#This Row],[b.2021]:[c.2029]])</f>
        <v>18.825136612021858</v>
      </c>
      <c r="F34" s="189"/>
      <c r="G34" s="190"/>
      <c r="H34" s="66">
        <f>Table25[[#This Row],[Atvaļinājuma dienu skaits, kas projektā attiecināts iepriekšējos MP ]]+Table25[[#This Row],[Atvaļinājuma dienu skaits, kas pieprasīts šajā MP3]]</f>
        <v>0</v>
      </c>
      <c r="I34" s="29">
        <f>Table25[[#This Row],[Atvaļinājums proporcionāli nostrādātajam laikam projektā (Visi atvaļinājumi kopā)]]-H34</f>
        <v>18.825136612021858</v>
      </c>
      <c r="J34" s="191"/>
      <c r="K34" s="192">
        <v>45544</v>
      </c>
      <c r="L34" s="193"/>
      <c r="M34" s="194"/>
      <c r="N34" s="194"/>
      <c r="O34" s="194">
        <v>5</v>
      </c>
      <c r="P34" s="194"/>
      <c r="Q34" s="194"/>
      <c r="R34" s="194"/>
      <c r="S34" s="194"/>
      <c r="T34" s="195"/>
      <c r="U34" s="196" t="s">
        <v>114</v>
      </c>
      <c r="V34" s="106">
        <f>IF(COUNT(Table25[[#This Row],[Darba sākuma datums1]:[Amata pienākumu izpildes termiņš, vai darba beigu datums par kuru iesniegts MP2]])=2,MIN(DATE($V$23,12,31),$D34)-MAX(DATE($V$23,1,1),$C34)+1,0)</f>
        <v>-730</v>
      </c>
      <c r="W34" s="99">
        <f>IF(COUNT(Table25[[#This Row],[Darba sākuma datums1]:[Amata pienākumu izpildes termiņš, vai darba beigu datums par kuru iesniegts MP2]])=2,MIN(DATE($W$23,12,31),$D34)-MAX(DATE($W$23,1,1),$C34)+1,0)</f>
        <v>-365</v>
      </c>
      <c r="X34" s="99">
        <f>IF(COUNT(Table25[[#This Row],[Darba sākuma datums1]:[Amata pienākumu izpildes termiņš, vai darba beigu datums par kuru iesniegts MP2]])=2,MIN(DATE($X$23,12,31),$D34)-MAX(DATE($X$23,1,1),$C34)+1,0)</f>
        <v>0</v>
      </c>
      <c r="Y34" s="99">
        <f>IF(COUNT(Table25[[#This Row],[Darba sākuma datums1]:[Amata pienākumu izpildes termiņš, vai darba beigu datums par kuru iesniegts MP2]])=2,MIN(DATE($Y$23,12,31),$D34)-MAX(DATE($Y$23,1,1),$C34)+1,0)</f>
        <v>253</v>
      </c>
      <c r="Z34" s="99">
        <f>IF(COUNT(Table25[[#This Row],[Darba sākuma datums1]:[Amata pienākumu izpildes termiņš, vai darba beigu datums par kuru iesniegts MP2]])=2,MIN(DATE($Z$23,12,31),$D34)-MAX(DATE(Z$23,1,1),$C34)+1,0)</f>
        <v>-113</v>
      </c>
      <c r="AA34" s="99">
        <f>IF(COUNT(Table25[[#This Row],[Darba sākuma datums1]:[Amata pienākumu izpildes termiņš, vai darba beigu datums par kuru iesniegts MP2]])=2,MIN(DATE($AA$23,12,31),$D34)-MAX(DATE($AA$23,1,1),$C34)+1,0)</f>
        <v>-478</v>
      </c>
      <c r="AB34" s="99">
        <f>IF(COUNT(Table25[[#This Row],[Darba sākuma datums1]:[Amata pienākumu izpildes termiņš, vai darba beigu datums par kuru iesniegts MP2]])=2,MIN(DATE($AB$23,12,31),$D34)-MAX(DATE($AB$23,1,1),$C34)+1,0)</f>
        <v>-843</v>
      </c>
      <c r="AC34" s="99">
        <f>IF(COUNT(Table25[[#This Row],[Darba sākuma datums1]:[Amata pienākumu izpildes termiņš, vai darba beigu datums par kuru iesniegts MP2]])=2,MIN(DATE($AC$23,12,31),$D34)-MAX(DATE($AC$23,1,1),$C34)+1,0)</f>
        <v>-1208</v>
      </c>
      <c r="AD34" s="109">
        <f>IF(COUNT(Table25[[#This Row],[Darba sākuma datums1]:[Amata pienākumu izpildes termiņš, vai darba beigu datums par kuru iesniegts MP2]])=2,MIN(DATE($AD$23,12,31),$D34)-MAX(DATE($AD$23,1,1),$C34)+1,0)</f>
        <v>-1574</v>
      </c>
      <c r="AE34" s="106">
        <f t="shared" si="10"/>
        <v>-40</v>
      </c>
      <c r="AF34" s="99">
        <f t="shared" si="1"/>
        <v>-20</v>
      </c>
      <c r="AG34" s="99">
        <f t="shared" si="2"/>
        <v>0</v>
      </c>
      <c r="AH34" s="99">
        <f t="shared" si="3"/>
        <v>13.825136612021858</v>
      </c>
      <c r="AI34" s="99">
        <f t="shared" si="4"/>
        <v>-6.1917808219178081</v>
      </c>
      <c r="AJ34" s="99">
        <f t="shared" si="5"/>
        <v>-26.19178082191781</v>
      </c>
      <c r="AK34" s="99">
        <f t="shared" si="6"/>
        <v>-46.19178082191781</v>
      </c>
      <c r="AL34" s="99">
        <f t="shared" si="7"/>
        <v>-66.010928961748633</v>
      </c>
      <c r="AM34" s="100">
        <f t="shared" si="8"/>
        <v>-86.246575342465746</v>
      </c>
      <c r="AN34" s="103" t="e">
        <f>Table25[[#This Row],[2021]]/Table25[[#This Row],[d.2021]]</f>
        <v>#DIV/0!</v>
      </c>
      <c r="AO34" s="104" t="e">
        <f>Table25[[#This Row],[2022]]/Table25[[#This Row],[d.2022]]</f>
        <v>#DIV/0!</v>
      </c>
      <c r="AP34" s="104" t="e">
        <f>Table25[[#This Row],[2023]]/Table25[[#This Row],[d.2023]]</f>
        <v>#DIV/0!</v>
      </c>
      <c r="AQ34" s="104">
        <f>Table25[[#This Row],[2024]]/Table25[[#This Row],[d.2024]]</f>
        <v>5</v>
      </c>
      <c r="AR34" s="104" t="e">
        <f>Table25[[#This Row],[2025]]/Table25[[#This Row],[d.2025]]</f>
        <v>#DIV/0!</v>
      </c>
      <c r="AS34" s="104" t="e">
        <f>Table25[[#This Row],[2026]]/Table25[[#This Row],[d.2026]]</f>
        <v>#DIV/0!</v>
      </c>
      <c r="AT34" s="104" t="e">
        <f>Table25[[#This Row],[2027]]/Table25[[#This Row],[d.2027]]</f>
        <v>#DIV/0!</v>
      </c>
      <c r="AU34" s="104" t="e">
        <f>Table25[[#This Row],[2028]]/Table25[[#This Row],[d.2028]]</f>
        <v>#DIV/0!</v>
      </c>
      <c r="AV34" s="108" t="e">
        <f>Table25[[#This Row],[2029]]/Table25[[#This Row],[d.2029]]</f>
        <v>#DIV/0!</v>
      </c>
      <c r="AW34" s="97" t="e">
        <f>Table25[[#This Row],[e.2021]]/Table25[[#This Row],[Papildatvaļinājums par 20216]]</f>
        <v>#DIV/0!</v>
      </c>
      <c r="AX34" s="97" t="e">
        <f>Table25[[#This Row],[e.2022]]/Table25[[#This Row],[Papildatvaļinājums par 20226]]</f>
        <v>#DIV/0!</v>
      </c>
      <c r="AY34" s="97" t="e">
        <f>Table25[[#This Row],[e.2023]]/Table25[[#This Row],[Papildatvaļinājums par 20236]]</f>
        <v>#DIV/0!</v>
      </c>
      <c r="AZ34" s="97">
        <f>Table25[[#This Row],[e.2024]]/Table25[[#This Row],[Papildatvaļinājums par 20246]]</f>
        <v>50.6</v>
      </c>
      <c r="BA34" s="97" t="e">
        <f>Table25[[#This Row],[e.2025]]/Table25[[#This Row],[Papildatvaļinājums par 20256]]</f>
        <v>#DIV/0!</v>
      </c>
      <c r="BB34" s="97" t="e">
        <f>Table25[[#This Row],[e.2026]]/Table25[[#This Row],[Papildatvaļinājums par 20266]]</f>
        <v>#DIV/0!</v>
      </c>
      <c r="BC34" s="97" t="e">
        <f>Table25[[#This Row],[e.2027]]/Table25[[#This Row],[Papildatvaļinājums par 20276]]</f>
        <v>#DIV/0!</v>
      </c>
      <c r="BD34" s="97" t="e">
        <f>Table25[[#This Row],[e.2028]]/Table25[[#This Row],[Papildatvaļinājums par 20286]]</f>
        <v>#DIV/0!</v>
      </c>
      <c r="BE34" s="98" t="e">
        <f>Table25[[#This Row],[e.2029]]/Table25[[#This Row],[Papildatvaļinājums par 20296]]</f>
        <v>#DIV/0!</v>
      </c>
      <c r="BF34" s="85">
        <f>YEAR(Table25[[#This Row],[Ja papildatvaļinājums - darbinieka darba uzsākšana iestādē, ja darbs projektā nav uzsākts 1.janvārī4]])</f>
        <v>1900</v>
      </c>
      <c r="BG34" s="86">
        <f>MONTH(Table25[[#This Row],[Ja papildatvaļinājums - darbinieka darba uzsākšana iestādē, ja darbs projektā nav uzsākts 1.janvārī4]])</f>
        <v>1</v>
      </c>
      <c r="BH34" s="86">
        <f>DAY(Table25[[#This Row],[Ja papildatvaļinājums - darbinieka darba uzsākšana iestādē, ja darbs projektā nav uzsākts 1.janvārī4]])</f>
        <v>0</v>
      </c>
      <c r="BI34" s="147">
        <f t="shared" si="9"/>
        <v>367</v>
      </c>
      <c r="BJ34" s="144" cm="1">
        <f t="array" ref="BJ34">_xlfn.IFS($BF34=2021,$BI34,$BS34=2021,$BV34,$BF34&lt;2021,$BJ$22,$BS34&gt;2021,$BJ$22,$BF34&gt;2021,$BJ$22,$BS34&lt;2021,$BJ$22)</f>
        <v>365</v>
      </c>
      <c r="BK34" s="116" cm="1">
        <f t="array" ref="BK34">_xlfn.IFS($BF34=2022,$BI34,$BS34=2022,$BV34,$BF34&lt;2022,$BK$22,$BS34&gt;2022,$BK$22,$BF34&gt;2022,$BK$22,$BS34&lt;2022,$BK$22)</f>
        <v>365</v>
      </c>
      <c r="BL34" s="116" cm="1">
        <f t="array" ref="BL34">_xlfn.IFS($BF34=2023,$BI34,$BS34=2023,$BV34,$BF34&lt;2023,$BL$22,$BS34&gt;2023,$BL$22,$BF34&gt;2023,$BL$22,$BS34&lt;2023,$BL$22)</f>
        <v>365</v>
      </c>
      <c r="BM34" s="116" cm="1">
        <f t="array" ref="BM34">_xlfn.IFS($BF34=2024,$BI34,$BS34=2024,$BV34,$BF34&lt;2024,$BM$22,$BS34&gt;2024,$BM$22,$BF34&gt;2024,$BM$22,$BS34&lt;2024,$BM$22)</f>
        <v>253</v>
      </c>
      <c r="BN34" s="116" cm="1">
        <f t="array" ref="BN34">_xlfn.IFS($BF34=2025,$BI34,$BS34=2025,$BV34,$BF34&lt;2025,$BN$22,$BS34&gt;2025,$BN$22,$BF34&gt;2025,$BN$22,$BS34&lt;2025,$BN$22)</f>
        <v>365</v>
      </c>
      <c r="BO34" s="116" cm="1">
        <f t="array" ref="BO34">_xlfn.IFS($BF34=2026,$BI34,$BS34=2026,$BV34,$BF34&lt;2026,$BO$22,$BS34&gt;2026,$BO$22,$BF34&gt;2026,$BO$22,$BS34&lt;2026,$BO$22)</f>
        <v>365</v>
      </c>
      <c r="BP34" s="116" cm="1">
        <f t="array" ref="BP34">_xlfn.IFS($BF34=2027,$BI34,$BS34=2027,$BV34,$BF34&lt;2027,$BP$22,$BS34&gt;2027,$BP$22,$BF34&gt;2027,$BP$22,$BS34&lt;2027,$BP$22)</f>
        <v>365</v>
      </c>
      <c r="BQ34" s="116" cm="1">
        <f t="array" ref="BQ34">_xlfn.IFS($BF34=2028,$BI34,$BS34=2028,$BV34,$BF34&lt;2028,$BQ$22,$BS34&gt;2028,$BQ$22,$BF34&gt;2028,$BQ$22,$BS34&lt;2028,$BQ$22)</f>
        <v>366</v>
      </c>
      <c r="BR34" s="119" cm="1">
        <f t="array" ref="BR34">_xlfn.IFS($BF34=2029,$BI34,$BS34=2029,$BV34,$BF34&lt;2029,$BR$22,$BS34&gt;2029,$BR$22,$BF34&gt;2029,$BR$22,$BS34&lt;2029,$BR$22)</f>
        <v>365</v>
      </c>
      <c r="BS34" s="142">
        <f>YEAR(Table25[[#This Row],[Ja papildatvaļinājums - darbinieka darba beigšanas datums iestādē, ja darbs projektā nav beigts  31.decembrī5]])</f>
        <v>2024</v>
      </c>
      <c r="BT34" s="141">
        <f>MONTH(Table25[[#This Row],[Ja papildatvaļinājums - darbinieka darba beigšanas datums iestādē, ja darbs projektā nav beigts  31.decembrī5]])</f>
        <v>9</v>
      </c>
      <c r="BU34" s="141">
        <f>DAY(Table25[[#This Row],[Ja papildatvaļinājums - darbinieka darba beigšanas datums iestādē, ja darbs projektā nav beigts  31.decembrī5]])</f>
        <v>9</v>
      </c>
      <c r="BV34" s="141">
        <f>IF(YEAR($J34)=YEAR($K34),MIN(DATE($BS34,$BT34,$BU34),$K34)-MAX(DATE($BF34,$BG34,$BH34),$J34)+1,MIN(DATE($BS34,$BT34,$BU34),$K34)-MAX(DATE(Table25[[#This Row],[Darba beigu gads iestādē]],1,1))+1)</f>
        <v>253</v>
      </c>
    </row>
    <row r="35" spans="1:74" ht="28.8" x14ac:dyDescent="0.3">
      <c r="A35" s="26">
        <v>12</v>
      </c>
      <c r="B35" s="3" t="s">
        <v>109</v>
      </c>
      <c r="C35" s="197">
        <v>45962</v>
      </c>
      <c r="D35" s="198">
        <v>46022</v>
      </c>
      <c r="E35" s="63">
        <f>SUMIF(Table25[[#This Row],[b.2021]:[c.2029]],"&gt;0",Table25[[#This Row],[b.2021]:[c.2029]])</f>
        <v>3.3424657534246576</v>
      </c>
      <c r="F35" s="189"/>
      <c r="G35" s="190">
        <v>10</v>
      </c>
      <c r="H35" s="66">
        <f>Table25[[#This Row],[Atvaļinājuma dienu skaits, kas projektā attiecināts iepriekšējos MP ]]+Table25[[#This Row],[Atvaļinājuma dienu skaits, kas pieprasīts šajā MP3]]</f>
        <v>10</v>
      </c>
      <c r="I35" s="29">
        <f>Table25[[#This Row],[Atvaļinājums proporcionāli nostrādātajam laikam projektā (Visi atvaļinājumi kopā)]]-H35</f>
        <v>-6.6575342465753424</v>
      </c>
      <c r="J35" s="191">
        <v>45962</v>
      </c>
      <c r="K35" s="192"/>
      <c r="L35" s="193"/>
      <c r="M35" s="194"/>
      <c r="N35" s="194"/>
      <c r="O35" s="194"/>
      <c r="P35" s="194"/>
      <c r="Q35" s="194"/>
      <c r="R35" s="194"/>
      <c r="S35" s="194"/>
      <c r="T35" s="195"/>
      <c r="U35" s="196" t="s">
        <v>117</v>
      </c>
      <c r="V35" s="106">
        <f>IF(COUNT(Table25[[#This Row],[Darba sākuma datums1]:[Amata pienākumu izpildes termiņš, vai darba beigu datums par kuru iesniegts MP2]])=2,MIN(DATE($V$23,12,31),$D35)-MAX(DATE($V$23,1,1),$C35)+1,0)</f>
        <v>-1400</v>
      </c>
      <c r="W35" s="99">
        <f>IF(COUNT(Table25[[#This Row],[Darba sākuma datums1]:[Amata pienākumu izpildes termiņš, vai darba beigu datums par kuru iesniegts MP2]])=2,MIN(DATE($W$23,12,31),$D35)-MAX(DATE($W$23,1,1),$C35)+1,0)</f>
        <v>-1035</v>
      </c>
      <c r="X35" s="99">
        <f>IF(COUNT(Table25[[#This Row],[Darba sākuma datums1]:[Amata pienākumu izpildes termiņš, vai darba beigu datums par kuru iesniegts MP2]])=2,MIN(DATE($X$23,12,31),$D35)-MAX(DATE($X$23,1,1),$C35)+1,0)</f>
        <v>-670</v>
      </c>
      <c r="Y35" s="99">
        <f>IF(COUNT(Table25[[#This Row],[Darba sākuma datums1]:[Amata pienākumu izpildes termiņš, vai darba beigu datums par kuru iesniegts MP2]])=2,MIN(DATE($Y$23,12,31),$D35)-MAX(DATE($Y$23,1,1),$C35)+1,0)</f>
        <v>-304</v>
      </c>
      <c r="Z35" s="99">
        <f>IF(COUNT(Table25[[#This Row],[Darba sākuma datums1]:[Amata pienākumu izpildes termiņš, vai darba beigu datums par kuru iesniegts MP2]])=2,MIN(DATE($Z$23,12,31),$D35)-MAX(DATE(Z$23,1,1),$C35)+1,0)</f>
        <v>61</v>
      </c>
      <c r="AA35" s="99">
        <f>IF(COUNT(Table25[[#This Row],[Darba sākuma datums1]:[Amata pienākumu izpildes termiņš, vai darba beigu datums par kuru iesniegts MP2]])=2,MIN(DATE($AA$23,12,31),$D35)-MAX(DATE($AA$23,1,1),$C35)+1,0)</f>
        <v>0</v>
      </c>
      <c r="AB35" s="99">
        <f>IF(COUNT(Table25[[#This Row],[Darba sākuma datums1]:[Amata pienākumu izpildes termiņš, vai darba beigu datums par kuru iesniegts MP2]])=2,MIN(DATE($AB$23,12,31),$D35)-MAX(DATE($AB$23,1,1),$C35)+1,0)</f>
        <v>-365</v>
      </c>
      <c r="AC35" s="99">
        <f>IF(COUNT(Table25[[#This Row],[Darba sākuma datums1]:[Amata pienākumu izpildes termiņš, vai darba beigu datums par kuru iesniegts MP2]])=2,MIN(DATE($AC$23,12,31),$D35)-MAX(DATE($AC$23,1,1),$C35)+1,0)</f>
        <v>-730</v>
      </c>
      <c r="AD35" s="109">
        <f>IF(COUNT(Table25[[#This Row],[Darba sākuma datums1]:[Amata pienākumu izpildes termiņš, vai darba beigu datums par kuru iesniegts MP2]])=2,MIN(DATE($AD$23,12,31),$D35)-MAX(DATE($AD$23,1,1),$C35)+1,0)</f>
        <v>-1096</v>
      </c>
      <c r="AE35" s="106">
        <f t="shared" si="10"/>
        <v>-76.712328767123282</v>
      </c>
      <c r="AF35" s="99">
        <f t="shared" si="1"/>
        <v>-56.712328767123289</v>
      </c>
      <c r="AG35" s="99">
        <f t="shared" si="2"/>
        <v>-36.712328767123289</v>
      </c>
      <c r="AH35" s="99">
        <f t="shared" si="3"/>
        <v>-16.612021857923498</v>
      </c>
      <c r="AI35" s="99">
        <f t="shared" si="4"/>
        <v>3.3424657534246576</v>
      </c>
      <c r="AJ35" s="99">
        <f t="shared" si="5"/>
        <v>0</v>
      </c>
      <c r="AK35" s="99">
        <f t="shared" si="6"/>
        <v>-20</v>
      </c>
      <c r="AL35" s="99">
        <f t="shared" si="7"/>
        <v>-39.89071038251366</v>
      </c>
      <c r="AM35" s="100">
        <f t="shared" si="8"/>
        <v>-60.054794520547944</v>
      </c>
      <c r="AN35" s="103" t="e">
        <f>Table25[[#This Row],[2021]]/Table25[[#This Row],[d.2021]]</f>
        <v>#DIV/0!</v>
      </c>
      <c r="AO35" s="104" t="e">
        <f>Table25[[#This Row],[2022]]/Table25[[#This Row],[d.2022]]</f>
        <v>#DIV/0!</v>
      </c>
      <c r="AP35" s="104" t="e">
        <f>Table25[[#This Row],[2023]]/Table25[[#This Row],[d.2023]]</f>
        <v>#DIV/0!</v>
      </c>
      <c r="AQ35" s="104" t="e">
        <f>Table25[[#This Row],[2024]]/Table25[[#This Row],[d.2024]]</f>
        <v>#DIV/0!</v>
      </c>
      <c r="AR35" s="104" t="e">
        <f>Table25[[#This Row],[2025]]/Table25[[#This Row],[d.2025]]</f>
        <v>#DIV/0!</v>
      </c>
      <c r="AS35" s="104" t="e">
        <f>Table25[[#This Row],[2026]]/Table25[[#This Row],[d.2026]]</f>
        <v>#DIV/0!</v>
      </c>
      <c r="AT35" s="104" t="e">
        <f>Table25[[#This Row],[2027]]/Table25[[#This Row],[d.2027]]</f>
        <v>#DIV/0!</v>
      </c>
      <c r="AU35" s="104" t="e">
        <f>Table25[[#This Row],[2028]]/Table25[[#This Row],[d.2028]]</f>
        <v>#DIV/0!</v>
      </c>
      <c r="AV35" s="108" t="e">
        <f>Table25[[#This Row],[2029]]/Table25[[#This Row],[d.2029]]</f>
        <v>#DIV/0!</v>
      </c>
      <c r="AW35" s="97" t="e">
        <f>Table25[[#This Row],[e.2021]]/Table25[[#This Row],[Papildatvaļinājums par 20216]]</f>
        <v>#DIV/0!</v>
      </c>
      <c r="AX35" s="97" t="e">
        <f>Table25[[#This Row],[e.2022]]/Table25[[#This Row],[Papildatvaļinājums par 20226]]</f>
        <v>#DIV/0!</v>
      </c>
      <c r="AY35" s="97" t="e">
        <f>Table25[[#This Row],[e.2023]]/Table25[[#This Row],[Papildatvaļinājums par 20236]]</f>
        <v>#DIV/0!</v>
      </c>
      <c r="AZ35" s="97" t="e">
        <f>Table25[[#This Row],[e.2024]]/Table25[[#This Row],[Papildatvaļinājums par 20246]]</f>
        <v>#DIV/0!</v>
      </c>
      <c r="BA35" s="97" t="e">
        <f>Table25[[#This Row],[e.2025]]/Table25[[#This Row],[Papildatvaļinājums par 20256]]</f>
        <v>#DIV/0!</v>
      </c>
      <c r="BB35" s="97" t="e">
        <f>Table25[[#This Row],[e.2026]]/Table25[[#This Row],[Papildatvaļinājums par 20266]]</f>
        <v>#DIV/0!</v>
      </c>
      <c r="BC35" s="97" t="e">
        <f>Table25[[#This Row],[e.2027]]/Table25[[#This Row],[Papildatvaļinājums par 20276]]</f>
        <v>#DIV/0!</v>
      </c>
      <c r="BD35" s="97" t="e">
        <f>Table25[[#This Row],[e.2028]]/Table25[[#This Row],[Papildatvaļinājums par 20286]]</f>
        <v>#DIV/0!</v>
      </c>
      <c r="BE35" s="98" t="e">
        <f>Table25[[#This Row],[e.2029]]/Table25[[#This Row],[Papildatvaļinājums par 20296]]</f>
        <v>#DIV/0!</v>
      </c>
      <c r="BF35" s="85">
        <f>YEAR(Table25[[#This Row],[Ja papildatvaļinājums - darbinieka darba uzsākšana iestādē, ja darbs projektā nav uzsākts 1.janvārī4]])</f>
        <v>2025</v>
      </c>
      <c r="BG35" s="86">
        <f>MONTH(Table25[[#This Row],[Ja papildatvaļinājums - darbinieka darba uzsākšana iestādē, ja darbs projektā nav uzsākts 1.janvārī4]])</f>
        <v>11</v>
      </c>
      <c r="BH35" s="86">
        <f>DAY(Table25[[#This Row],[Ja papildatvaļinājums - darbinieka darba uzsākšana iestādē, ja darbs projektā nav uzsākts 1.janvārī4]])</f>
        <v>1</v>
      </c>
      <c r="BI35" s="147">
        <f t="shared" si="9"/>
        <v>61</v>
      </c>
      <c r="BJ35" s="144" cm="1">
        <f t="array" ref="BJ35">_xlfn.IFS($BF35=2021,$BI35,$BS35=2021,$BV35,$BF35&lt;2021,$BJ$22,$BS35&gt;2021,$BJ$22,$BF35&gt;2021,$BJ$22,$BS35&lt;2021,$BJ$22)</f>
        <v>365</v>
      </c>
      <c r="BK35" s="116" cm="1">
        <f t="array" ref="BK35">_xlfn.IFS($BF35=2022,$BI35,$BS35=2022,$BV35,$BF35&lt;2022,$BK$22,$BS35&gt;2022,$BK$22,$BF35&gt;2022,$BK$22,$BS35&lt;2022,$BK$22)</f>
        <v>365</v>
      </c>
      <c r="BL35" s="116" cm="1">
        <f t="array" ref="BL35">_xlfn.IFS($BF35=2023,$BI35,$BS35=2023,$BV35,$BF35&lt;2023,$BL$22,$BS35&gt;2023,$BL$22,$BF35&gt;2023,$BL$22,$BS35&lt;2023,$BL$22)</f>
        <v>365</v>
      </c>
      <c r="BM35" s="116" cm="1">
        <f t="array" ref="BM35">_xlfn.IFS($BF35=2024,$BI35,$BS35=2024,$BV35,$BF35&lt;2024,$BM$22,$BS35&gt;2024,$BM$22,$BF35&gt;2024,$BM$22,$BS35&lt;2024,$BM$22)</f>
        <v>366</v>
      </c>
      <c r="BN35" s="116" cm="1">
        <f t="array" ref="BN35">_xlfn.IFS($BF35=2025,$BI35,$BS35=2025,$BV35,$BF35&lt;2025,$BN$22,$BS35&gt;2025,$BN$22,$BF35&gt;2025,$BN$22,$BS35&lt;2025,$BN$22)</f>
        <v>61</v>
      </c>
      <c r="BO35" s="116" cm="1">
        <f t="array" ref="BO35">_xlfn.IFS($BF35=2026,$BI35,$BS35=2026,$BV35,$BF35&lt;2026,$BO$22,$BS35&gt;2026,$BO$22,$BF35&gt;2026,$BO$22,$BS35&lt;2026,$BO$22)</f>
        <v>365</v>
      </c>
      <c r="BP35" s="116" cm="1">
        <f t="array" ref="BP35">_xlfn.IFS($BF35=2027,$BI35,$BS35=2027,$BV35,$BF35&lt;2027,$BP$22,$BS35&gt;2027,$BP$22,$BF35&gt;2027,$BP$22,$BS35&lt;2027,$BP$22)</f>
        <v>365</v>
      </c>
      <c r="BQ35" s="116" cm="1">
        <f t="array" ref="BQ35">_xlfn.IFS($BF35=2028,$BI35,$BS35=2028,$BV35,$BF35&lt;2028,$BQ$22,$BS35&gt;2028,$BQ$22,$BF35&gt;2028,$BQ$22,$BS35&lt;2028,$BQ$22)</f>
        <v>366</v>
      </c>
      <c r="BR35" s="119" cm="1">
        <f t="array" ref="BR35">_xlfn.IFS($BF35=2029,$BI35,$BS35=2029,$BV35,$BF35&lt;2029,$BR$22,$BS35&gt;2029,$BR$22,$BF35&gt;2029,$BR$22,$BS35&lt;2029,$BR$22)</f>
        <v>365</v>
      </c>
      <c r="BS35" s="142">
        <f>YEAR(Table25[[#This Row],[Ja papildatvaļinājums - darbinieka darba beigšanas datums iestādē, ja darbs projektā nav beigts  31.decembrī5]])</f>
        <v>1900</v>
      </c>
      <c r="BT35" s="141">
        <f>MONTH(Table25[[#This Row],[Ja papildatvaļinājums - darbinieka darba beigšanas datums iestādē, ja darbs projektā nav beigts  31.decembrī5]])</f>
        <v>1</v>
      </c>
      <c r="BU35" s="141">
        <f>DAY(Table25[[#This Row],[Ja papildatvaļinājums - darbinieka darba beigšanas datums iestādē, ja darbs projektā nav beigts  31.decembrī5]])</f>
        <v>0</v>
      </c>
      <c r="BV35" s="141">
        <f>IF(YEAR($J35)=YEAR($K35),MIN(DATE($BS35,$BT35,$BU35),$K35)-MAX(DATE($BF35,$BG35,$BH35),$J35)+1,MIN(DATE($BS35,$BT35,$BU35),$K35)-MAX(DATE(Table25[[#This Row],[Darba beigu gads iestādē]],1,1))+1)</f>
        <v>0</v>
      </c>
    </row>
    <row r="36" spans="1:74" x14ac:dyDescent="0.3">
      <c r="A36" s="26">
        <v>13</v>
      </c>
      <c r="B36" s="3"/>
      <c r="C36" s="197"/>
      <c r="D36" s="198"/>
      <c r="E36" s="63">
        <f>SUMIF(Table25[[#This Row],[b.2021]:[c.2029]],"&gt;0",Table25[[#This Row],[b.2021]:[c.2029]])</f>
        <v>0</v>
      </c>
      <c r="F36" s="189"/>
      <c r="G36" s="190"/>
      <c r="H36" s="66">
        <f>Table25[[#This Row],[Atvaļinājuma dienu skaits, kas projektā attiecināts iepriekšējos MP ]]+Table25[[#This Row],[Atvaļinājuma dienu skaits, kas pieprasīts šajā MP3]]</f>
        <v>0</v>
      </c>
      <c r="I36" s="29">
        <f>Table25[[#This Row],[Atvaļinājums proporcionāli nostrādātajam laikam projektā (Visi atvaļinājumi kopā)]]-H36</f>
        <v>0</v>
      </c>
      <c r="J36" s="191"/>
      <c r="K36" s="192"/>
      <c r="L36" s="193"/>
      <c r="M36" s="194"/>
      <c r="N36" s="194"/>
      <c r="O36" s="194"/>
      <c r="P36" s="194"/>
      <c r="Q36" s="194"/>
      <c r="R36" s="194"/>
      <c r="S36" s="194"/>
      <c r="T36" s="195"/>
      <c r="U36" s="196"/>
      <c r="V36" s="106">
        <f>IF(COUNT(Table25[[#This Row],[Darba sākuma datums1]:[Amata pienākumu izpildes termiņš, vai darba beigu datums par kuru iesniegts MP2]])=2,MIN(DATE($V$23,12,31),$D36)-MAX(DATE($V$23,1,1),$C36)+1,0)</f>
        <v>0</v>
      </c>
      <c r="W36" s="99">
        <f>IF(COUNT(Table25[[#This Row],[Darba sākuma datums1]:[Amata pienākumu izpildes termiņš, vai darba beigu datums par kuru iesniegts MP2]])=2,MIN(DATE($W$23,12,31),$D36)-MAX(DATE($W$23,1,1),$C36)+1,0)</f>
        <v>0</v>
      </c>
      <c r="X36" s="99">
        <f>IF(COUNT(Table25[[#This Row],[Darba sākuma datums1]:[Amata pienākumu izpildes termiņš, vai darba beigu datums par kuru iesniegts MP2]])=2,MIN(DATE($X$23,12,31),$D36)-MAX(DATE($X$23,1,1),$C36)+1,0)</f>
        <v>0</v>
      </c>
      <c r="Y36" s="99">
        <f>IF(COUNT(Table25[[#This Row],[Darba sākuma datums1]:[Amata pienākumu izpildes termiņš, vai darba beigu datums par kuru iesniegts MP2]])=2,MIN(DATE($Y$23,12,31),$D36)-MAX(DATE($Y$23,1,1),$C36)+1,0)</f>
        <v>0</v>
      </c>
      <c r="Z36" s="99">
        <f>IF(COUNT(Table25[[#This Row],[Darba sākuma datums1]:[Amata pienākumu izpildes termiņš, vai darba beigu datums par kuru iesniegts MP2]])=2,MIN(DATE($Z$23,12,31),$D36)-MAX(DATE(Z$23,1,1),$C36)+1,0)</f>
        <v>0</v>
      </c>
      <c r="AA36" s="99">
        <f>IF(COUNT(Table25[[#This Row],[Darba sākuma datums1]:[Amata pienākumu izpildes termiņš, vai darba beigu datums par kuru iesniegts MP2]])=2,MIN(DATE($AA$23,12,31),$D36)-MAX(DATE($AA$23,1,1),$C36)+1,0)</f>
        <v>0</v>
      </c>
      <c r="AB36" s="99">
        <f>IF(COUNT(Table25[[#This Row],[Darba sākuma datums1]:[Amata pienākumu izpildes termiņš, vai darba beigu datums par kuru iesniegts MP2]])=2,MIN(DATE($AB$23,12,31),$D36)-MAX(DATE($AB$23,1,1),$C36)+1,0)</f>
        <v>0</v>
      </c>
      <c r="AC36" s="99">
        <f>IF(COUNT(Table25[[#This Row],[Darba sākuma datums1]:[Amata pienākumu izpildes termiņš, vai darba beigu datums par kuru iesniegts MP2]])=2,MIN(DATE($AC$23,12,31),$D36)-MAX(DATE($AC$23,1,1),$C36)+1,0)</f>
        <v>0</v>
      </c>
      <c r="AD36" s="109">
        <f>IF(COUNT(Table25[[#This Row],[Darba sākuma datums1]:[Amata pienākumu izpildes termiņš, vai darba beigu datums par kuru iesniegts MP2]])=2,MIN(DATE($AD$23,12,31),$D36)-MAX(DATE($AD$23,1,1),$C36)+1,0)</f>
        <v>0</v>
      </c>
      <c r="AE36" s="106">
        <f t="shared" si="10"/>
        <v>0</v>
      </c>
      <c r="AF36" s="99">
        <f t="shared" si="1"/>
        <v>0</v>
      </c>
      <c r="AG36" s="99">
        <f t="shared" si="2"/>
        <v>0</v>
      </c>
      <c r="AH36" s="99">
        <f t="shared" si="3"/>
        <v>0</v>
      </c>
      <c r="AI36" s="99">
        <f t="shared" si="4"/>
        <v>0</v>
      </c>
      <c r="AJ36" s="99">
        <f t="shared" si="5"/>
        <v>0</v>
      </c>
      <c r="AK36" s="99">
        <f t="shared" si="6"/>
        <v>0</v>
      </c>
      <c r="AL36" s="99">
        <f t="shared" si="7"/>
        <v>0</v>
      </c>
      <c r="AM36" s="100">
        <f t="shared" si="8"/>
        <v>0</v>
      </c>
      <c r="AN36" s="103" t="e">
        <f>Table25[[#This Row],[2021]]/Table25[[#This Row],[d.2021]]</f>
        <v>#DIV/0!</v>
      </c>
      <c r="AO36" s="104" t="e">
        <f>Table25[[#This Row],[2022]]/Table25[[#This Row],[d.2022]]</f>
        <v>#DIV/0!</v>
      </c>
      <c r="AP36" s="104" t="e">
        <f>Table25[[#This Row],[2023]]/Table25[[#This Row],[d.2023]]</f>
        <v>#DIV/0!</v>
      </c>
      <c r="AQ36" s="104" t="e">
        <f>Table25[[#This Row],[2024]]/Table25[[#This Row],[d.2024]]</f>
        <v>#DIV/0!</v>
      </c>
      <c r="AR36" s="104" t="e">
        <f>Table25[[#This Row],[2025]]/Table25[[#This Row],[d.2025]]</f>
        <v>#DIV/0!</v>
      </c>
      <c r="AS36" s="104" t="e">
        <f>Table25[[#This Row],[2026]]/Table25[[#This Row],[d.2026]]</f>
        <v>#DIV/0!</v>
      </c>
      <c r="AT36" s="104" t="e">
        <f>Table25[[#This Row],[2027]]/Table25[[#This Row],[d.2027]]</f>
        <v>#DIV/0!</v>
      </c>
      <c r="AU36" s="104" t="e">
        <f>Table25[[#This Row],[2028]]/Table25[[#This Row],[d.2028]]</f>
        <v>#DIV/0!</v>
      </c>
      <c r="AV36" s="108" t="e">
        <f>Table25[[#This Row],[2029]]/Table25[[#This Row],[d.2029]]</f>
        <v>#DIV/0!</v>
      </c>
      <c r="AW36" s="97" t="e">
        <f>Table25[[#This Row],[e.2021]]/Table25[[#This Row],[Papildatvaļinājums par 20216]]</f>
        <v>#DIV/0!</v>
      </c>
      <c r="AX36" s="97" t="e">
        <f>Table25[[#This Row],[e.2022]]/Table25[[#This Row],[Papildatvaļinājums par 20226]]</f>
        <v>#DIV/0!</v>
      </c>
      <c r="AY36" s="97" t="e">
        <f>Table25[[#This Row],[e.2023]]/Table25[[#This Row],[Papildatvaļinājums par 20236]]</f>
        <v>#DIV/0!</v>
      </c>
      <c r="AZ36" s="97" t="e">
        <f>Table25[[#This Row],[e.2024]]/Table25[[#This Row],[Papildatvaļinājums par 20246]]</f>
        <v>#DIV/0!</v>
      </c>
      <c r="BA36" s="97" t="e">
        <f>Table25[[#This Row],[e.2025]]/Table25[[#This Row],[Papildatvaļinājums par 20256]]</f>
        <v>#DIV/0!</v>
      </c>
      <c r="BB36" s="97" t="e">
        <f>Table25[[#This Row],[e.2026]]/Table25[[#This Row],[Papildatvaļinājums par 20266]]</f>
        <v>#DIV/0!</v>
      </c>
      <c r="BC36" s="97" t="e">
        <f>Table25[[#This Row],[e.2027]]/Table25[[#This Row],[Papildatvaļinājums par 20276]]</f>
        <v>#DIV/0!</v>
      </c>
      <c r="BD36" s="97" t="e">
        <f>Table25[[#This Row],[e.2028]]/Table25[[#This Row],[Papildatvaļinājums par 20286]]</f>
        <v>#DIV/0!</v>
      </c>
      <c r="BE36" s="98" t="e">
        <f>Table25[[#This Row],[e.2029]]/Table25[[#This Row],[Papildatvaļinājums par 20296]]</f>
        <v>#DIV/0!</v>
      </c>
      <c r="BF36" s="85">
        <f>YEAR(Table25[[#This Row],[Ja papildatvaļinājums - darbinieka darba uzsākšana iestādē, ja darbs projektā nav uzsākts 1.janvārī4]])</f>
        <v>1900</v>
      </c>
      <c r="BG36" s="86">
        <f>MONTH(Table25[[#This Row],[Ja papildatvaļinājums - darbinieka darba uzsākšana iestādē, ja darbs projektā nav uzsākts 1.janvārī4]])</f>
        <v>1</v>
      </c>
      <c r="BH36" s="86">
        <f>DAY(Table25[[#This Row],[Ja papildatvaļinājums - darbinieka darba uzsākšana iestādē, ja darbs projektā nav uzsākts 1.janvārī4]])</f>
        <v>0</v>
      </c>
      <c r="BI36" s="147">
        <f t="shared" si="9"/>
        <v>1</v>
      </c>
      <c r="BJ36" s="144" cm="1">
        <f t="array" ref="BJ36">_xlfn.IFS($BF36=2021,$BI36,$BS36=2021,$BV36,$BF36&lt;2021,$BJ$22,$BS36&gt;2021,$BJ$22,$BF36&gt;2021,$BJ$22,$BS36&lt;2021,$BJ$22)</f>
        <v>365</v>
      </c>
      <c r="BK36" s="116" cm="1">
        <f t="array" ref="BK36">_xlfn.IFS($BF36=2022,$BI36,$BS36=2022,$BV36,$BF36&lt;2022,$BK$22,$BS36&gt;2022,$BK$22,$BF36&gt;2022,$BK$22,$BS36&lt;2022,$BK$22)</f>
        <v>365</v>
      </c>
      <c r="BL36" s="116" cm="1">
        <f t="array" ref="BL36">_xlfn.IFS($BF36=2023,$BI36,$BS36=2023,$BV36,$BF36&lt;2023,$BL$22,$BS36&gt;2023,$BL$22,$BF36&gt;2023,$BL$22,$BS36&lt;2023,$BL$22)</f>
        <v>365</v>
      </c>
      <c r="BM36" s="116" cm="1">
        <f t="array" ref="BM36">_xlfn.IFS($BF36=2024,$BI36,$BS36=2024,$BV36,$BF36&lt;2024,$BM$22,$BS36&gt;2024,$BM$22,$BF36&gt;2024,$BM$22,$BS36&lt;2024,$BM$22)</f>
        <v>366</v>
      </c>
      <c r="BN36" s="116" cm="1">
        <f t="array" ref="BN36">_xlfn.IFS($BF36=2025,$BI36,$BS36=2025,$BV36,$BF36&lt;2025,$BN$22,$BS36&gt;2025,$BN$22,$BF36&gt;2025,$BN$22,$BS36&lt;2025,$BN$22)</f>
        <v>365</v>
      </c>
      <c r="BO36" s="116" cm="1">
        <f t="array" ref="BO36">_xlfn.IFS($BF36=2026,$BI36,$BS36=2026,$BV36,$BF36&lt;2026,$BO$22,$BS36&gt;2026,$BO$22,$BF36&gt;2026,$BO$22,$BS36&lt;2026,$BO$22)</f>
        <v>365</v>
      </c>
      <c r="BP36" s="116" cm="1">
        <f t="array" ref="BP36">_xlfn.IFS($BF36=2027,$BI36,$BS36=2027,$BV36,$BF36&lt;2027,$BP$22,$BS36&gt;2027,$BP$22,$BF36&gt;2027,$BP$22,$BS36&lt;2027,$BP$22)</f>
        <v>365</v>
      </c>
      <c r="BQ36" s="116" cm="1">
        <f t="array" ref="BQ36">_xlfn.IFS($BF36=2028,$BI36,$BS36=2028,$BV36,$BF36&lt;2028,$BQ$22,$BS36&gt;2028,$BQ$22,$BF36&gt;2028,$BQ$22,$BS36&lt;2028,$BQ$22)</f>
        <v>366</v>
      </c>
      <c r="BR36" s="119" cm="1">
        <f t="array" ref="BR36">_xlfn.IFS($BF36=2029,$BI36,$BS36=2029,$BV36,$BF36&lt;2029,$BR$22,$BS36&gt;2029,$BR$22,$BF36&gt;2029,$BR$22,$BS36&lt;2029,$BR$22)</f>
        <v>365</v>
      </c>
      <c r="BS36" s="142">
        <f>YEAR(Table25[[#This Row],[Ja papildatvaļinājums - darbinieka darba beigšanas datums iestādē, ja darbs projektā nav beigts  31.decembrī5]])</f>
        <v>1900</v>
      </c>
      <c r="BT36" s="141">
        <f>MONTH(Table25[[#This Row],[Ja papildatvaļinājums - darbinieka darba beigšanas datums iestādē, ja darbs projektā nav beigts  31.decembrī5]])</f>
        <v>1</v>
      </c>
      <c r="BU36" s="141">
        <f>DAY(Table25[[#This Row],[Ja papildatvaļinājums - darbinieka darba beigšanas datums iestādē, ja darbs projektā nav beigts  31.decembrī5]])</f>
        <v>0</v>
      </c>
      <c r="BV36" s="141">
        <f>IF(YEAR($J36)=YEAR($K36),MIN(DATE($BS36,$BT36,$BU36),$K36)-MAX(DATE($BF36,$BG36,$BH36),$J36)+1,MIN(DATE($BS36,$BT36,$BU36),$K36)-MAX(DATE(Table25[[#This Row],[Darba beigu gads iestādē]],1,1))+1)</f>
        <v>1</v>
      </c>
    </row>
    <row r="37" spans="1:74" x14ac:dyDescent="0.3">
      <c r="A37" s="26">
        <v>14</v>
      </c>
      <c r="B37" s="3"/>
      <c r="C37" s="197"/>
      <c r="D37" s="198"/>
      <c r="E37" s="63">
        <f>SUMIF(Table25[[#This Row],[b.2021]:[c.2029]],"&gt;0",Table25[[#This Row],[b.2021]:[c.2029]])</f>
        <v>0</v>
      </c>
      <c r="F37" s="189"/>
      <c r="G37" s="190"/>
      <c r="H37" s="66">
        <f>Table25[[#This Row],[Atvaļinājuma dienu skaits, kas projektā attiecināts iepriekšējos MP ]]+Table25[[#This Row],[Atvaļinājuma dienu skaits, kas pieprasīts šajā MP3]]</f>
        <v>0</v>
      </c>
      <c r="I37" s="29">
        <f>Table25[[#This Row],[Atvaļinājums proporcionāli nostrādātajam laikam projektā (Visi atvaļinājumi kopā)]]-H37</f>
        <v>0</v>
      </c>
      <c r="J37" s="191"/>
      <c r="K37" s="192"/>
      <c r="L37" s="193"/>
      <c r="M37" s="194"/>
      <c r="N37" s="194"/>
      <c r="O37" s="194"/>
      <c r="P37" s="194"/>
      <c r="Q37" s="194"/>
      <c r="R37" s="194"/>
      <c r="S37" s="194"/>
      <c r="T37" s="195"/>
      <c r="U37" s="196"/>
      <c r="V37" s="106">
        <f>IF(COUNT(Table25[[#This Row],[Darba sākuma datums1]:[Amata pienākumu izpildes termiņš, vai darba beigu datums par kuru iesniegts MP2]])=2,MIN(DATE($V$23,12,31),$D37)-MAX(DATE($V$23,1,1),$C37)+1,0)</f>
        <v>0</v>
      </c>
      <c r="W37" s="99">
        <f>IF(COUNT(Table25[[#This Row],[Darba sākuma datums1]:[Amata pienākumu izpildes termiņš, vai darba beigu datums par kuru iesniegts MP2]])=2,MIN(DATE($W$23,12,31),$D37)-MAX(DATE($W$23,1,1),$C37)+1,0)</f>
        <v>0</v>
      </c>
      <c r="X37" s="99">
        <f>IF(COUNT(Table25[[#This Row],[Darba sākuma datums1]:[Amata pienākumu izpildes termiņš, vai darba beigu datums par kuru iesniegts MP2]])=2,MIN(DATE($X$23,12,31),$D37)-MAX(DATE($X$23,1,1),$C37)+1,0)</f>
        <v>0</v>
      </c>
      <c r="Y37" s="99">
        <f>IF(COUNT(Table25[[#This Row],[Darba sākuma datums1]:[Amata pienākumu izpildes termiņš, vai darba beigu datums par kuru iesniegts MP2]])=2,MIN(DATE($Y$23,12,31),$D37)-MAX(DATE($Y$23,1,1),$C37)+1,0)</f>
        <v>0</v>
      </c>
      <c r="Z37" s="99">
        <f>IF(COUNT(Table25[[#This Row],[Darba sākuma datums1]:[Amata pienākumu izpildes termiņš, vai darba beigu datums par kuru iesniegts MP2]])=2,MIN(DATE($Z$23,12,31),$D37)-MAX(DATE(Z$23,1,1),$C37)+1,0)</f>
        <v>0</v>
      </c>
      <c r="AA37" s="99">
        <f>IF(COUNT(Table25[[#This Row],[Darba sākuma datums1]:[Amata pienākumu izpildes termiņš, vai darba beigu datums par kuru iesniegts MP2]])=2,MIN(DATE($AA$23,12,31),$D37)-MAX(DATE($AA$23,1,1),$C37)+1,0)</f>
        <v>0</v>
      </c>
      <c r="AB37" s="99">
        <f>IF(COUNT(Table25[[#This Row],[Darba sākuma datums1]:[Amata pienākumu izpildes termiņš, vai darba beigu datums par kuru iesniegts MP2]])=2,MIN(DATE($AB$23,12,31),$D37)-MAX(DATE($AB$23,1,1),$C37)+1,0)</f>
        <v>0</v>
      </c>
      <c r="AC37" s="99">
        <f>IF(COUNT(Table25[[#This Row],[Darba sākuma datums1]:[Amata pienākumu izpildes termiņš, vai darba beigu datums par kuru iesniegts MP2]])=2,MIN(DATE($AC$23,12,31),$D37)-MAX(DATE($AC$23,1,1),$C37)+1,0)</f>
        <v>0</v>
      </c>
      <c r="AD37" s="109">
        <f>IF(COUNT(Table25[[#This Row],[Darba sākuma datums1]:[Amata pienākumu izpildes termiņš, vai darba beigu datums par kuru iesniegts MP2]])=2,MIN(DATE($AD$23,12,31),$D37)-MAX(DATE($AD$23,1,1),$C37)+1,0)</f>
        <v>0</v>
      </c>
      <c r="AE37" s="106">
        <f t="shared" si="10"/>
        <v>0</v>
      </c>
      <c r="AF37" s="99">
        <f t="shared" si="1"/>
        <v>0</v>
      </c>
      <c r="AG37" s="99">
        <f t="shared" si="2"/>
        <v>0</v>
      </c>
      <c r="AH37" s="99">
        <f t="shared" si="3"/>
        <v>0</v>
      </c>
      <c r="AI37" s="99">
        <f t="shared" si="4"/>
        <v>0</v>
      </c>
      <c r="AJ37" s="99">
        <f t="shared" si="5"/>
        <v>0</v>
      </c>
      <c r="AK37" s="99">
        <f t="shared" si="6"/>
        <v>0</v>
      </c>
      <c r="AL37" s="99">
        <f t="shared" si="7"/>
        <v>0</v>
      </c>
      <c r="AM37" s="100">
        <f t="shared" si="8"/>
        <v>0</v>
      </c>
      <c r="AN37" s="103" t="e">
        <f>Table25[[#This Row],[2021]]/Table25[[#This Row],[d.2021]]</f>
        <v>#DIV/0!</v>
      </c>
      <c r="AO37" s="104" t="e">
        <f>Table25[[#This Row],[2022]]/Table25[[#This Row],[d.2022]]</f>
        <v>#DIV/0!</v>
      </c>
      <c r="AP37" s="104" t="e">
        <f>Table25[[#This Row],[2023]]/Table25[[#This Row],[d.2023]]</f>
        <v>#DIV/0!</v>
      </c>
      <c r="AQ37" s="104" t="e">
        <f>Table25[[#This Row],[2024]]/Table25[[#This Row],[d.2024]]</f>
        <v>#DIV/0!</v>
      </c>
      <c r="AR37" s="104" t="e">
        <f>Table25[[#This Row],[2025]]/Table25[[#This Row],[d.2025]]</f>
        <v>#DIV/0!</v>
      </c>
      <c r="AS37" s="104" t="e">
        <f>Table25[[#This Row],[2026]]/Table25[[#This Row],[d.2026]]</f>
        <v>#DIV/0!</v>
      </c>
      <c r="AT37" s="104" t="e">
        <f>Table25[[#This Row],[2027]]/Table25[[#This Row],[d.2027]]</f>
        <v>#DIV/0!</v>
      </c>
      <c r="AU37" s="104" t="e">
        <f>Table25[[#This Row],[2028]]/Table25[[#This Row],[d.2028]]</f>
        <v>#DIV/0!</v>
      </c>
      <c r="AV37" s="108" t="e">
        <f>Table25[[#This Row],[2029]]/Table25[[#This Row],[d.2029]]</f>
        <v>#DIV/0!</v>
      </c>
      <c r="AW37" s="97" t="e">
        <f>Table25[[#This Row],[e.2021]]/Table25[[#This Row],[Papildatvaļinājums par 20216]]</f>
        <v>#DIV/0!</v>
      </c>
      <c r="AX37" s="97" t="e">
        <f>Table25[[#This Row],[e.2022]]/Table25[[#This Row],[Papildatvaļinājums par 20226]]</f>
        <v>#DIV/0!</v>
      </c>
      <c r="AY37" s="97" t="e">
        <f>Table25[[#This Row],[e.2023]]/Table25[[#This Row],[Papildatvaļinājums par 20236]]</f>
        <v>#DIV/0!</v>
      </c>
      <c r="AZ37" s="97" t="e">
        <f>Table25[[#This Row],[e.2024]]/Table25[[#This Row],[Papildatvaļinājums par 20246]]</f>
        <v>#DIV/0!</v>
      </c>
      <c r="BA37" s="97" t="e">
        <f>Table25[[#This Row],[e.2025]]/Table25[[#This Row],[Papildatvaļinājums par 20256]]</f>
        <v>#DIV/0!</v>
      </c>
      <c r="BB37" s="97" t="e">
        <f>Table25[[#This Row],[e.2026]]/Table25[[#This Row],[Papildatvaļinājums par 20266]]</f>
        <v>#DIV/0!</v>
      </c>
      <c r="BC37" s="97" t="e">
        <f>Table25[[#This Row],[e.2027]]/Table25[[#This Row],[Papildatvaļinājums par 20276]]</f>
        <v>#DIV/0!</v>
      </c>
      <c r="BD37" s="97" t="e">
        <f>Table25[[#This Row],[e.2028]]/Table25[[#This Row],[Papildatvaļinājums par 20286]]</f>
        <v>#DIV/0!</v>
      </c>
      <c r="BE37" s="98" t="e">
        <f>Table25[[#This Row],[e.2029]]/Table25[[#This Row],[Papildatvaļinājums par 20296]]</f>
        <v>#DIV/0!</v>
      </c>
      <c r="BF37" s="85">
        <f>YEAR(Table25[[#This Row],[Ja papildatvaļinājums - darbinieka darba uzsākšana iestādē, ja darbs projektā nav uzsākts 1.janvārī4]])</f>
        <v>1900</v>
      </c>
      <c r="BG37" s="86">
        <f>MONTH(Table25[[#This Row],[Ja papildatvaļinājums - darbinieka darba uzsākšana iestādē, ja darbs projektā nav uzsākts 1.janvārī4]])</f>
        <v>1</v>
      </c>
      <c r="BH37" s="86">
        <f>DAY(Table25[[#This Row],[Ja papildatvaļinājums - darbinieka darba uzsākšana iestādē, ja darbs projektā nav uzsākts 1.janvārī4]])</f>
        <v>0</v>
      </c>
      <c r="BI37" s="147">
        <f t="shared" si="9"/>
        <v>1</v>
      </c>
      <c r="BJ37" s="144" cm="1">
        <f t="array" ref="BJ37">_xlfn.IFS($BF37=2021,$BI37,$BS37=2021,$BV37,$BF37&lt;2021,$BJ$22,$BS37&gt;2021,$BJ$22,$BF37&gt;2021,$BJ$22,$BS37&lt;2021,$BJ$22)</f>
        <v>365</v>
      </c>
      <c r="BK37" s="116" cm="1">
        <f t="array" ref="BK37">_xlfn.IFS($BF37=2022,$BI37,$BS37=2022,$BV37,$BF37&lt;2022,$BK$22,$BS37&gt;2022,$BK$22,$BF37&gt;2022,$BK$22,$BS37&lt;2022,$BK$22)</f>
        <v>365</v>
      </c>
      <c r="BL37" s="116" cm="1">
        <f t="array" ref="BL37">_xlfn.IFS($BF37=2023,$BI37,$BS37=2023,$BV37,$BF37&lt;2023,$BL$22,$BS37&gt;2023,$BL$22,$BF37&gt;2023,$BL$22,$BS37&lt;2023,$BL$22)</f>
        <v>365</v>
      </c>
      <c r="BM37" s="116" cm="1">
        <f t="array" ref="BM37">_xlfn.IFS($BF37=2024,$BI37,$BS37=2024,$BV37,$BF37&lt;2024,$BM$22,$BS37&gt;2024,$BM$22,$BF37&gt;2024,$BM$22,$BS37&lt;2024,$BM$22)</f>
        <v>366</v>
      </c>
      <c r="BN37" s="116" cm="1">
        <f t="array" ref="BN37">_xlfn.IFS($BF37=2025,$BI37,$BS37=2025,$BV37,$BF37&lt;2025,$BN$22,$BS37&gt;2025,$BN$22,$BF37&gt;2025,$BN$22,$BS37&lt;2025,$BN$22)</f>
        <v>365</v>
      </c>
      <c r="BO37" s="116" cm="1">
        <f t="array" ref="BO37">_xlfn.IFS($BF37=2026,$BI37,$BS37=2026,$BV37,$BF37&lt;2026,$BO$22,$BS37&gt;2026,$BO$22,$BF37&gt;2026,$BO$22,$BS37&lt;2026,$BO$22)</f>
        <v>365</v>
      </c>
      <c r="BP37" s="116" cm="1">
        <f t="array" ref="BP37">_xlfn.IFS($BF37=2027,$BI37,$BS37=2027,$BV37,$BF37&lt;2027,$BP$22,$BS37&gt;2027,$BP$22,$BF37&gt;2027,$BP$22,$BS37&lt;2027,$BP$22)</f>
        <v>365</v>
      </c>
      <c r="BQ37" s="116" cm="1">
        <f t="array" ref="BQ37">_xlfn.IFS($BF37=2028,$BI37,$BS37=2028,$BV37,$BF37&lt;2028,$BQ$22,$BS37&gt;2028,$BQ$22,$BF37&gt;2028,$BQ$22,$BS37&lt;2028,$BQ$22)</f>
        <v>366</v>
      </c>
      <c r="BR37" s="119" cm="1">
        <f t="array" ref="BR37">_xlfn.IFS($BF37=2029,$BI37,$BS37=2029,$BV37,$BF37&lt;2029,$BR$22,$BS37&gt;2029,$BR$22,$BF37&gt;2029,$BR$22,$BS37&lt;2029,$BR$22)</f>
        <v>365</v>
      </c>
      <c r="BS37" s="142">
        <f>YEAR(Table25[[#This Row],[Ja papildatvaļinājums - darbinieka darba beigšanas datums iestādē, ja darbs projektā nav beigts  31.decembrī5]])</f>
        <v>1900</v>
      </c>
      <c r="BT37" s="141">
        <f>MONTH(Table25[[#This Row],[Ja papildatvaļinājums - darbinieka darba beigšanas datums iestādē, ja darbs projektā nav beigts  31.decembrī5]])</f>
        <v>1</v>
      </c>
      <c r="BU37" s="141">
        <f>DAY(Table25[[#This Row],[Ja papildatvaļinājums - darbinieka darba beigšanas datums iestādē, ja darbs projektā nav beigts  31.decembrī5]])</f>
        <v>0</v>
      </c>
      <c r="BV37" s="141">
        <f>IF(YEAR($J37)=YEAR($K37),MIN(DATE($BS37,$BT37,$BU37),$K37)-MAX(DATE($BF37,$BG37,$BH37),$J37)+1,MIN(DATE($BS37,$BT37,$BU37),$K37)-MAX(DATE(Table25[[#This Row],[Darba beigu gads iestādē]],1,1))+1)</f>
        <v>1</v>
      </c>
    </row>
    <row r="38" spans="1:74" x14ac:dyDescent="0.3">
      <c r="A38" s="26">
        <v>15</v>
      </c>
      <c r="B38" s="3"/>
      <c r="C38" s="197"/>
      <c r="D38" s="198"/>
      <c r="E38" s="63">
        <f>SUMIF(Table25[[#This Row],[b.2021]:[c.2029]],"&gt;0",Table25[[#This Row],[b.2021]:[c.2029]])</f>
        <v>0</v>
      </c>
      <c r="F38" s="189"/>
      <c r="G38" s="190"/>
      <c r="H38" s="66">
        <f>Table25[[#This Row],[Atvaļinājuma dienu skaits, kas projektā attiecināts iepriekšējos MP ]]+Table25[[#This Row],[Atvaļinājuma dienu skaits, kas pieprasīts šajā MP3]]</f>
        <v>0</v>
      </c>
      <c r="I38" s="29">
        <f>Table25[[#This Row],[Atvaļinājums proporcionāli nostrādātajam laikam projektā (Visi atvaļinājumi kopā)]]-H38</f>
        <v>0</v>
      </c>
      <c r="J38" s="191"/>
      <c r="K38" s="192"/>
      <c r="L38" s="193"/>
      <c r="M38" s="194"/>
      <c r="N38" s="194"/>
      <c r="O38" s="194"/>
      <c r="P38" s="194"/>
      <c r="Q38" s="194"/>
      <c r="R38" s="194"/>
      <c r="S38" s="194"/>
      <c r="T38" s="195"/>
      <c r="U38" s="196"/>
      <c r="V38" s="106">
        <f>IF(COUNT(Table25[[#This Row],[Darba sākuma datums1]:[Amata pienākumu izpildes termiņš, vai darba beigu datums par kuru iesniegts MP2]])=2,MIN(DATE($V$23,12,31),$D38)-MAX(DATE($V$23,1,1),$C38)+1,0)</f>
        <v>0</v>
      </c>
      <c r="W38" s="99">
        <f>IF(COUNT(Table25[[#This Row],[Darba sākuma datums1]:[Amata pienākumu izpildes termiņš, vai darba beigu datums par kuru iesniegts MP2]])=2,MIN(DATE($W$23,12,31),$D38)-MAX(DATE($W$23,1,1),$C38)+1,0)</f>
        <v>0</v>
      </c>
      <c r="X38" s="99">
        <f>IF(COUNT(Table25[[#This Row],[Darba sākuma datums1]:[Amata pienākumu izpildes termiņš, vai darba beigu datums par kuru iesniegts MP2]])=2,MIN(DATE($X$23,12,31),$D38)-MAX(DATE($X$23,1,1),$C38)+1,0)</f>
        <v>0</v>
      </c>
      <c r="Y38" s="99">
        <f>IF(COUNT(Table25[[#This Row],[Darba sākuma datums1]:[Amata pienākumu izpildes termiņš, vai darba beigu datums par kuru iesniegts MP2]])=2,MIN(DATE($Y$23,12,31),$D38)-MAX(DATE($Y$23,1,1),$C38)+1,0)</f>
        <v>0</v>
      </c>
      <c r="Z38" s="99">
        <f>IF(COUNT(Table25[[#This Row],[Darba sākuma datums1]:[Amata pienākumu izpildes termiņš, vai darba beigu datums par kuru iesniegts MP2]])=2,MIN(DATE($Z$23,12,31),$D38)-MAX(DATE(Z$23,1,1),$C38)+1,0)</f>
        <v>0</v>
      </c>
      <c r="AA38" s="99">
        <f>IF(COUNT(Table25[[#This Row],[Darba sākuma datums1]:[Amata pienākumu izpildes termiņš, vai darba beigu datums par kuru iesniegts MP2]])=2,MIN(DATE($AA$23,12,31),$D38)-MAX(DATE($AA$23,1,1),$C38)+1,0)</f>
        <v>0</v>
      </c>
      <c r="AB38" s="99">
        <f>IF(COUNT(Table25[[#This Row],[Darba sākuma datums1]:[Amata pienākumu izpildes termiņš, vai darba beigu datums par kuru iesniegts MP2]])=2,MIN(DATE($AB$23,12,31),$D38)-MAX(DATE($AB$23,1,1),$C38)+1,0)</f>
        <v>0</v>
      </c>
      <c r="AC38" s="99">
        <f>IF(COUNT(Table25[[#This Row],[Darba sākuma datums1]:[Amata pienākumu izpildes termiņš, vai darba beigu datums par kuru iesniegts MP2]])=2,MIN(DATE($AC$23,12,31),$D38)-MAX(DATE($AC$23,1,1),$C38)+1,0)</f>
        <v>0</v>
      </c>
      <c r="AD38" s="109">
        <f>IF(COUNT(Table25[[#This Row],[Darba sākuma datums1]:[Amata pienākumu izpildes termiņš, vai darba beigu datums par kuru iesniegts MP2]])=2,MIN(DATE($AD$23,12,31),$D38)-MAX(DATE($AD$23,1,1),$C38)+1,0)</f>
        <v>0</v>
      </c>
      <c r="AE38" s="106">
        <f t="shared" si="10"/>
        <v>0</v>
      </c>
      <c r="AF38" s="99">
        <f t="shared" si="1"/>
        <v>0</v>
      </c>
      <c r="AG38" s="99">
        <f t="shared" si="2"/>
        <v>0</v>
      </c>
      <c r="AH38" s="99">
        <f t="shared" si="3"/>
        <v>0</v>
      </c>
      <c r="AI38" s="99">
        <f t="shared" si="4"/>
        <v>0</v>
      </c>
      <c r="AJ38" s="99">
        <f t="shared" si="5"/>
        <v>0</v>
      </c>
      <c r="AK38" s="99">
        <f t="shared" si="6"/>
        <v>0</v>
      </c>
      <c r="AL38" s="99">
        <f t="shared" si="7"/>
        <v>0</v>
      </c>
      <c r="AM38" s="100">
        <f t="shared" si="8"/>
        <v>0</v>
      </c>
      <c r="AN38" s="103" t="e">
        <f>Table25[[#This Row],[2021]]/Table25[[#This Row],[d.2021]]</f>
        <v>#DIV/0!</v>
      </c>
      <c r="AO38" s="104" t="e">
        <f>Table25[[#This Row],[2022]]/Table25[[#This Row],[d.2022]]</f>
        <v>#DIV/0!</v>
      </c>
      <c r="AP38" s="104" t="e">
        <f>Table25[[#This Row],[2023]]/Table25[[#This Row],[d.2023]]</f>
        <v>#DIV/0!</v>
      </c>
      <c r="AQ38" s="104" t="e">
        <f>Table25[[#This Row],[2024]]/Table25[[#This Row],[d.2024]]</f>
        <v>#DIV/0!</v>
      </c>
      <c r="AR38" s="104" t="e">
        <f>Table25[[#This Row],[2025]]/Table25[[#This Row],[d.2025]]</f>
        <v>#DIV/0!</v>
      </c>
      <c r="AS38" s="104" t="e">
        <f>Table25[[#This Row],[2026]]/Table25[[#This Row],[d.2026]]</f>
        <v>#DIV/0!</v>
      </c>
      <c r="AT38" s="104" t="e">
        <f>Table25[[#This Row],[2027]]/Table25[[#This Row],[d.2027]]</f>
        <v>#DIV/0!</v>
      </c>
      <c r="AU38" s="104" t="e">
        <f>Table25[[#This Row],[2028]]/Table25[[#This Row],[d.2028]]</f>
        <v>#DIV/0!</v>
      </c>
      <c r="AV38" s="108" t="e">
        <f>Table25[[#This Row],[2029]]/Table25[[#This Row],[d.2029]]</f>
        <v>#DIV/0!</v>
      </c>
      <c r="AW38" s="97" t="e">
        <f>Table25[[#This Row],[e.2021]]/Table25[[#This Row],[Papildatvaļinājums par 20216]]</f>
        <v>#DIV/0!</v>
      </c>
      <c r="AX38" s="97" t="e">
        <f>Table25[[#This Row],[e.2022]]/Table25[[#This Row],[Papildatvaļinājums par 20226]]</f>
        <v>#DIV/0!</v>
      </c>
      <c r="AY38" s="97" t="e">
        <f>Table25[[#This Row],[e.2023]]/Table25[[#This Row],[Papildatvaļinājums par 20236]]</f>
        <v>#DIV/0!</v>
      </c>
      <c r="AZ38" s="97" t="e">
        <f>Table25[[#This Row],[e.2024]]/Table25[[#This Row],[Papildatvaļinājums par 20246]]</f>
        <v>#DIV/0!</v>
      </c>
      <c r="BA38" s="97" t="e">
        <f>Table25[[#This Row],[e.2025]]/Table25[[#This Row],[Papildatvaļinājums par 20256]]</f>
        <v>#DIV/0!</v>
      </c>
      <c r="BB38" s="97" t="e">
        <f>Table25[[#This Row],[e.2026]]/Table25[[#This Row],[Papildatvaļinājums par 20266]]</f>
        <v>#DIV/0!</v>
      </c>
      <c r="BC38" s="97" t="e">
        <f>Table25[[#This Row],[e.2027]]/Table25[[#This Row],[Papildatvaļinājums par 20276]]</f>
        <v>#DIV/0!</v>
      </c>
      <c r="BD38" s="97" t="e">
        <f>Table25[[#This Row],[e.2028]]/Table25[[#This Row],[Papildatvaļinājums par 20286]]</f>
        <v>#DIV/0!</v>
      </c>
      <c r="BE38" s="98" t="e">
        <f>Table25[[#This Row],[e.2029]]/Table25[[#This Row],[Papildatvaļinājums par 20296]]</f>
        <v>#DIV/0!</v>
      </c>
      <c r="BF38" s="85">
        <f>YEAR(Table25[[#This Row],[Ja papildatvaļinājums - darbinieka darba uzsākšana iestādē, ja darbs projektā nav uzsākts 1.janvārī4]])</f>
        <v>1900</v>
      </c>
      <c r="BG38" s="86">
        <f>MONTH(Table25[[#This Row],[Ja papildatvaļinājums - darbinieka darba uzsākšana iestādē, ja darbs projektā nav uzsākts 1.janvārī4]])</f>
        <v>1</v>
      </c>
      <c r="BH38" s="86">
        <f>DAY(Table25[[#This Row],[Ja papildatvaļinājums - darbinieka darba uzsākšana iestādē, ja darbs projektā nav uzsākts 1.janvārī4]])</f>
        <v>0</v>
      </c>
      <c r="BI38" s="147">
        <f t="shared" si="9"/>
        <v>1</v>
      </c>
      <c r="BJ38" s="144" cm="1">
        <f t="array" ref="BJ38">_xlfn.IFS($BF38=2021,$BI38,$BS38=2021,$BV38,$BF38&lt;2021,$BJ$22,$BS38&gt;2021,$BJ$22,$BF38&gt;2021,$BJ$22,$BS38&lt;2021,$BJ$22)</f>
        <v>365</v>
      </c>
      <c r="BK38" s="116" cm="1">
        <f t="array" ref="BK38">_xlfn.IFS($BF38=2022,$BI38,$BS38=2022,$BV38,$BF38&lt;2022,$BK$22,$BS38&gt;2022,$BK$22,$BF38&gt;2022,$BK$22,$BS38&lt;2022,$BK$22)</f>
        <v>365</v>
      </c>
      <c r="BL38" s="116" cm="1">
        <f t="array" ref="BL38">_xlfn.IFS($BF38=2023,$BI38,$BS38=2023,$BV38,$BF38&lt;2023,$BL$22,$BS38&gt;2023,$BL$22,$BF38&gt;2023,$BL$22,$BS38&lt;2023,$BL$22)</f>
        <v>365</v>
      </c>
      <c r="BM38" s="116" cm="1">
        <f t="array" ref="BM38">_xlfn.IFS($BF38=2024,$BI38,$BS38=2024,$BV38,$BF38&lt;2024,$BM$22,$BS38&gt;2024,$BM$22,$BF38&gt;2024,$BM$22,$BS38&lt;2024,$BM$22)</f>
        <v>366</v>
      </c>
      <c r="BN38" s="116" cm="1">
        <f t="array" ref="BN38">_xlfn.IFS($BF38=2025,$BI38,$BS38=2025,$BV38,$BF38&lt;2025,$BN$22,$BS38&gt;2025,$BN$22,$BF38&gt;2025,$BN$22,$BS38&lt;2025,$BN$22)</f>
        <v>365</v>
      </c>
      <c r="BO38" s="116" cm="1">
        <f t="array" ref="BO38">_xlfn.IFS($BF38=2026,$BI38,$BS38=2026,$BV38,$BF38&lt;2026,$BO$22,$BS38&gt;2026,$BO$22,$BF38&gt;2026,$BO$22,$BS38&lt;2026,$BO$22)</f>
        <v>365</v>
      </c>
      <c r="BP38" s="116" cm="1">
        <f t="array" ref="BP38">_xlfn.IFS($BF38=2027,$BI38,$BS38=2027,$BV38,$BF38&lt;2027,$BP$22,$BS38&gt;2027,$BP$22,$BF38&gt;2027,$BP$22,$BS38&lt;2027,$BP$22)</f>
        <v>365</v>
      </c>
      <c r="BQ38" s="116" cm="1">
        <f t="array" ref="BQ38">_xlfn.IFS($BF38=2028,$BI38,$BS38=2028,$BV38,$BF38&lt;2028,$BQ$22,$BS38&gt;2028,$BQ$22,$BF38&gt;2028,$BQ$22,$BS38&lt;2028,$BQ$22)</f>
        <v>366</v>
      </c>
      <c r="BR38" s="119" cm="1">
        <f t="array" ref="BR38">_xlfn.IFS($BF38=2029,$BI38,$BS38=2029,$BV38,$BF38&lt;2029,$BR$22,$BS38&gt;2029,$BR$22,$BF38&gt;2029,$BR$22,$BS38&lt;2029,$BR$22)</f>
        <v>365</v>
      </c>
      <c r="BS38" s="142">
        <f>YEAR(Table25[[#This Row],[Ja papildatvaļinājums - darbinieka darba beigšanas datums iestādē, ja darbs projektā nav beigts  31.decembrī5]])</f>
        <v>1900</v>
      </c>
      <c r="BT38" s="141">
        <f>MONTH(Table25[[#This Row],[Ja papildatvaļinājums - darbinieka darba beigšanas datums iestādē, ja darbs projektā nav beigts  31.decembrī5]])</f>
        <v>1</v>
      </c>
      <c r="BU38" s="141">
        <f>DAY(Table25[[#This Row],[Ja papildatvaļinājums - darbinieka darba beigšanas datums iestādē, ja darbs projektā nav beigts  31.decembrī5]])</f>
        <v>0</v>
      </c>
      <c r="BV38" s="141">
        <f>IF(YEAR($J38)=YEAR($K38),MIN(DATE($BS38,$BT38,$BU38),$K38)-MAX(DATE($BF38,$BG38,$BH38),$J38)+1,MIN(DATE($BS38,$BT38,$BU38),$K38)-MAX(DATE(Table25[[#This Row],[Darba beigu gads iestādē]],1,1))+1)</f>
        <v>1</v>
      </c>
    </row>
    <row r="39" spans="1:74" x14ac:dyDescent="0.3">
      <c r="A39" s="26">
        <v>16</v>
      </c>
      <c r="B39" s="3"/>
      <c r="C39" s="197"/>
      <c r="D39" s="198"/>
      <c r="E39" s="63">
        <f>SUMIF(Table25[[#This Row],[b.2021]:[c.2029]],"&gt;0",Table25[[#This Row],[b.2021]:[c.2029]])</f>
        <v>0</v>
      </c>
      <c r="F39" s="189"/>
      <c r="G39" s="190"/>
      <c r="H39" s="66">
        <f>Table25[[#This Row],[Atvaļinājuma dienu skaits, kas projektā attiecināts iepriekšējos MP ]]+Table25[[#This Row],[Atvaļinājuma dienu skaits, kas pieprasīts šajā MP3]]</f>
        <v>0</v>
      </c>
      <c r="I39" s="29">
        <f>Table25[[#This Row],[Atvaļinājums proporcionāli nostrādātajam laikam projektā (Visi atvaļinājumi kopā)]]-H39</f>
        <v>0</v>
      </c>
      <c r="J39" s="191"/>
      <c r="K39" s="192"/>
      <c r="L39" s="193"/>
      <c r="M39" s="194"/>
      <c r="N39" s="194"/>
      <c r="O39" s="194"/>
      <c r="P39" s="194"/>
      <c r="Q39" s="194"/>
      <c r="R39" s="194"/>
      <c r="S39" s="194"/>
      <c r="T39" s="195"/>
      <c r="U39" s="196"/>
      <c r="V39" s="106">
        <f>IF(COUNT(Table25[[#This Row],[Darba sākuma datums1]:[Amata pienākumu izpildes termiņš, vai darba beigu datums par kuru iesniegts MP2]])=2,MIN(DATE($V$23,12,31),$D39)-MAX(DATE($V$23,1,1),$C39)+1,0)</f>
        <v>0</v>
      </c>
      <c r="W39" s="99">
        <f>IF(COUNT(Table25[[#This Row],[Darba sākuma datums1]:[Amata pienākumu izpildes termiņš, vai darba beigu datums par kuru iesniegts MP2]])=2,MIN(DATE($W$23,12,31),$D39)-MAX(DATE($W$23,1,1),$C39)+1,0)</f>
        <v>0</v>
      </c>
      <c r="X39" s="99">
        <f>IF(COUNT(Table25[[#This Row],[Darba sākuma datums1]:[Amata pienākumu izpildes termiņš, vai darba beigu datums par kuru iesniegts MP2]])=2,MIN(DATE($X$23,12,31),$D39)-MAX(DATE($X$23,1,1),$C39)+1,0)</f>
        <v>0</v>
      </c>
      <c r="Y39" s="99">
        <f>IF(COUNT(Table25[[#This Row],[Darba sākuma datums1]:[Amata pienākumu izpildes termiņš, vai darba beigu datums par kuru iesniegts MP2]])=2,MIN(DATE($Y$23,12,31),$D39)-MAX(DATE($Y$23,1,1),$C39)+1,0)</f>
        <v>0</v>
      </c>
      <c r="Z39" s="99">
        <f>IF(COUNT(Table25[[#This Row],[Darba sākuma datums1]:[Amata pienākumu izpildes termiņš, vai darba beigu datums par kuru iesniegts MP2]])=2,MIN(DATE($Z$23,12,31),$D39)-MAX(DATE(Z$23,1,1),$C39)+1,0)</f>
        <v>0</v>
      </c>
      <c r="AA39" s="99">
        <f>IF(COUNT(Table25[[#This Row],[Darba sākuma datums1]:[Amata pienākumu izpildes termiņš, vai darba beigu datums par kuru iesniegts MP2]])=2,MIN(DATE($AA$23,12,31),$D39)-MAX(DATE($AA$23,1,1),$C39)+1,0)</f>
        <v>0</v>
      </c>
      <c r="AB39" s="99">
        <f>IF(COUNT(Table25[[#This Row],[Darba sākuma datums1]:[Amata pienākumu izpildes termiņš, vai darba beigu datums par kuru iesniegts MP2]])=2,MIN(DATE($AB$23,12,31),$D39)-MAX(DATE($AB$23,1,1),$C39)+1,0)</f>
        <v>0</v>
      </c>
      <c r="AC39" s="99">
        <f>IF(COUNT(Table25[[#This Row],[Darba sākuma datums1]:[Amata pienākumu izpildes termiņš, vai darba beigu datums par kuru iesniegts MP2]])=2,MIN(DATE($AC$23,12,31),$D39)-MAX(DATE($AC$23,1,1),$C39)+1,0)</f>
        <v>0</v>
      </c>
      <c r="AD39" s="109">
        <f>IF(COUNT(Table25[[#This Row],[Darba sākuma datums1]:[Amata pienākumu izpildes termiņš, vai darba beigu datums par kuru iesniegts MP2]])=2,MIN(DATE($AD$23,12,31),$D39)-MAX(DATE($AD$23,1,1),$C39)+1,0)</f>
        <v>0</v>
      </c>
      <c r="AE39" s="106">
        <f t="shared" si="10"/>
        <v>0</v>
      </c>
      <c r="AF39" s="99">
        <f t="shared" si="1"/>
        <v>0</v>
      </c>
      <c r="AG39" s="99">
        <f t="shared" si="2"/>
        <v>0</v>
      </c>
      <c r="AH39" s="99">
        <f t="shared" si="3"/>
        <v>0</v>
      </c>
      <c r="AI39" s="99">
        <f t="shared" si="4"/>
        <v>0</v>
      </c>
      <c r="AJ39" s="99">
        <f t="shared" si="5"/>
        <v>0</v>
      </c>
      <c r="AK39" s="99">
        <f t="shared" si="6"/>
        <v>0</v>
      </c>
      <c r="AL39" s="99">
        <f t="shared" si="7"/>
        <v>0</v>
      </c>
      <c r="AM39" s="100">
        <f t="shared" si="8"/>
        <v>0</v>
      </c>
      <c r="AN39" s="103" t="e">
        <f>Table25[[#This Row],[2021]]/Table25[[#This Row],[d.2021]]</f>
        <v>#DIV/0!</v>
      </c>
      <c r="AO39" s="104" t="e">
        <f>Table25[[#This Row],[2022]]/Table25[[#This Row],[d.2022]]</f>
        <v>#DIV/0!</v>
      </c>
      <c r="AP39" s="104" t="e">
        <f>Table25[[#This Row],[2023]]/Table25[[#This Row],[d.2023]]</f>
        <v>#DIV/0!</v>
      </c>
      <c r="AQ39" s="104" t="e">
        <f>Table25[[#This Row],[2024]]/Table25[[#This Row],[d.2024]]</f>
        <v>#DIV/0!</v>
      </c>
      <c r="AR39" s="104" t="e">
        <f>Table25[[#This Row],[2025]]/Table25[[#This Row],[d.2025]]</f>
        <v>#DIV/0!</v>
      </c>
      <c r="AS39" s="104" t="e">
        <f>Table25[[#This Row],[2026]]/Table25[[#This Row],[d.2026]]</f>
        <v>#DIV/0!</v>
      </c>
      <c r="AT39" s="104" t="e">
        <f>Table25[[#This Row],[2027]]/Table25[[#This Row],[d.2027]]</f>
        <v>#DIV/0!</v>
      </c>
      <c r="AU39" s="104" t="e">
        <f>Table25[[#This Row],[2028]]/Table25[[#This Row],[d.2028]]</f>
        <v>#DIV/0!</v>
      </c>
      <c r="AV39" s="108" t="e">
        <f>Table25[[#This Row],[2029]]/Table25[[#This Row],[d.2029]]</f>
        <v>#DIV/0!</v>
      </c>
      <c r="AW39" s="97" t="e">
        <f>Table25[[#This Row],[e.2021]]/Table25[[#This Row],[Papildatvaļinājums par 20216]]</f>
        <v>#DIV/0!</v>
      </c>
      <c r="AX39" s="97" t="e">
        <f>Table25[[#This Row],[e.2022]]/Table25[[#This Row],[Papildatvaļinājums par 20226]]</f>
        <v>#DIV/0!</v>
      </c>
      <c r="AY39" s="97" t="e">
        <f>Table25[[#This Row],[e.2023]]/Table25[[#This Row],[Papildatvaļinājums par 20236]]</f>
        <v>#DIV/0!</v>
      </c>
      <c r="AZ39" s="97" t="e">
        <f>Table25[[#This Row],[e.2024]]/Table25[[#This Row],[Papildatvaļinājums par 20246]]</f>
        <v>#DIV/0!</v>
      </c>
      <c r="BA39" s="97" t="e">
        <f>Table25[[#This Row],[e.2025]]/Table25[[#This Row],[Papildatvaļinājums par 20256]]</f>
        <v>#DIV/0!</v>
      </c>
      <c r="BB39" s="97" t="e">
        <f>Table25[[#This Row],[e.2026]]/Table25[[#This Row],[Papildatvaļinājums par 20266]]</f>
        <v>#DIV/0!</v>
      </c>
      <c r="BC39" s="97" t="e">
        <f>Table25[[#This Row],[e.2027]]/Table25[[#This Row],[Papildatvaļinājums par 20276]]</f>
        <v>#DIV/0!</v>
      </c>
      <c r="BD39" s="97" t="e">
        <f>Table25[[#This Row],[e.2028]]/Table25[[#This Row],[Papildatvaļinājums par 20286]]</f>
        <v>#DIV/0!</v>
      </c>
      <c r="BE39" s="98" t="e">
        <f>Table25[[#This Row],[e.2029]]/Table25[[#This Row],[Papildatvaļinājums par 20296]]</f>
        <v>#DIV/0!</v>
      </c>
      <c r="BF39" s="85">
        <f>YEAR(Table25[[#This Row],[Ja papildatvaļinājums - darbinieka darba uzsākšana iestādē, ja darbs projektā nav uzsākts 1.janvārī4]])</f>
        <v>1900</v>
      </c>
      <c r="BG39" s="86">
        <f>MONTH(Table25[[#This Row],[Ja papildatvaļinājums - darbinieka darba uzsākšana iestādē, ja darbs projektā nav uzsākts 1.janvārī4]])</f>
        <v>1</v>
      </c>
      <c r="BH39" s="86">
        <f>DAY(Table25[[#This Row],[Ja papildatvaļinājums - darbinieka darba uzsākšana iestādē, ja darbs projektā nav uzsākts 1.janvārī4]])</f>
        <v>0</v>
      </c>
      <c r="BI39" s="147">
        <f t="shared" si="9"/>
        <v>1</v>
      </c>
      <c r="BJ39" s="144" cm="1">
        <f t="array" ref="BJ39">_xlfn.IFS($BF39=2021,$BI39,$BS39=2021,$BV39,$BF39&lt;2021,$BJ$22,$BS39&gt;2021,$BJ$22,$BF39&gt;2021,$BJ$22,$BS39&lt;2021,$BJ$22)</f>
        <v>365</v>
      </c>
      <c r="BK39" s="116" cm="1">
        <f t="array" ref="BK39">_xlfn.IFS($BF39=2022,$BI39,$BS39=2022,$BV39,$BF39&lt;2022,$BK$22,$BS39&gt;2022,$BK$22,$BF39&gt;2022,$BK$22,$BS39&lt;2022,$BK$22)</f>
        <v>365</v>
      </c>
      <c r="BL39" s="116" cm="1">
        <f t="array" ref="BL39">_xlfn.IFS($BF39=2023,$BI39,$BS39=2023,$BV39,$BF39&lt;2023,$BL$22,$BS39&gt;2023,$BL$22,$BF39&gt;2023,$BL$22,$BS39&lt;2023,$BL$22)</f>
        <v>365</v>
      </c>
      <c r="BM39" s="116" cm="1">
        <f t="array" ref="BM39">_xlfn.IFS($BF39=2024,$BI39,$BS39=2024,$BV39,$BF39&lt;2024,$BM$22,$BS39&gt;2024,$BM$22,$BF39&gt;2024,$BM$22,$BS39&lt;2024,$BM$22)</f>
        <v>366</v>
      </c>
      <c r="BN39" s="116" cm="1">
        <f t="array" ref="BN39">_xlfn.IFS($BF39=2025,$BI39,$BS39=2025,$BV39,$BF39&lt;2025,$BN$22,$BS39&gt;2025,$BN$22,$BF39&gt;2025,$BN$22,$BS39&lt;2025,$BN$22)</f>
        <v>365</v>
      </c>
      <c r="BO39" s="116" cm="1">
        <f t="array" ref="BO39">_xlfn.IFS($BF39=2026,$BI39,$BS39=2026,$BV39,$BF39&lt;2026,$BO$22,$BS39&gt;2026,$BO$22,$BF39&gt;2026,$BO$22,$BS39&lt;2026,$BO$22)</f>
        <v>365</v>
      </c>
      <c r="BP39" s="116" cm="1">
        <f t="array" ref="BP39">_xlfn.IFS($BF39=2027,$BI39,$BS39=2027,$BV39,$BF39&lt;2027,$BP$22,$BS39&gt;2027,$BP$22,$BF39&gt;2027,$BP$22,$BS39&lt;2027,$BP$22)</f>
        <v>365</v>
      </c>
      <c r="BQ39" s="116" cm="1">
        <f t="array" ref="BQ39">_xlfn.IFS($BF39=2028,$BI39,$BS39=2028,$BV39,$BF39&lt;2028,$BQ$22,$BS39&gt;2028,$BQ$22,$BF39&gt;2028,$BQ$22,$BS39&lt;2028,$BQ$22)</f>
        <v>366</v>
      </c>
      <c r="BR39" s="119" cm="1">
        <f t="array" ref="BR39">_xlfn.IFS($BF39=2029,$BI39,$BS39=2029,$BV39,$BF39&lt;2029,$BR$22,$BS39&gt;2029,$BR$22,$BF39&gt;2029,$BR$22,$BS39&lt;2029,$BR$22)</f>
        <v>365</v>
      </c>
      <c r="BS39" s="142">
        <f>YEAR(Table25[[#This Row],[Ja papildatvaļinājums - darbinieka darba beigšanas datums iestādē, ja darbs projektā nav beigts  31.decembrī5]])</f>
        <v>1900</v>
      </c>
      <c r="BT39" s="141">
        <f>MONTH(Table25[[#This Row],[Ja papildatvaļinājums - darbinieka darba beigšanas datums iestādē, ja darbs projektā nav beigts  31.decembrī5]])</f>
        <v>1</v>
      </c>
      <c r="BU39" s="141">
        <f>DAY(Table25[[#This Row],[Ja papildatvaļinājums - darbinieka darba beigšanas datums iestādē, ja darbs projektā nav beigts  31.decembrī5]])</f>
        <v>0</v>
      </c>
      <c r="BV39" s="141">
        <f>IF(YEAR($J39)=YEAR($K39),MIN(DATE($BS39,$BT39,$BU39),$K39)-MAX(DATE($BF39,$BG39,$BH39),$J39)+1,MIN(DATE($BS39,$BT39,$BU39),$K39)-MAX(DATE(Table25[[#This Row],[Darba beigu gads iestādē]],1,1))+1)</f>
        <v>1</v>
      </c>
    </row>
    <row r="40" spans="1:74" x14ac:dyDescent="0.3">
      <c r="A40" s="26">
        <v>17</v>
      </c>
      <c r="B40" s="3"/>
      <c r="C40" s="197"/>
      <c r="D40" s="198"/>
      <c r="E40" s="63">
        <f>SUMIF(Table25[[#This Row],[b.2021]:[c.2029]],"&gt;0",Table25[[#This Row],[b.2021]:[c.2029]])</f>
        <v>0</v>
      </c>
      <c r="F40" s="189"/>
      <c r="G40" s="190"/>
      <c r="H40" s="66">
        <f>Table25[[#This Row],[Atvaļinājuma dienu skaits, kas projektā attiecināts iepriekšējos MP ]]+Table25[[#This Row],[Atvaļinājuma dienu skaits, kas pieprasīts šajā MP3]]</f>
        <v>0</v>
      </c>
      <c r="I40" s="29">
        <f>Table25[[#This Row],[Atvaļinājums proporcionāli nostrādātajam laikam projektā (Visi atvaļinājumi kopā)]]-H40</f>
        <v>0</v>
      </c>
      <c r="J40" s="191"/>
      <c r="K40" s="192"/>
      <c r="L40" s="193"/>
      <c r="M40" s="194"/>
      <c r="N40" s="194"/>
      <c r="O40" s="194"/>
      <c r="P40" s="194"/>
      <c r="Q40" s="194"/>
      <c r="R40" s="194"/>
      <c r="S40" s="194"/>
      <c r="T40" s="195"/>
      <c r="U40" s="196"/>
      <c r="V40" s="106">
        <f>IF(COUNT(Table25[[#This Row],[Darba sākuma datums1]:[Amata pienākumu izpildes termiņš, vai darba beigu datums par kuru iesniegts MP2]])=2,MIN(DATE($V$23,12,31),$D40)-MAX(DATE($V$23,1,1),$C40)+1,0)</f>
        <v>0</v>
      </c>
      <c r="W40" s="99">
        <f>IF(COUNT(Table25[[#This Row],[Darba sākuma datums1]:[Amata pienākumu izpildes termiņš, vai darba beigu datums par kuru iesniegts MP2]])=2,MIN(DATE($W$23,12,31),$D40)-MAX(DATE($W$23,1,1),$C40)+1,0)</f>
        <v>0</v>
      </c>
      <c r="X40" s="99">
        <f>IF(COUNT(Table25[[#This Row],[Darba sākuma datums1]:[Amata pienākumu izpildes termiņš, vai darba beigu datums par kuru iesniegts MP2]])=2,MIN(DATE($X$23,12,31),$D40)-MAX(DATE($X$23,1,1),$C40)+1,0)</f>
        <v>0</v>
      </c>
      <c r="Y40" s="99">
        <f>IF(COUNT(Table25[[#This Row],[Darba sākuma datums1]:[Amata pienākumu izpildes termiņš, vai darba beigu datums par kuru iesniegts MP2]])=2,MIN(DATE($Y$23,12,31),$D40)-MAX(DATE($Y$23,1,1),$C40)+1,0)</f>
        <v>0</v>
      </c>
      <c r="Z40" s="99">
        <f>IF(COUNT(Table25[[#This Row],[Darba sākuma datums1]:[Amata pienākumu izpildes termiņš, vai darba beigu datums par kuru iesniegts MP2]])=2,MIN(DATE($Z$23,12,31),$D40)-MAX(DATE(Z$23,1,1),$C40)+1,0)</f>
        <v>0</v>
      </c>
      <c r="AA40" s="99">
        <f>IF(COUNT(Table25[[#This Row],[Darba sākuma datums1]:[Amata pienākumu izpildes termiņš, vai darba beigu datums par kuru iesniegts MP2]])=2,MIN(DATE($AA$23,12,31),$D40)-MAX(DATE($AA$23,1,1),$C40)+1,0)</f>
        <v>0</v>
      </c>
      <c r="AB40" s="99">
        <f>IF(COUNT(Table25[[#This Row],[Darba sākuma datums1]:[Amata pienākumu izpildes termiņš, vai darba beigu datums par kuru iesniegts MP2]])=2,MIN(DATE($AB$23,12,31),$D40)-MAX(DATE($AB$23,1,1),$C40)+1,0)</f>
        <v>0</v>
      </c>
      <c r="AC40" s="99">
        <f>IF(COUNT(Table25[[#This Row],[Darba sākuma datums1]:[Amata pienākumu izpildes termiņš, vai darba beigu datums par kuru iesniegts MP2]])=2,MIN(DATE($AC$23,12,31),$D40)-MAX(DATE($AC$23,1,1),$C40)+1,0)</f>
        <v>0</v>
      </c>
      <c r="AD40" s="109">
        <f>IF(COUNT(Table25[[#This Row],[Darba sākuma datums1]:[Amata pienākumu izpildes termiņš, vai darba beigu datums par kuru iesniegts MP2]])=2,MIN(DATE($AD$23,12,31),$D40)-MAX(DATE($AD$23,1,1),$C40)+1,0)</f>
        <v>0</v>
      </c>
      <c r="AE40" s="106">
        <f t="shared" si="10"/>
        <v>0</v>
      </c>
      <c r="AF40" s="99">
        <f t="shared" si="1"/>
        <v>0</v>
      </c>
      <c r="AG40" s="99">
        <f t="shared" si="2"/>
        <v>0</v>
      </c>
      <c r="AH40" s="99">
        <f t="shared" si="3"/>
        <v>0</v>
      </c>
      <c r="AI40" s="99">
        <f t="shared" si="4"/>
        <v>0</v>
      </c>
      <c r="AJ40" s="99">
        <f t="shared" si="5"/>
        <v>0</v>
      </c>
      <c r="AK40" s="99">
        <f t="shared" si="6"/>
        <v>0</v>
      </c>
      <c r="AL40" s="99">
        <f t="shared" si="7"/>
        <v>0</v>
      </c>
      <c r="AM40" s="100">
        <f t="shared" si="8"/>
        <v>0</v>
      </c>
      <c r="AN40" s="103" t="e">
        <f>Table25[[#This Row],[2021]]/Table25[[#This Row],[d.2021]]</f>
        <v>#DIV/0!</v>
      </c>
      <c r="AO40" s="104" t="e">
        <f>Table25[[#This Row],[2022]]/Table25[[#This Row],[d.2022]]</f>
        <v>#DIV/0!</v>
      </c>
      <c r="AP40" s="104" t="e">
        <f>Table25[[#This Row],[2023]]/Table25[[#This Row],[d.2023]]</f>
        <v>#DIV/0!</v>
      </c>
      <c r="AQ40" s="104" t="e">
        <f>Table25[[#This Row],[2024]]/Table25[[#This Row],[d.2024]]</f>
        <v>#DIV/0!</v>
      </c>
      <c r="AR40" s="104" t="e">
        <f>Table25[[#This Row],[2025]]/Table25[[#This Row],[d.2025]]</f>
        <v>#DIV/0!</v>
      </c>
      <c r="AS40" s="104" t="e">
        <f>Table25[[#This Row],[2026]]/Table25[[#This Row],[d.2026]]</f>
        <v>#DIV/0!</v>
      </c>
      <c r="AT40" s="104" t="e">
        <f>Table25[[#This Row],[2027]]/Table25[[#This Row],[d.2027]]</f>
        <v>#DIV/0!</v>
      </c>
      <c r="AU40" s="104" t="e">
        <f>Table25[[#This Row],[2028]]/Table25[[#This Row],[d.2028]]</f>
        <v>#DIV/0!</v>
      </c>
      <c r="AV40" s="108" t="e">
        <f>Table25[[#This Row],[2029]]/Table25[[#This Row],[d.2029]]</f>
        <v>#DIV/0!</v>
      </c>
      <c r="AW40" s="97" t="e">
        <f>Table25[[#This Row],[e.2021]]/Table25[[#This Row],[Papildatvaļinājums par 20216]]</f>
        <v>#DIV/0!</v>
      </c>
      <c r="AX40" s="97" t="e">
        <f>Table25[[#This Row],[e.2022]]/Table25[[#This Row],[Papildatvaļinājums par 20226]]</f>
        <v>#DIV/0!</v>
      </c>
      <c r="AY40" s="97" t="e">
        <f>Table25[[#This Row],[e.2023]]/Table25[[#This Row],[Papildatvaļinājums par 20236]]</f>
        <v>#DIV/0!</v>
      </c>
      <c r="AZ40" s="97" t="e">
        <f>Table25[[#This Row],[e.2024]]/Table25[[#This Row],[Papildatvaļinājums par 20246]]</f>
        <v>#DIV/0!</v>
      </c>
      <c r="BA40" s="97" t="e">
        <f>Table25[[#This Row],[e.2025]]/Table25[[#This Row],[Papildatvaļinājums par 20256]]</f>
        <v>#DIV/0!</v>
      </c>
      <c r="BB40" s="97" t="e">
        <f>Table25[[#This Row],[e.2026]]/Table25[[#This Row],[Papildatvaļinājums par 20266]]</f>
        <v>#DIV/0!</v>
      </c>
      <c r="BC40" s="97" t="e">
        <f>Table25[[#This Row],[e.2027]]/Table25[[#This Row],[Papildatvaļinājums par 20276]]</f>
        <v>#DIV/0!</v>
      </c>
      <c r="BD40" s="97" t="e">
        <f>Table25[[#This Row],[e.2028]]/Table25[[#This Row],[Papildatvaļinājums par 20286]]</f>
        <v>#DIV/0!</v>
      </c>
      <c r="BE40" s="98" t="e">
        <f>Table25[[#This Row],[e.2029]]/Table25[[#This Row],[Papildatvaļinājums par 20296]]</f>
        <v>#DIV/0!</v>
      </c>
      <c r="BF40" s="85">
        <f>YEAR(Table25[[#This Row],[Ja papildatvaļinājums - darbinieka darba uzsākšana iestādē, ja darbs projektā nav uzsākts 1.janvārī4]])</f>
        <v>1900</v>
      </c>
      <c r="BG40" s="86">
        <f>MONTH(Table25[[#This Row],[Ja papildatvaļinājums - darbinieka darba uzsākšana iestādē, ja darbs projektā nav uzsākts 1.janvārī4]])</f>
        <v>1</v>
      </c>
      <c r="BH40" s="86">
        <f>DAY(Table25[[#This Row],[Ja papildatvaļinājums - darbinieka darba uzsākšana iestādē, ja darbs projektā nav uzsākts 1.janvārī4]])</f>
        <v>0</v>
      </c>
      <c r="BI40" s="147">
        <f t="shared" si="9"/>
        <v>1</v>
      </c>
      <c r="BJ40" s="144" cm="1">
        <f t="array" ref="BJ40">_xlfn.IFS($BF40=2021,$BI40,$BS40=2021,$BV40,$BF40&lt;2021,$BJ$22,$BS40&gt;2021,$BJ$22,$BF40&gt;2021,$BJ$22,$BS40&lt;2021,$BJ$22)</f>
        <v>365</v>
      </c>
      <c r="BK40" s="116" cm="1">
        <f t="array" ref="BK40">_xlfn.IFS($BF40=2022,$BI40,$BS40=2022,$BV40,$BF40&lt;2022,$BK$22,$BS40&gt;2022,$BK$22,$BF40&gt;2022,$BK$22,$BS40&lt;2022,$BK$22)</f>
        <v>365</v>
      </c>
      <c r="BL40" s="116" cm="1">
        <f t="array" ref="BL40">_xlfn.IFS($BF40=2023,$BI40,$BS40=2023,$BV40,$BF40&lt;2023,$BL$22,$BS40&gt;2023,$BL$22,$BF40&gt;2023,$BL$22,$BS40&lt;2023,$BL$22)</f>
        <v>365</v>
      </c>
      <c r="BM40" s="116" cm="1">
        <f t="array" ref="BM40">_xlfn.IFS($BF40=2024,$BI40,$BS40=2024,$BV40,$BF40&lt;2024,$BM$22,$BS40&gt;2024,$BM$22,$BF40&gt;2024,$BM$22,$BS40&lt;2024,$BM$22)</f>
        <v>366</v>
      </c>
      <c r="BN40" s="116" cm="1">
        <f t="array" ref="BN40">_xlfn.IFS($BF40=2025,$BI40,$BS40=2025,$BV40,$BF40&lt;2025,$BN$22,$BS40&gt;2025,$BN$22,$BF40&gt;2025,$BN$22,$BS40&lt;2025,$BN$22)</f>
        <v>365</v>
      </c>
      <c r="BO40" s="116" cm="1">
        <f t="array" ref="BO40">_xlfn.IFS($BF40=2026,$BI40,$BS40=2026,$BV40,$BF40&lt;2026,$BO$22,$BS40&gt;2026,$BO$22,$BF40&gt;2026,$BO$22,$BS40&lt;2026,$BO$22)</f>
        <v>365</v>
      </c>
      <c r="BP40" s="116" cm="1">
        <f t="array" ref="BP40">_xlfn.IFS($BF40=2027,$BI40,$BS40=2027,$BV40,$BF40&lt;2027,$BP$22,$BS40&gt;2027,$BP$22,$BF40&gt;2027,$BP$22,$BS40&lt;2027,$BP$22)</f>
        <v>365</v>
      </c>
      <c r="BQ40" s="116" cm="1">
        <f t="array" ref="BQ40">_xlfn.IFS($BF40=2028,$BI40,$BS40=2028,$BV40,$BF40&lt;2028,$BQ$22,$BS40&gt;2028,$BQ$22,$BF40&gt;2028,$BQ$22,$BS40&lt;2028,$BQ$22)</f>
        <v>366</v>
      </c>
      <c r="BR40" s="119" cm="1">
        <f t="array" ref="BR40">_xlfn.IFS($BF40=2029,$BI40,$BS40=2029,$BV40,$BF40&lt;2029,$BR$22,$BS40&gt;2029,$BR$22,$BF40&gt;2029,$BR$22,$BS40&lt;2029,$BR$22)</f>
        <v>365</v>
      </c>
      <c r="BS40" s="142">
        <f>YEAR(Table25[[#This Row],[Ja papildatvaļinājums - darbinieka darba beigšanas datums iestādē, ja darbs projektā nav beigts  31.decembrī5]])</f>
        <v>1900</v>
      </c>
      <c r="BT40" s="141">
        <f>MONTH(Table25[[#This Row],[Ja papildatvaļinājums - darbinieka darba beigšanas datums iestādē, ja darbs projektā nav beigts  31.decembrī5]])</f>
        <v>1</v>
      </c>
      <c r="BU40" s="141">
        <f>DAY(Table25[[#This Row],[Ja papildatvaļinājums - darbinieka darba beigšanas datums iestādē, ja darbs projektā nav beigts  31.decembrī5]])</f>
        <v>0</v>
      </c>
      <c r="BV40" s="141">
        <f>IF(YEAR($J40)=YEAR($K40),MIN(DATE($BS40,$BT40,$BU40),$K40)-MAX(DATE($BF40,$BG40,$BH40),$J40)+1,MIN(DATE($BS40,$BT40,$BU40),$K40)-MAX(DATE(Table25[[#This Row],[Darba beigu gads iestādē]],1,1))+1)</f>
        <v>1</v>
      </c>
    </row>
    <row r="41" spans="1:74" x14ac:dyDescent="0.3">
      <c r="A41" s="26">
        <v>18</v>
      </c>
      <c r="B41" s="3"/>
      <c r="C41" s="197"/>
      <c r="D41" s="198"/>
      <c r="E41" s="63">
        <f>SUMIF(Table25[[#This Row],[b.2021]:[c.2029]],"&gt;0",Table25[[#This Row],[b.2021]:[c.2029]])</f>
        <v>0</v>
      </c>
      <c r="F41" s="189"/>
      <c r="G41" s="190"/>
      <c r="H41" s="66">
        <f>Table25[[#This Row],[Atvaļinājuma dienu skaits, kas projektā attiecināts iepriekšējos MP ]]+Table25[[#This Row],[Atvaļinājuma dienu skaits, kas pieprasīts šajā MP3]]</f>
        <v>0</v>
      </c>
      <c r="I41" s="29">
        <f>Table25[[#This Row],[Atvaļinājums proporcionāli nostrādātajam laikam projektā (Visi atvaļinājumi kopā)]]-H41</f>
        <v>0</v>
      </c>
      <c r="J41" s="191"/>
      <c r="K41" s="192"/>
      <c r="L41" s="193"/>
      <c r="M41" s="194"/>
      <c r="N41" s="194"/>
      <c r="O41" s="194"/>
      <c r="P41" s="194"/>
      <c r="Q41" s="194"/>
      <c r="R41" s="194"/>
      <c r="S41" s="194"/>
      <c r="T41" s="195"/>
      <c r="U41" s="196"/>
      <c r="V41" s="106">
        <f>IF(COUNT(Table25[[#This Row],[Darba sākuma datums1]:[Amata pienākumu izpildes termiņš, vai darba beigu datums par kuru iesniegts MP2]])=2,MIN(DATE($V$23,12,31),$D41)-MAX(DATE($V$23,1,1),$C41)+1,0)</f>
        <v>0</v>
      </c>
      <c r="W41" s="99">
        <f>IF(COUNT(Table25[[#This Row],[Darba sākuma datums1]:[Amata pienākumu izpildes termiņš, vai darba beigu datums par kuru iesniegts MP2]])=2,MIN(DATE($W$23,12,31),$D41)-MAX(DATE($W$23,1,1),$C41)+1,0)</f>
        <v>0</v>
      </c>
      <c r="X41" s="99">
        <f>IF(COUNT(Table25[[#This Row],[Darba sākuma datums1]:[Amata pienākumu izpildes termiņš, vai darba beigu datums par kuru iesniegts MP2]])=2,MIN(DATE($X$23,12,31),$D41)-MAX(DATE($X$23,1,1),$C41)+1,0)</f>
        <v>0</v>
      </c>
      <c r="Y41" s="99">
        <f>IF(COUNT(Table25[[#This Row],[Darba sākuma datums1]:[Amata pienākumu izpildes termiņš, vai darba beigu datums par kuru iesniegts MP2]])=2,MIN(DATE($Y$23,12,31),$D41)-MAX(DATE($Y$23,1,1),$C41)+1,0)</f>
        <v>0</v>
      </c>
      <c r="Z41" s="99">
        <f>IF(COUNT(Table25[[#This Row],[Darba sākuma datums1]:[Amata pienākumu izpildes termiņš, vai darba beigu datums par kuru iesniegts MP2]])=2,MIN(DATE($Z$23,12,31),$D41)-MAX(DATE(Z$23,1,1),$C41)+1,0)</f>
        <v>0</v>
      </c>
      <c r="AA41" s="99">
        <f>IF(COUNT(Table25[[#This Row],[Darba sākuma datums1]:[Amata pienākumu izpildes termiņš, vai darba beigu datums par kuru iesniegts MP2]])=2,MIN(DATE($AA$23,12,31),$D41)-MAX(DATE($AA$23,1,1),$C41)+1,0)</f>
        <v>0</v>
      </c>
      <c r="AB41" s="99">
        <f>IF(COUNT(Table25[[#This Row],[Darba sākuma datums1]:[Amata pienākumu izpildes termiņš, vai darba beigu datums par kuru iesniegts MP2]])=2,MIN(DATE($AB$23,12,31),$D41)-MAX(DATE($AB$23,1,1),$C41)+1,0)</f>
        <v>0</v>
      </c>
      <c r="AC41" s="99">
        <f>IF(COUNT(Table25[[#This Row],[Darba sākuma datums1]:[Amata pienākumu izpildes termiņš, vai darba beigu datums par kuru iesniegts MP2]])=2,MIN(DATE($AC$23,12,31),$D41)-MAX(DATE($AC$23,1,1),$C41)+1,0)</f>
        <v>0</v>
      </c>
      <c r="AD41" s="109">
        <f>IF(COUNT(Table25[[#This Row],[Darba sākuma datums1]:[Amata pienākumu izpildes termiņš, vai darba beigu datums par kuru iesniegts MP2]])=2,MIN(DATE($AD$23,12,31),$D41)-MAX(DATE($AD$23,1,1),$C41)+1,0)</f>
        <v>0</v>
      </c>
      <c r="AE41" s="106">
        <f t="shared" si="10"/>
        <v>0</v>
      </c>
      <c r="AF41" s="99">
        <f t="shared" si="1"/>
        <v>0</v>
      </c>
      <c r="AG41" s="99">
        <f t="shared" si="2"/>
        <v>0</v>
      </c>
      <c r="AH41" s="99">
        <f t="shared" si="3"/>
        <v>0</v>
      </c>
      <c r="AI41" s="99">
        <f t="shared" si="4"/>
        <v>0</v>
      </c>
      <c r="AJ41" s="99">
        <f t="shared" si="5"/>
        <v>0</v>
      </c>
      <c r="AK41" s="99">
        <f t="shared" si="6"/>
        <v>0</v>
      </c>
      <c r="AL41" s="99">
        <f t="shared" si="7"/>
        <v>0</v>
      </c>
      <c r="AM41" s="100">
        <f t="shared" si="8"/>
        <v>0</v>
      </c>
      <c r="AN41" s="103" t="e">
        <f>Table25[[#This Row],[2021]]/Table25[[#This Row],[d.2021]]</f>
        <v>#DIV/0!</v>
      </c>
      <c r="AO41" s="104" t="e">
        <f>Table25[[#This Row],[2022]]/Table25[[#This Row],[d.2022]]</f>
        <v>#DIV/0!</v>
      </c>
      <c r="AP41" s="104" t="e">
        <f>Table25[[#This Row],[2023]]/Table25[[#This Row],[d.2023]]</f>
        <v>#DIV/0!</v>
      </c>
      <c r="AQ41" s="104" t="e">
        <f>Table25[[#This Row],[2024]]/Table25[[#This Row],[d.2024]]</f>
        <v>#DIV/0!</v>
      </c>
      <c r="AR41" s="104" t="e">
        <f>Table25[[#This Row],[2025]]/Table25[[#This Row],[d.2025]]</f>
        <v>#DIV/0!</v>
      </c>
      <c r="AS41" s="104" t="e">
        <f>Table25[[#This Row],[2026]]/Table25[[#This Row],[d.2026]]</f>
        <v>#DIV/0!</v>
      </c>
      <c r="AT41" s="104" t="e">
        <f>Table25[[#This Row],[2027]]/Table25[[#This Row],[d.2027]]</f>
        <v>#DIV/0!</v>
      </c>
      <c r="AU41" s="104" t="e">
        <f>Table25[[#This Row],[2028]]/Table25[[#This Row],[d.2028]]</f>
        <v>#DIV/0!</v>
      </c>
      <c r="AV41" s="108" t="e">
        <f>Table25[[#This Row],[2029]]/Table25[[#This Row],[d.2029]]</f>
        <v>#DIV/0!</v>
      </c>
      <c r="AW41" s="97" t="e">
        <f>Table25[[#This Row],[e.2021]]/Table25[[#This Row],[Papildatvaļinājums par 20216]]</f>
        <v>#DIV/0!</v>
      </c>
      <c r="AX41" s="97" t="e">
        <f>Table25[[#This Row],[e.2022]]/Table25[[#This Row],[Papildatvaļinājums par 20226]]</f>
        <v>#DIV/0!</v>
      </c>
      <c r="AY41" s="97" t="e">
        <f>Table25[[#This Row],[e.2023]]/Table25[[#This Row],[Papildatvaļinājums par 20236]]</f>
        <v>#DIV/0!</v>
      </c>
      <c r="AZ41" s="97" t="e">
        <f>Table25[[#This Row],[e.2024]]/Table25[[#This Row],[Papildatvaļinājums par 20246]]</f>
        <v>#DIV/0!</v>
      </c>
      <c r="BA41" s="97" t="e">
        <f>Table25[[#This Row],[e.2025]]/Table25[[#This Row],[Papildatvaļinājums par 20256]]</f>
        <v>#DIV/0!</v>
      </c>
      <c r="BB41" s="97" t="e">
        <f>Table25[[#This Row],[e.2026]]/Table25[[#This Row],[Papildatvaļinājums par 20266]]</f>
        <v>#DIV/0!</v>
      </c>
      <c r="BC41" s="97" t="e">
        <f>Table25[[#This Row],[e.2027]]/Table25[[#This Row],[Papildatvaļinājums par 20276]]</f>
        <v>#DIV/0!</v>
      </c>
      <c r="BD41" s="97" t="e">
        <f>Table25[[#This Row],[e.2028]]/Table25[[#This Row],[Papildatvaļinājums par 20286]]</f>
        <v>#DIV/0!</v>
      </c>
      <c r="BE41" s="98" t="e">
        <f>Table25[[#This Row],[e.2029]]/Table25[[#This Row],[Papildatvaļinājums par 20296]]</f>
        <v>#DIV/0!</v>
      </c>
      <c r="BF41" s="85">
        <f>YEAR(Table25[[#This Row],[Ja papildatvaļinājums - darbinieka darba uzsākšana iestādē, ja darbs projektā nav uzsākts 1.janvārī4]])</f>
        <v>1900</v>
      </c>
      <c r="BG41" s="86">
        <f>MONTH(Table25[[#This Row],[Ja papildatvaļinājums - darbinieka darba uzsākšana iestādē, ja darbs projektā nav uzsākts 1.janvārī4]])</f>
        <v>1</v>
      </c>
      <c r="BH41" s="86">
        <f>DAY(Table25[[#This Row],[Ja papildatvaļinājums - darbinieka darba uzsākšana iestādē, ja darbs projektā nav uzsākts 1.janvārī4]])</f>
        <v>0</v>
      </c>
      <c r="BI41" s="147">
        <f t="shared" si="9"/>
        <v>1</v>
      </c>
      <c r="BJ41" s="144" cm="1">
        <f t="array" ref="BJ41">_xlfn.IFS($BF41=2021,$BI41,$BS41=2021,$BV41,$BF41&lt;2021,$BJ$22,$BS41&gt;2021,$BJ$22,$BF41&gt;2021,$BJ$22,$BS41&lt;2021,$BJ$22)</f>
        <v>365</v>
      </c>
      <c r="BK41" s="116" cm="1">
        <f t="array" ref="BK41">_xlfn.IFS($BF41=2022,$BI41,$BS41=2022,$BV41,$BF41&lt;2022,$BK$22,$BS41&gt;2022,$BK$22,$BF41&gt;2022,$BK$22,$BS41&lt;2022,$BK$22)</f>
        <v>365</v>
      </c>
      <c r="BL41" s="116" cm="1">
        <f t="array" ref="BL41">_xlfn.IFS($BF41=2023,$BI41,$BS41=2023,$BV41,$BF41&lt;2023,$BL$22,$BS41&gt;2023,$BL$22,$BF41&gt;2023,$BL$22,$BS41&lt;2023,$BL$22)</f>
        <v>365</v>
      </c>
      <c r="BM41" s="116" cm="1">
        <f t="array" ref="BM41">_xlfn.IFS($BF41=2024,$BI41,$BS41=2024,$BV41,$BF41&lt;2024,$BM$22,$BS41&gt;2024,$BM$22,$BF41&gt;2024,$BM$22,$BS41&lt;2024,$BM$22)</f>
        <v>366</v>
      </c>
      <c r="BN41" s="116" cm="1">
        <f t="array" ref="BN41">_xlfn.IFS($BF41=2025,$BI41,$BS41=2025,$BV41,$BF41&lt;2025,$BN$22,$BS41&gt;2025,$BN$22,$BF41&gt;2025,$BN$22,$BS41&lt;2025,$BN$22)</f>
        <v>365</v>
      </c>
      <c r="BO41" s="116" cm="1">
        <f t="array" ref="BO41">_xlfn.IFS($BF41=2026,$BI41,$BS41=2026,$BV41,$BF41&lt;2026,$BO$22,$BS41&gt;2026,$BO$22,$BF41&gt;2026,$BO$22,$BS41&lt;2026,$BO$22)</f>
        <v>365</v>
      </c>
      <c r="BP41" s="116" cm="1">
        <f t="array" ref="BP41">_xlfn.IFS($BF41=2027,$BI41,$BS41=2027,$BV41,$BF41&lt;2027,$BP$22,$BS41&gt;2027,$BP$22,$BF41&gt;2027,$BP$22,$BS41&lt;2027,$BP$22)</f>
        <v>365</v>
      </c>
      <c r="BQ41" s="116" cm="1">
        <f t="array" ref="BQ41">_xlfn.IFS($BF41=2028,$BI41,$BS41=2028,$BV41,$BF41&lt;2028,$BQ$22,$BS41&gt;2028,$BQ$22,$BF41&gt;2028,$BQ$22,$BS41&lt;2028,$BQ$22)</f>
        <v>366</v>
      </c>
      <c r="BR41" s="119" cm="1">
        <f t="array" ref="BR41">_xlfn.IFS($BF41=2029,$BI41,$BS41=2029,$BV41,$BF41&lt;2029,$BR$22,$BS41&gt;2029,$BR$22,$BF41&gt;2029,$BR$22,$BS41&lt;2029,$BR$22)</f>
        <v>365</v>
      </c>
      <c r="BS41" s="142">
        <f>YEAR(Table25[[#This Row],[Ja papildatvaļinājums - darbinieka darba beigšanas datums iestādē, ja darbs projektā nav beigts  31.decembrī5]])</f>
        <v>1900</v>
      </c>
      <c r="BT41" s="141">
        <f>MONTH(Table25[[#This Row],[Ja papildatvaļinājums - darbinieka darba beigšanas datums iestādē, ja darbs projektā nav beigts  31.decembrī5]])</f>
        <v>1</v>
      </c>
      <c r="BU41" s="141">
        <f>DAY(Table25[[#This Row],[Ja papildatvaļinājums - darbinieka darba beigšanas datums iestādē, ja darbs projektā nav beigts  31.decembrī5]])</f>
        <v>0</v>
      </c>
      <c r="BV41" s="141">
        <f>IF(YEAR($J41)=YEAR($K41),MIN(DATE($BS41,$BT41,$BU41),$K41)-MAX(DATE($BF41,$BG41,$BH41),$J41)+1,MIN(DATE($BS41,$BT41,$BU41),$K41)-MAX(DATE(Table25[[#This Row],[Darba beigu gads iestādē]],1,1))+1)</f>
        <v>1</v>
      </c>
    </row>
    <row r="42" spans="1:74" x14ac:dyDescent="0.3">
      <c r="A42" s="26">
        <v>19</v>
      </c>
      <c r="B42" s="3"/>
      <c r="C42" s="197"/>
      <c r="D42" s="198"/>
      <c r="E42" s="63">
        <f>SUMIF(Table25[[#This Row],[b.2021]:[c.2029]],"&gt;0",Table25[[#This Row],[b.2021]:[c.2029]])</f>
        <v>0</v>
      </c>
      <c r="F42" s="189"/>
      <c r="G42" s="190"/>
      <c r="H42" s="66">
        <f>Table25[[#This Row],[Atvaļinājuma dienu skaits, kas projektā attiecināts iepriekšējos MP ]]+Table25[[#This Row],[Atvaļinājuma dienu skaits, kas pieprasīts šajā MP3]]</f>
        <v>0</v>
      </c>
      <c r="I42" s="29">
        <f>Table25[[#This Row],[Atvaļinājums proporcionāli nostrādātajam laikam projektā (Visi atvaļinājumi kopā)]]-H42</f>
        <v>0</v>
      </c>
      <c r="J42" s="191"/>
      <c r="K42" s="192"/>
      <c r="L42" s="193"/>
      <c r="M42" s="194"/>
      <c r="N42" s="194"/>
      <c r="O42" s="194"/>
      <c r="P42" s="194"/>
      <c r="Q42" s="194"/>
      <c r="R42" s="194"/>
      <c r="S42" s="194"/>
      <c r="T42" s="195"/>
      <c r="U42" s="196"/>
      <c r="V42" s="106">
        <f>IF(COUNT(Table25[[#This Row],[Darba sākuma datums1]:[Amata pienākumu izpildes termiņš, vai darba beigu datums par kuru iesniegts MP2]])=2,MIN(DATE($V$23,12,31),$D42)-MAX(DATE($V$23,1,1),$C42)+1,0)</f>
        <v>0</v>
      </c>
      <c r="W42" s="99">
        <f>IF(COUNT(Table25[[#This Row],[Darba sākuma datums1]:[Amata pienākumu izpildes termiņš, vai darba beigu datums par kuru iesniegts MP2]])=2,MIN(DATE($W$23,12,31),$D42)-MAX(DATE($W$23,1,1),$C42)+1,0)</f>
        <v>0</v>
      </c>
      <c r="X42" s="99">
        <f>IF(COUNT(Table25[[#This Row],[Darba sākuma datums1]:[Amata pienākumu izpildes termiņš, vai darba beigu datums par kuru iesniegts MP2]])=2,MIN(DATE($X$23,12,31),$D42)-MAX(DATE($X$23,1,1),$C42)+1,0)</f>
        <v>0</v>
      </c>
      <c r="Y42" s="99">
        <f>IF(COUNT(Table25[[#This Row],[Darba sākuma datums1]:[Amata pienākumu izpildes termiņš, vai darba beigu datums par kuru iesniegts MP2]])=2,MIN(DATE($Y$23,12,31),$D42)-MAX(DATE($Y$23,1,1),$C42)+1,0)</f>
        <v>0</v>
      </c>
      <c r="Z42" s="99">
        <f>IF(COUNT(Table25[[#This Row],[Darba sākuma datums1]:[Amata pienākumu izpildes termiņš, vai darba beigu datums par kuru iesniegts MP2]])=2,MIN(DATE($Z$23,12,31),$D42)-MAX(DATE(Z$23,1,1),$C42)+1,0)</f>
        <v>0</v>
      </c>
      <c r="AA42" s="99">
        <f>IF(COUNT(Table25[[#This Row],[Darba sākuma datums1]:[Amata pienākumu izpildes termiņš, vai darba beigu datums par kuru iesniegts MP2]])=2,MIN(DATE($AA$23,12,31),$D42)-MAX(DATE($AA$23,1,1),$C42)+1,0)</f>
        <v>0</v>
      </c>
      <c r="AB42" s="99">
        <f>IF(COUNT(Table25[[#This Row],[Darba sākuma datums1]:[Amata pienākumu izpildes termiņš, vai darba beigu datums par kuru iesniegts MP2]])=2,MIN(DATE($AB$23,12,31),$D42)-MAX(DATE($AB$23,1,1),$C42)+1,0)</f>
        <v>0</v>
      </c>
      <c r="AC42" s="99">
        <f>IF(COUNT(Table25[[#This Row],[Darba sākuma datums1]:[Amata pienākumu izpildes termiņš, vai darba beigu datums par kuru iesniegts MP2]])=2,MIN(DATE($AC$23,12,31),$D42)-MAX(DATE($AC$23,1,1),$C42)+1,0)</f>
        <v>0</v>
      </c>
      <c r="AD42" s="109">
        <f>IF(COUNT(Table25[[#This Row],[Darba sākuma datums1]:[Amata pienākumu izpildes termiņš, vai darba beigu datums par kuru iesniegts MP2]])=2,MIN(DATE($AD$23,12,31),$D42)-MAX(DATE($AD$23,1,1),$C42)+1,0)</f>
        <v>0</v>
      </c>
      <c r="AE42" s="106">
        <f t="shared" si="10"/>
        <v>0</v>
      </c>
      <c r="AF42" s="99">
        <f t="shared" si="1"/>
        <v>0</v>
      </c>
      <c r="AG42" s="99">
        <f t="shared" si="2"/>
        <v>0</v>
      </c>
      <c r="AH42" s="99">
        <f t="shared" si="3"/>
        <v>0</v>
      </c>
      <c r="AI42" s="99">
        <f t="shared" si="4"/>
        <v>0</v>
      </c>
      <c r="AJ42" s="99">
        <f t="shared" si="5"/>
        <v>0</v>
      </c>
      <c r="AK42" s="99">
        <f t="shared" si="6"/>
        <v>0</v>
      </c>
      <c r="AL42" s="99">
        <f t="shared" si="7"/>
        <v>0</v>
      </c>
      <c r="AM42" s="100">
        <f t="shared" si="8"/>
        <v>0</v>
      </c>
      <c r="AN42" s="103" t="e">
        <f>Table25[[#This Row],[2021]]/Table25[[#This Row],[d.2021]]</f>
        <v>#DIV/0!</v>
      </c>
      <c r="AO42" s="104" t="e">
        <f>Table25[[#This Row],[2022]]/Table25[[#This Row],[d.2022]]</f>
        <v>#DIV/0!</v>
      </c>
      <c r="AP42" s="104" t="e">
        <f>Table25[[#This Row],[2023]]/Table25[[#This Row],[d.2023]]</f>
        <v>#DIV/0!</v>
      </c>
      <c r="AQ42" s="104" t="e">
        <f>Table25[[#This Row],[2024]]/Table25[[#This Row],[d.2024]]</f>
        <v>#DIV/0!</v>
      </c>
      <c r="AR42" s="104" t="e">
        <f>Table25[[#This Row],[2025]]/Table25[[#This Row],[d.2025]]</f>
        <v>#DIV/0!</v>
      </c>
      <c r="AS42" s="104" t="e">
        <f>Table25[[#This Row],[2026]]/Table25[[#This Row],[d.2026]]</f>
        <v>#DIV/0!</v>
      </c>
      <c r="AT42" s="104" t="e">
        <f>Table25[[#This Row],[2027]]/Table25[[#This Row],[d.2027]]</f>
        <v>#DIV/0!</v>
      </c>
      <c r="AU42" s="104" t="e">
        <f>Table25[[#This Row],[2028]]/Table25[[#This Row],[d.2028]]</f>
        <v>#DIV/0!</v>
      </c>
      <c r="AV42" s="108" t="e">
        <f>Table25[[#This Row],[2029]]/Table25[[#This Row],[d.2029]]</f>
        <v>#DIV/0!</v>
      </c>
      <c r="AW42" s="97" t="e">
        <f>Table25[[#This Row],[e.2021]]/Table25[[#This Row],[Papildatvaļinājums par 20216]]</f>
        <v>#DIV/0!</v>
      </c>
      <c r="AX42" s="97" t="e">
        <f>Table25[[#This Row],[e.2022]]/Table25[[#This Row],[Papildatvaļinājums par 20226]]</f>
        <v>#DIV/0!</v>
      </c>
      <c r="AY42" s="97" t="e">
        <f>Table25[[#This Row],[e.2023]]/Table25[[#This Row],[Papildatvaļinājums par 20236]]</f>
        <v>#DIV/0!</v>
      </c>
      <c r="AZ42" s="97" t="e">
        <f>Table25[[#This Row],[e.2024]]/Table25[[#This Row],[Papildatvaļinājums par 20246]]</f>
        <v>#DIV/0!</v>
      </c>
      <c r="BA42" s="97" t="e">
        <f>Table25[[#This Row],[e.2025]]/Table25[[#This Row],[Papildatvaļinājums par 20256]]</f>
        <v>#DIV/0!</v>
      </c>
      <c r="BB42" s="97" t="e">
        <f>Table25[[#This Row],[e.2026]]/Table25[[#This Row],[Papildatvaļinājums par 20266]]</f>
        <v>#DIV/0!</v>
      </c>
      <c r="BC42" s="97" t="e">
        <f>Table25[[#This Row],[e.2027]]/Table25[[#This Row],[Papildatvaļinājums par 20276]]</f>
        <v>#DIV/0!</v>
      </c>
      <c r="BD42" s="97" t="e">
        <f>Table25[[#This Row],[e.2028]]/Table25[[#This Row],[Papildatvaļinājums par 20286]]</f>
        <v>#DIV/0!</v>
      </c>
      <c r="BE42" s="98" t="e">
        <f>Table25[[#This Row],[e.2029]]/Table25[[#This Row],[Papildatvaļinājums par 20296]]</f>
        <v>#DIV/0!</v>
      </c>
      <c r="BF42" s="85">
        <f>YEAR(Table25[[#This Row],[Ja papildatvaļinājums - darbinieka darba uzsākšana iestādē, ja darbs projektā nav uzsākts 1.janvārī4]])</f>
        <v>1900</v>
      </c>
      <c r="BG42" s="86">
        <f>MONTH(Table25[[#This Row],[Ja papildatvaļinājums - darbinieka darba uzsākšana iestādē, ja darbs projektā nav uzsākts 1.janvārī4]])</f>
        <v>1</v>
      </c>
      <c r="BH42" s="86">
        <f>DAY(Table25[[#This Row],[Ja papildatvaļinājums - darbinieka darba uzsākšana iestādē, ja darbs projektā nav uzsākts 1.janvārī4]])</f>
        <v>0</v>
      </c>
      <c r="BI42" s="147">
        <f t="shared" si="9"/>
        <v>1</v>
      </c>
      <c r="BJ42" s="144" cm="1">
        <f t="array" ref="BJ42">_xlfn.IFS($BF42=2021,$BI42,$BS42=2021,$BV42,$BF42&lt;2021,$BJ$22,$BS42&gt;2021,$BJ$22,$BF42&gt;2021,$BJ$22,$BS42&lt;2021,$BJ$22)</f>
        <v>365</v>
      </c>
      <c r="BK42" s="116" cm="1">
        <f t="array" ref="BK42">_xlfn.IFS($BF42=2022,$BI42,$BS42=2022,$BV42,$BF42&lt;2022,$BK$22,$BS42&gt;2022,$BK$22,$BF42&gt;2022,$BK$22,$BS42&lt;2022,$BK$22)</f>
        <v>365</v>
      </c>
      <c r="BL42" s="116" cm="1">
        <f t="array" ref="BL42">_xlfn.IFS($BF42=2023,$BI42,$BS42=2023,$BV42,$BF42&lt;2023,$BL$22,$BS42&gt;2023,$BL$22,$BF42&gt;2023,$BL$22,$BS42&lt;2023,$BL$22)</f>
        <v>365</v>
      </c>
      <c r="BM42" s="116" cm="1">
        <f t="array" ref="BM42">_xlfn.IFS($BF42=2024,$BI42,$BS42=2024,$BV42,$BF42&lt;2024,$BM$22,$BS42&gt;2024,$BM$22,$BF42&gt;2024,$BM$22,$BS42&lt;2024,$BM$22)</f>
        <v>366</v>
      </c>
      <c r="BN42" s="116" cm="1">
        <f t="array" ref="BN42">_xlfn.IFS($BF42=2025,$BI42,$BS42=2025,$BV42,$BF42&lt;2025,$BN$22,$BS42&gt;2025,$BN$22,$BF42&gt;2025,$BN$22,$BS42&lt;2025,$BN$22)</f>
        <v>365</v>
      </c>
      <c r="BO42" s="116" cm="1">
        <f t="array" ref="BO42">_xlfn.IFS($BF42=2026,$BI42,$BS42=2026,$BV42,$BF42&lt;2026,$BO$22,$BS42&gt;2026,$BO$22,$BF42&gt;2026,$BO$22,$BS42&lt;2026,$BO$22)</f>
        <v>365</v>
      </c>
      <c r="BP42" s="116" cm="1">
        <f t="array" ref="BP42">_xlfn.IFS($BF42=2027,$BI42,$BS42=2027,$BV42,$BF42&lt;2027,$BP$22,$BS42&gt;2027,$BP$22,$BF42&gt;2027,$BP$22,$BS42&lt;2027,$BP$22)</f>
        <v>365</v>
      </c>
      <c r="BQ42" s="116" cm="1">
        <f t="array" ref="BQ42">_xlfn.IFS($BF42=2028,$BI42,$BS42=2028,$BV42,$BF42&lt;2028,$BQ$22,$BS42&gt;2028,$BQ$22,$BF42&gt;2028,$BQ$22,$BS42&lt;2028,$BQ$22)</f>
        <v>366</v>
      </c>
      <c r="BR42" s="119" cm="1">
        <f t="array" ref="BR42">_xlfn.IFS($BF42=2029,$BI42,$BS42=2029,$BV42,$BF42&lt;2029,$BR$22,$BS42&gt;2029,$BR$22,$BF42&gt;2029,$BR$22,$BS42&lt;2029,$BR$22)</f>
        <v>365</v>
      </c>
      <c r="BS42" s="142">
        <f>YEAR(Table25[[#This Row],[Ja papildatvaļinājums - darbinieka darba beigšanas datums iestādē, ja darbs projektā nav beigts  31.decembrī5]])</f>
        <v>1900</v>
      </c>
      <c r="BT42" s="141">
        <f>MONTH(Table25[[#This Row],[Ja papildatvaļinājums - darbinieka darba beigšanas datums iestādē, ja darbs projektā nav beigts  31.decembrī5]])</f>
        <v>1</v>
      </c>
      <c r="BU42" s="141">
        <f>DAY(Table25[[#This Row],[Ja papildatvaļinājums - darbinieka darba beigšanas datums iestādē, ja darbs projektā nav beigts  31.decembrī5]])</f>
        <v>0</v>
      </c>
      <c r="BV42" s="141">
        <f>IF(YEAR($J42)=YEAR($K42),MIN(DATE($BS42,$BT42,$BU42),$K42)-MAX(DATE($BF42,$BG42,$BH42),$J42)+1,MIN(DATE($BS42,$BT42,$BU42),$K42)-MAX(DATE(Table25[[#This Row],[Darba beigu gads iestādē]],1,1))+1)</f>
        <v>1</v>
      </c>
    </row>
    <row r="43" spans="1:74" x14ac:dyDescent="0.3">
      <c r="A43" s="26">
        <v>20</v>
      </c>
      <c r="B43" s="3"/>
      <c r="C43" s="197"/>
      <c r="D43" s="198"/>
      <c r="E43" s="63">
        <f>SUMIF(Table25[[#This Row],[b.2021]:[c.2029]],"&gt;0",Table25[[#This Row],[b.2021]:[c.2029]])</f>
        <v>0</v>
      </c>
      <c r="F43" s="189"/>
      <c r="G43" s="190"/>
      <c r="H43" s="66">
        <f>Table25[[#This Row],[Atvaļinājuma dienu skaits, kas projektā attiecināts iepriekšējos MP ]]+Table25[[#This Row],[Atvaļinājuma dienu skaits, kas pieprasīts šajā MP3]]</f>
        <v>0</v>
      </c>
      <c r="I43" s="29">
        <f>Table25[[#This Row],[Atvaļinājums proporcionāli nostrādātajam laikam projektā (Visi atvaļinājumi kopā)]]-H43</f>
        <v>0</v>
      </c>
      <c r="J43" s="191"/>
      <c r="K43" s="192"/>
      <c r="L43" s="193"/>
      <c r="M43" s="194"/>
      <c r="N43" s="194"/>
      <c r="O43" s="194"/>
      <c r="P43" s="194"/>
      <c r="Q43" s="194"/>
      <c r="R43" s="194"/>
      <c r="S43" s="194"/>
      <c r="T43" s="195"/>
      <c r="U43" s="196"/>
      <c r="V43" s="106">
        <f>IF(COUNT(Table25[[#This Row],[Darba sākuma datums1]:[Amata pienākumu izpildes termiņš, vai darba beigu datums par kuru iesniegts MP2]])=2,MIN(DATE($V$23,12,31),$D43)-MAX(DATE($V$23,1,1),$C43)+1,0)</f>
        <v>0</v>
      </c>
      <c r="W43" s="99">
        <f>IF(COUNT(Table25[[#This Row],[Darba sākuma datums1]:[Amata pienākumu izpildes termiņš, vai darba beigu datums par kuru iesniegts MP2]])=2,MIN(DATE($W$23,12,31),$D43)-MAX(DATE($W$23,1,1),$C43)+1,0)</f>
        <v>0</v>
      </c>
      <c r="X43" s="99">
        <f>IF(COUNT(Table25[[#This Row],[Darba sākuma datums1]:[Amata pienākumu izpildes termiņš, vai darba beigu datums par kuru iesniegts MP2]])=2,MIN(DATE($X$23,12,31),$D43)-MAX(DATE($X$23,1,1),$C43)+1,0)</f>
        <v>0</v>
      </c>
      <c r="Y43" s="99">
        <f>IF(COUNT(Table25[[#This Row],[Darba sākuma datums1]:[Amata pienākumu izpildes termiņš, vai darba beigu datums par kuru iesniegts MP2]])=2,MIN(DATE($Y$23,12,31),$D43)-MAX(DATE($Y$23,1,1),$C43)+1,0)</f>
        <v>0</v>
      </c>
      <c r="Z43" s="99">
        <f>IF(COUNT(Table25[[#This Row],[Darba sākuma datums1]:[Amata pienākumu izpildes termiņš, vai darba beigu datums par kuru iesniegts MP2]])=2,MIN(DATE($Z$23,12,31),$D43)-MAX(DATE(Z$23,1,1),$C43)+1,0)</f>
        <v>0</v>
      </c>
      <c r="AA43" s="99">
        <f>IF(COUNT(Table25[[#This Row],[Darba sākuma datums1]:[Amata pienākumu izpildes termiņš, vai darba beigu datums par kuru iesniegts MP2]])=2,MIN(DATE($AA$23,12,31),$D43)-MAX(DATE($AA$23,1,1),$C43)+1,0)</f>
        <v>0</v>
      </c>
      <c r="AB43" s="99">
        <f>IF(COUNT(Table25[[#This Row],[Darba sākuma datums1]:[Amata pienākumu izpildes termiņš, vai darba beigu datums par kuru iesniegts MP2]])=2,MIN(DATE($AB$23,12,31),$D43)-MAX(DATE($AB$23,1,1),$C43)+1,0)</f>
        <v>0</v>
      </c>
      <c r="AC43" s="99">
        <f>IF(COUNT(Table25[[#This Row],[Darba sākuma datums1]:[Amata pienākumu izpildes termiņš, vai darba beigu datums par kuru iesniegts MP2]])=2,MIN(DATE($AC$23,12,31),$D43)-MAX(DATE($AC$23,1,1),$C43)+1,0)</f>
        <v>0</v>
      </c>
      <c r="AD43" s="109">
        <f>IF(COUNT(Table25[[#This Row],[Darba sākuma datums1]:[Amata pienākumu izpildes termiņš, vai darba beigu datums par kuru iesniegts MP2]])=2,MIN(DATE($AD$23,12,31),$D43)-MAX(DATE($AD$23,1,1),$C43)+1,0)</f>
        <v>0</v>
      </c>
      <c r="AE43" s="106">
        <f t="shared" si="10"/>
        <v>0</v>
      </c>
      <c r="AF43" s="99">
        <f t="shared" si="1"/>
        <v>0</v>
      </c>
      <c r="AG43" s="99">
        <f t="shared" si="2"/>
        <v>0</v>
      </c>
      <c r="AH43" s="99">
        <f t="shared" si="3"/>
        <v>0</v>
      </c>
      <c r="AI43" s="99">
        <f t="shared" si="4"/>
        <v>0</v>
      </c>
      <c r="AJ43" s="99">
        <f t="shared" si="5"/>
        <v>0</v>
      </c>
      <c r="AK43" s="99">
        <f t="shared" si="6"/>
        <v>0</v>
      </c>
      <c r="AL43" s="99">
        <f t="shared" si="7"/>
        <v>0</v>
      </c>
      <c r="AM43" s="100">
        <f t="shared" si="8"/>
        <v>0</v>
      </c>
      <c r="AN43" s="103" t="e">
        <f>Table25[[#This Row],[2021]]/Table25[[#This Row],[d.2021]]</f>
        <v>#DIV/0!</v>
      </c>
      <c r="AO43" s="104" t="e">
        <f>Table25[[#This Row],[2022]]/Table25[[#This Row],[d.2022]]</f>
        <v>#DIV/0!</v>
      </c>
      <c r="AP43" s="104" t="e">
        <f>Table25[[#This Row],[2023]]/Table25[[#This Row],[d.2023]]</f>
        <v>#DIV/0!</v>
      </c>
      <c r="AQ43" s="104" t="e">
        <f>Table25[[#This Row],[2024]]/Table25[[#This Row],[d.2024]]</f>
        <v>#DIV/0!</v>
      </c>
      <c r="AR43" s="104" t="e">
        <f>Table25[[#This Row],[2025]]/Table25[[#This Row],[d.2025]]</f>
        <v>#DIV/0!</v>
      </c>
      <c r="AS43" s="104" t="e">
        <f>Table25[[#This Row],[2026]]/Table25[[#This Row],[d.2026]]</f>
        <v>#DIV/0!</v>
      </c>
      <c r="AT43" s="104" t="e">
        <f>Table25[[#This Row],[2027]]/Table25[[#This Row],[d.2027]]</f>
        <v>#DIV/0!</v>
      </c>
      <c r="AU43" s="104" t="e">
        <f>Table25[[#This Row],[2028]]/Table25[[#This Row],[d.2028]]</f>
        <v>#DIV/0!</v>
      </c>
      <c r="AV43" s="108" t="e">
        <f>Table25[[#This Row],[2029]]/Table25[[#This Row],[d.2029]]</f>
        <v>#DIV/0!</v>
      </c>
      <c r="AW43" s="97" t="e">
        <f>Table25[[#This Row],[e.2021]]/Table25[[#This Row],[Papildatvaļinājums par 20216]]</f>
        <v>#DIV/0!</v>
      </c>
      <c r="AX43" s="97" t="e">
        <f>Table25[[#This Row],[e.2022]]/Table25[[#This Row],[Papildatvaļinājums par 20226]]</f>
        <v>#DIV/0!</v>
      </c>
      <c r="AY43" s="97" t="e">
        <f>Table25[[#This Row],[e.2023]]/Table25[[#This Row],[Papildatvaļinājums par 20236]]</f>
        <v>#DIV/0!</v>
      </c>
      <c r="AZ43" s="97" t="e">
        <f>Table25[[#This Row],[e.2024]]/Table25[[#This Row],[Papildatvaļinājums par 20246]]</f>
        <v>#DIV/0!</v>
      </c>
      <c r="BA43" s="97" t="e">
        <f>Table25[[#This Row],[e.2025]]/Table25[[#This Row],[Papildatvaļinājums par 20256]]</f>
        <v>#DIV/0!</v>
      </c>
      <c r="BB43" s="97" t="e">
        <f>Table25[[#This Row],[e.2026]]/Table25[[#This Row],[Papildatvaļinājums par 20266]]</f>
        <v>#DIV/0!</v>
      </c>
      <c r="BC43" s="97" t="e">
        <f>Table25[[#This Row],[e.2027]]/Table25[[#This Row],[Papildatvaļinājums par 20276]]</f>
        <v>#DIV/0!</v>
      </c>
      <c r="BD43" s="97" t="e">
        <f>Table25[[#This Row],[e.2028]]/Table25[[#This Row],[Papildatvaļinājums par 20286]]</f>
        <v>#DIV/0!</v>
      </c>
      <c r="BE43" s="98" t="e">
        <f>Table25[[#This Row],[e.2029]]/Table25[[#This Row],[Papildatvaļinājums par 20296]]</f>
        <v>#DIV/0!</v>
      </c>
      <c r="BF43" s="85">
        <f>YEAR(Table25[[#This Row],[Ja papildatvaļinājums - darbinieka darba uzsākšana iestādē, ja darbs projektā nav uzsākts 1.janvārī4]])</f>
        <v>1900</v>
      </c>
      <c r="BG43" s="86">
        <f>MONTH(Table25[[#This Row],[Ja papildatvaļinājums - darbinieka darba uzsākšana iestādē, ja darbs projektā nav uzsākts 1.janvārī4]])</f>
        <v>1</v>
      </c>
      <c r="BH43" s="86">
        <f>DAY(Table25[[#This Row],[Ja papildatvaļinājums - darbinieka darba uzsākšana iestādē, ja darbs projektā nav uzsākts 1.janvārī4]])</f>
        <v>0</v>
      </c>
      <c r="BI43" s="147">
        <f t="shared" si="9"/>
        <v>1</v>
      </c>
      <c r="BJ43" s="144" cm="1">
        <f t="array" ref="BJ43">_xlfn.IFS($BF43=2021,$BI43,$BS43=2021,$BV43,$BF43&lt;2021,$BJ$22,$BS43&gt;2021,$BJ$22,$BF43&gt;2021,$BJ$22,$BS43&lt;2021,$BJ$22)</f>
        <v>365</v>
      </c>
      <c r="BK43" s="116" cm="1">
        <f t="array" ref="BK43">_xlfn.IFS($BF43=2022,$BI43,$BS43=2022,$BV43,$BF43&lt;2022,$BK$22,$BS43&gt;2022,$BK$22,$BF43&gt;2022,$BK$22,$BS43&lt;2022,$BK$22)</f>
        <v>365</v>
      </c>
      <c r="BL43" s="116" cm="1">
        <f t="array" ref="BL43">_xlfn.IFS($BF43=2023,$BI43,$BS43=2023,$BV43,$BF43&lt;2023,$BL$22,$BS43&gt;2023,$BL$22,$BF43&gt;2023,$BL$22,$BS43&lt;2023,$BL$22)</f>
        <v>365</v>
      </c>
      <c r="BM43" s="116" cm="1">
        <f t="array" ref="BM43">_xlfn.IFS($BF43=2024,$BI43,$BS43=2024,$BV43,$BF43&lt;2024,$BM$22,$BS43&gt;2024,$BM$22,$BF43&gt;2024,$BM$22,$BS43&lt;2024,$BM$22)</f>
        <v>366</v>
      </c>
      <c r="BN43" s="116" cm="1">
        <f t="array" ref="BN43">_xlfn.IFS($BF43=2025,$BI43,$BS43=2025,$BV43,$BF43&lt;2025,$BN$22,$BS43&gt;2025,$BN$22,$BF43&gt;2025,$BN$22,$BS43&lt;2025,$BN$22)</f>
        <v>365</v>
      </c>
      <c r="BO43" s="116" cm="1">
        <f t="array" ref="BO43">_xlfn.IFS($BF43=2026,$BI43,$BS43=2026,$BV43,$BF43&lt;2026,$BO$22,$BS43&gt;2026,$BO$22,$BF43&gt;2026,$BO$22,$BS43&lt;2026,$BO$22)</f>
        <v>365</v>
      </c>
      <c r="BP43" s="116" cm="1">
        <f t="array" ref="BP43">_xlfn.IFS($BF43=2027,$BI43,$BS43=2027,$BV43,$BF43&lt;2027,$BP$22,$BS43&gt;2027,$BP$22,$BF43&gt;2027,$BP$22,$BS43&lt;2027,$BP$22)</f>
        <v>365</v>
      </c>
      <c r="BQ43" s="116" cm="1">
        <f t="array" ref="BQ43">_xlfn.IFS($BF43=2028,$BI43,$BS43=2028,$BV43,$BF43&lt;2028,$BQ$22,$BS43&gt;2028,$BQ$22,$BF43&gt;2028,$BQ$22,$BS43&lt;2028,$BQ$22)</f>
        <v>366</v>
      </c>
      <c r="BR43" s="119" cm="1">
        <f t="array" ref="BR43">_xlfn.IFS($BF43=2029,$BI43,$BS43=2029,$BV43,$BF43&lt;2029,$BR$22,$BS43&gt;2029,$BR$22,$BF43&gt;2029,$BR$22,$BS43&lt;2029,$BR$22)</f>
        <v>365</v>
      </c>
      <c r="BS43" s="142">
        <f>YEAR(Table25[[#This Row],[Ja papildatvaļinājums - darbinieka darba beigšanas datums iestādē, ja darbs projektā nav beigts  31.decembrī5]])</f>
        <v>1900</v>
      </c>
      <c r="BT43" s="141">
        <f>MONTH(Table25[[#This Row],[Ja papildatvaļinājums - darbinieka darba beigšanas datums iestādē, ja darbs projektā nav beigts  31.decembrī5]])</f>
        <v>1</v>
      </c>
      <c r="BU43" s="141">
        <f>DAY(Table25[[#This Row],[Ja papildatvaļinājums - darbinieka darba beigšanas datums iestādē, ja darbs projektā nav beigts  31.decembrī5]])</f>
        <v>0</v>
      </c>
      <c r="BV43" s="141">
        <f>IF(YEAR($J43)=YEAR($K43),MIN(DATE($BS43,$BT43,$BU43),$K43)-MAX(DATE($BF43,$BG43,$BH43),$J43)+1,MIN(DATE($BS43,$BT43,$BU43),$K43)-MAX(DATE(Table25[[#This Row],[Darba beigu gads iestādē]],1,1))+1)</f>
        <v>1</v>
      </c>
    </row>
    <row r="44" spans="1:74" x14ac:dyDescent="0.3">
      <c r="A44" s="26">
        <v>21</v>
      </c>
      <c r="B44" s="3"/>
      <c r="C44" s="197"/>
      <c r="D44" s="198"/>
      <c r="E44" s="63">
        <f>SUMIF(Table25[[#This Row],[b.2021]:[c.2029]],"&gt;0",Table25[[#This Row],[b.2021]:[c.2029]])</f>
        <v>0</v>
      </c>
      <c r="F44" s="189"/>
      <c r="G44" s="190"/>
      <c r="H44" s="66">
        <f>Table25[[#This Row],[Atvaļinājuma dienu skaits, kas projektā attiecināts iepriekšējos MP ]]+Table25[[#This Row],[Atvaļinājuma dienu skaits, kas pieprasīts šajā MP3]]</f>
        <v>0</v>
      </c>
      <c r="I44" s="29">
        <f>Table25[[#This Row],[Atvaļinājums proporcionāli nostrādātajam laikam projektā (Visi atvaļinājumi kopā)]]-H44</f>
        <v>0</v>
      </c>
      <c r="J44" s="191"/>
      <c r="K44" s="192"/>
      <c r="L44" s="193"/>
      <c r="M44" s="194"/>
      <c r="N44" s="194"/>
      <c r="O44" s="194"/>
      <c r="P44" s="194"/>
      <c r="Q44" s="194"/>
      <c r="R44" s="194"/>
      <c r="S44" s="194"/>
      <c r="T44" s="195"/>
      <c r="U44" s="196"/>
      <c r="V44" s="106">
        <f>IF(COUNT(Table25[[#This Row],[Darba sākuma datums1]:[Amata pienākumu izpildes termiņš, vai darba beigu datums par kuru iesniegts MP2]])=2,MIN(DATE($V$23,12,31),$D44)-MAX(DATE($V$23,1,1),$C44)+1,0)</f>
        <v>0</v>
      </c>
      <c r="W44" s="99">
        <f>IF(COUNT(Table25[[#This Row],[Darba sākuma datums1]:[Amata pienākumu izpildes termiņš, vai darba beigu datums par kuru iesniegts MP2]])=2,MIN(DATE($W$23,12,31),$D44)-MAX(DATE($W$23,1,1),$C44)+1,0)</f>
        <v>0</v>
      </c>
      <c r="X44" s="99">
        <f>IF(COUNT(Table25[[#This Row],[Darba sākuma datums1]:[Amata pienākumu izpildes termiņš, vai darba beigu datums par kuru iesniegts MP2]])=2,MIN(DATE($X$23,12,31),$D44)-MAX(DATE($X$23,1,1),$C44)+1,0)</f>
        <v>0</v>
      </c>
      <c r="Y44" s="99">
        <f>IF(COUNT(Table25[[#This Row],[Darba sākuma datums1]:[Amata pienākumu izpildes termiņš, vai darba beigu datums par kuru iesniegts MP2]])=2,MIN(DATE($Y$23,12,31),$D44)-MAX(DATE($Y$23,1,1),$C44)+1,0)</f>
        <v>0</v>
      </c>
      <c r="Z44" s="99">
        <f>IF(COUNT(Table25[[#This Row],[Darba sākuma datums1]:[Amata pienākumu izpildes termiņš, vai darba beigu datums par kuru iesniegts MP2]])=2,MIN(DATE($Z$23,12,31),$D44)-MAX(DATE(Z$23,1,1),$C44)+1,0)</f>
        <v>0</v>
      </c>
      <c r="AA44" s="99">
        <f>IF(COUNT(Table25[[#This Row],[Darba sākuma datums1]:[Amata pienākumu izpildes termiņš, vai darba beigu datums par kuru iesniegts MP2]])=2,MIN(DATE($AA$23,12,31),$D44)-MAX(DATE($AA$23,1,1),$C44)+1,0)</f>
        <v>0</v>
      </c>
      <c r="AB44" s="99">
        <f>IF(COUNT(Table25[[#This Row],[Darba sākuma datums1]:[Amata pienākumu izpildes termiņš, vai darba beigu datums par kuru iesniegts MP2]])=2,MIN(DATE($AB$23,12,31),$D44)-MAX(DATE($AB$23,1,1),$C44)+1,0)</f>
        <v>0</v>
      </c>
      <c r="AC44" s="99">
        <f>IF(COUNT(Table25[[#This Row],[Darba sākuma datums1]:[Amata pienākumu izpildes termiņš, vai darba beigu datums par kuru iesniegts MP2]])=2,MIN(DATE($AC$23,12,31),$D44)-MAX(DATE($AC$23,1,1),$C44)+1,0)</f>
        <v>0</v>
      </c>
      <c r="AD44" s="109">
        <f>IF(COUNT(Table25[[#This Row],[Darba sākuma datums1]:[Amata pienākumu izpildes termiņš, vai darba beigu datums par kuru iesniegts MP2]])=2,MIN(DATE($AD$23,12,31),$D44)-MAX(DATE($AD$23,1,1),$C44)+1,0)</f>
        <v>0</v>
      </c>
      <c r="AE44" s="106">
        <f t="shared" si="10"/>
        <v>0</v>
      </c>
      <c r="AF44" s="99">
        <f t="shared" si="1"/>
        <v>0</v>
      </c>
      <c r="AG44" s="99">
        <f t="shared" si="2"/>
        <v>0</v>
      </c>
      <c r="AH44" s="99">
        <f t="shared" si="3"/>
        <v>0</v>
      </c>
      <c r="AI44" s="99">
        <f t="shared" si="4"/>
        <v>0</v>
      </c>
      <c r="AJ44" s="99">
        <f t="shared" si="5"/>
        <v>0</v>
      </c>
      <c r="AK44" s="99">
        <f t="shared" si="6"/>
        <v>0</v>
      </c>
      <c r="AL44" s="99">
        <f t="shared" si="7"/>
        <v>0</v>
      </c>
      <c r="AM44" s="100">
        <f t="shared" si="8"/>
        <v>0</v>
      </c>
      <c r="AN44" s="103" t="e">
        <f>Table25[[#This Row],[2021]]/Table25[[#This Row],[d.2021]]</f>
        <v>#DIV/0!</v>
      </c>
      <c r="AO44" s="104" t="e">
        <f>Table25[[#This Row],[2022]]/Table25[[#This Row],[d.2022]]</f>
        <v>#DIV/0!</v>
      </c>
      <c r="AP44" s="104" t="e">
        <f>Table25[[#This Row],[2023]]/Table25[[#This Row],[d.2023]]</f>
        <v>#DIV/0!</v>
      </c>
      <c r="AQ44" s="104" t="e">
        <f>Table25[[#This Row],[2024]]/Table25[[#This Row],[d.2024]]</f>
        <v>#DIV/0!</v>
      </c>
      <c r="AR44" s="104" t="e">
        <f>Table25[[#This Row],[2025]]/Table25[[#This Row],[d.2025]]</f>
        <v>#DIV/0!</v>
      </c>
      <c r="AS44" s="104" t="e">
        <f>Table25[[#This Row],[2026]]/Table25[[#This Row],[d.2026]]</f>
        <v>#DIV/0!</v>
      </c>
      <c r="AT44" s="104" t="e">
        <f>Table25[[#This Row],[2027]]/Table25[[#This Row],[d.2027]]</f>
        <v>#DIV/0!</v>
      </c>
      <c r="AU44" s="104" t="e">
        <f>Table25[[#This Row],[2028]]/Table25[[#This Row],[d.2028]]</f>
        <v>#DIV/0!</v>
      </c>
      <c r="AV44" s="108" t="e">
        <f>Table25[[#This Row],[2029]]/Table25[[#This Row],[d.2029]]</f>
        <v>#DIV/0!</v>
      </c>
      <c r="AW44" s="97" t="e">
        <f>Table25[[#This Row],[e.2021]]/Table25[[#This Row],[Papildatvaļinājums par 20216]]</f>
        <v>#DIV/0!</v>
      </c>
      <c r="AX44" s="97" t="e">
        <f>Table25[[#This Row],[e.2022]]/Table25[[#This Row],[Papildatvaļinājums par 20226]]</f>
        <v>#DIV/0!</v>
      </c>
      <c r="AY44" s="97" t="e">
        <f>Table25[[#This Row],[e.2023]]/Table25[[#This Row],[Papildatvaļinājums par 20236]]</f>
        <v>#DIV/0!</v>
      </c>
      <c r="AZ44" s="97" t="e">
        <f>Table25[[#This Row],[e.2024]]/Table25[[#This Row],[Papildatvaļinājums par 20246]]</f>
        <v>#DIV/0!</v>
      </c>
      <c r="BA44" s="97" t="e">
        <f>Table25[[#This Row],[e.2025]]/Table25[[#This Row],[Papildatvaļinājums par 20256]]</f>
        <v>#DIV/0!</v>
      </c>
      <c r="BB44" s="97" t="e">
        <f>Table25[[#This Row],[e.2026]]/Table25[[#This Row],[Papildatvaļinājums par 20266]]</f>
        <v>#DIV/0!</v>
      </c>
      <c r="BC44" s="97" t="e">
        <f>Table25[[#This Row],[e.2027]]/Table25[[#This Row],[Papildatvaļinājums par 20276]]</f>
        <v>#DIV/0!</v>
      </c>
      <c r="BD44" s="97" t="e">
        <f>Table25[[#This Row],[e.2028]]/Table25[[#This Row],[Papildatvaļinājums par 20286]]</f>
        <v>#DIV/0!</v>
      </c>
      <c r="BE44" s="98" t="e">
        <f>Table25[[#This Row],[e.2029]]/Table25[[#This Row],[Papildatvaļinājums par 20296]]</f>
        <v>#DIV/0!</v>
      </c>
      <c r="BF44" s="85">
        <f>YEAR(Table25[[#This Row],[Ja papildatvaļinājums - darbinieka darba uzsākšana iestādē, ja darbs projektā nav uzsākts 1.janvārī4]])</f>
        <v>1900</v>
      </c>
      <c r="BG44" s="86">
        <f>MONTH(Table25[[#This Row],[Ja papildatvaļinājums - darbinieka darba uzsākšana iestādē, ja darbs projektā nav uzsākts 1.janvārī4]])</f>
        <v>1</v>
      </c>
      <c r="BH44" s="86">
        <f>DAY(Table25[[#This Row],[Ja papildatvaļinājums - darbinieka darba uzsākšana iestādē, ja darbs projektā nav uzsākts 1.janvārī4]])</f>
        <v>0</v>
      </c>
      <c r="BI44" s="147">
        <f t="shared" si="9"/>
        <v>1</v>
      </c>
      <c r="BJ44" s="144" cm="1">
        <f t="array" ref="BJ44">_xlfn.IFS($BF44=2021,$BI44,$BS44=2021,$BV44,$BF44&lt;2021,$BJ$22,$BS44&gt;2021,$BJ$22,$BF44&gt;2021,$BJ$22,$BS44&lt;2021,$BJ$22)</f>
        <v>365</v>
      </c>
      <c r="BK44" s="116" cm="1">
        <f t="array" ref="BK44">_xlfn.IFS($BF44=2022,$BI44,$BS44=2022,$BV44,$BF44&lt;2022,$BK$22,$BS44&gt;2022,$BK$22,$BF44&gt;2022,$BK$22,$BS44&lt;2022,$BK$22)</f>
        <v>365</v>
      </c>
      <c r="BL44" s="116" cm="1">
        <f t="array" ref="BL44">_xlfn.IFS($BF44=2023,$BI44,$BS44=2023,$BV44,$BF44&lt;2023,$BL$22,$BS44&gt;2023,$BL$22,$BF44&gt;2023,$BL$22,$BS44&lt;2023,$BL$22)</f>
        <v>365</v>
      </c>
      <c r="BM44" s="116" cm="1">
        <f t="array" ref="BM44">_xlfn.IFS($BF44=2024,$BI44,$BS44=2024,$BV44,$BF44&lt;2024,$BM$22,$BS44&gt;2024,$BM$22,$BF44&gt;2024,$BM$22,$BS44&lt;2024,$BM$22)</f>
        <v>366</v>
      </c>
      <c r="BN44" s="116" cm="1">
        <f t="array" ref="BN44">_xlfn.IFS($BF44=2025,$BI44,$BS44=2025,$BV44,$BF44&lt;2025,$BN$22,$BS44&gt;2025,$BN$22,$BF44&gt;2025,$BN$22,$BS44&lt;2025,$BN$22)</f>
        <v>365</v>
      </c>
      <c r="BO44" s="116" cm="1">
        <f t="array" ref="BO44">_xlfn.IFS($BF44=2026,$BI44,$BS44=2026,$BV44,$BF44&lt;2026,$BO$22,$BS44&gt;2026,$BO$22,$BF44&gt;2026,$BO$22,$BS44&lt;2026,$BO$22)</f>
        <v>365</v>
      </c>
      <c r="BP44" s="116" cm="1">
        <f t="array" ref="BP44">_xlfn.IFS($BF44=2027,$BI44,$BS44=2027,$BV44,$BF44&lt;2027,$BP$22,$BS44&gt;2027,$BP$22,$BF44&gt;2027,$BP$22,$BS44&lt;2027,$BP$22)</f>
        <v>365</v>
      </c>
      <c r="BQ44" s="116" cm="1">
        <f t="array" ref="BQ44">_xlfn.IFS($BF44=2028,$BI44,$BS44=2028,$BV44,$BF44&lt;2028,$BQ$22,$BS44&gt;2028,$BQ$22,$BF44&gt;2028,$BQ$22,$BS44&lt;2028,$BQ$22)</f>
        <v>366</v>
      </c>
      <c r="BR44" s="119" cm="1">
        <f t="array" ref="BR44">_xlfn.IFS($BF44=2029,$BI44,$BS44=2029,$BV44,$BF44&lt;2029,$BR$22,$BS44&gt;2029,$BR$22,$BF44&gt;2029,$BR$22,$BS44&lt;2029,$BR$22)</f>
        <v>365</v>
      </c>
      <c r="BS44" s="142">
        <f>YEAR(Table25[[#This Row],[Ja papildatvaļinājums - darbinieka darba beigšanas datums iestādē, ja darbs projektā nav beigts  31.decembrī5]])</f>
        <v>1900</v>
      </c>
      <c r="BT44" s="141">
        <f>MONTH(Table25[[#This Row],[Ja papildatvaļinājums - darbinieka darba beigšanas datums iestādē, ja darbs projektā nav beigts  31.decembrī5]])</f>
        <v>1</v>
      </c>
      <c r="BU44" s="141">
        <f>DAY(Table25[[#This Row],[Ja papildatvaļinājums - darbinieka darba beigšanas datums iestādē, ja darbs projektā nav beigts  31.decembrī5]])</f>
        <v>0</v>
      </c>
      <c r="BV44" s="141">
        <f>IF(YEAR($J44)=YEAR($K44),MIN(DATE($BS44,$BT44,$BU44),$K44)-MAX(DATE($BF44,$BG44,$BH44),$J44)+1,MIN(DATE($BS44,$BT44,$BU44),$K44)-MAX(DATE(Table25[[#This Row],[Darba beigu gads iestādē]],1,1))+1)</f>
        <v>1</v>
      </c>
    </row>
    <row r="45" spans="1:74" x14ac:dyDescent="0.3">
      <c r="A45" s="26">
        <v>22</v>
      </c>
      <c r="B45" s="3"/>
      <c r="C45" s="197"/>
      <c r="D45" s="198"/>
      <c r="E45" s="63">
        <f>SUMIF(Table25[[#This Row],[b.2021]:[c.2029]],"&gt;0",Table25[[#This Row],[b.2021]:[c.2029]])</f>
        <v>0</v>
      </c>
      <c r="F45" s="189"/>
      <c r="G45" s="190"/>
      <c r="H45" s="66">
        <f>Table25[[#This Row],[Atvaļinājuma dienu skaits, kas projektā attiecināts iepriekšējos MP ]]+Table25[[#This Row],[Atvaļinājuma dienu skaits, kas pieprasīts šajā MP3]]</f>
        <v>0</v>
      </c>
      <c r="I45" s="29">
        <f>Table25[[#This Row],[Atvaļinājums proporcionāli nostrādātajam laikam projektā (Visi atvaļinājumi kopā)]]-H45</f>
        <v>0</v>
      </c>
      <c r="J45" s="191"/>
      <c r="K45" s="192"/>
      <c r="L45" s="193"/>
      <c r="M45" s="194"/>
      <c r="N45" s="194"/>
      <c r="O45" s="194"/>
      <c r="P45" s="194"/>
      <c r="Q45" s="194"/>
      <c r="R45" s="194"/>
      <c r="S45" s="194"/>
      <c r="T45" s="195"/>
      <c r="U45" s="196"/>
      <c r="V45" s="106">
        <f>IF(COUNT(Table25[[#This Row],[Darba sākuma datums1]:[Amata pienākumu izpildes termiņš, vai darba beigu datums par kuru iesniegts MP2]])=2,MIN(DATE($V$23,12,31),$D45)-MAX(DATE($V$23,1,1),$C45)+1,0)</f>
        <v>0</v>
      </c>
      <c r="W45" s="99">
        <f>IF(COUNT(Table25[[#This Row],[Darba sākuma datums1]:[Amata pienākumu izpildes termiņš, vai darba beigu datums par kuru iesniegts MP2]])=2,MIN(DATE($W$23,12,31),$D45)-MAX(DATE($W$23,1,1),$C45)+1,0)</f>
        <v>0</v>
      </c>
      <c r="X45" s="99">
        <f>IF(COUNT(Table25[[#This Row],[Darba sākuma datums1]:[Amata pienākumu izpildes termiņš, vai darba beigu datums par kuru iesniegts MP2]])=2,MIN(DATE($X$23,12,31),$D45)-MAX(DATE($X$23,1,1),$C45)+1,0)</f>
        <v>0</v>
      </c>
      <c r="Y45" s="99">
        <f>IF(COUNT(Table25[[#This Row],[Darba sākuma datums1]:[Amata pienākumu izpildes termiņš, vai darba beigu datums par kuru iesniegts MP2]])=2,MIN(DATE($Y$23,12,31),$D45)-MAX(DATE($Y$23,1,1),$C45)+1,0)</f>
        <v>0</v>
      </c>
      <c r="Z45" s="99">
        <f>IF(COUNT(Table25[[#This Row],[Darba sākuma datums1]:[Amata pienākumu izpildes termiņš, vai darba beigu datums par kuru iesniegts MP2]])=2,MIN(DATE($Z$23,12,31),$D45)-MAX(DATE(Z$23,1,1),$C45)+1,0)</f>
        <v>0</v>
      </c>
      <c r="AA45" s="99">
        <f>IF(COUNT(Table25[[#This Row],[Darba sākuma datums1]:[Amata pienākumu izpildes termiņš, vai darba beigu datums par kuru iesniegts MP2]])=2,MIN(DATE($AA$23,12,31),$D45)-MAX(DATE($AA$23,1,1),$C45)+1,0)</f>
        <v>0</v>
      </c>
      <c r="AB45" s="99">
        <f>IF(COUNT(Table25[[#This Row],[Darba sākuma datums1]:[Amata pienākumu izpildes termiņš, vai darba beigu datums par kuru iesniegts MP2]])=2,MIN(DATE($AB$23,12,31),$D45)-MAX(DATE($AB$23,1,1),$C45)+1,0)</f>
        <v>0</v>
      </c>
      <c r="AC45" s="99">
        <f>IF(COUNT(Table25[[#This Row],[Darba sākuma datums1]:[Amata pienākumu izpildes termiņš, vai darba beigu datums par kuru iesniegts MP2]])=2,MIN(DATE($AC$23,12,31),$D45)-MAX(DATE($AC$23,1,1),$C45)+1,0)</f>
        <v>0</v>
      </c>
      <c r="AD45" s="109">
        <f>IF(COUNT(Table25[[#This Row],[Darba sākuma datums1]:[Amata pienākumu izpildes termiņš, vai darba beigu datums par kuru iesniegts MP2]])=2,MIN(DATE($AD$23,12,31),$D45)-MAX(DATE($AD$23,1,1),$C45)+1,0)</f>
        <v>0</v>
      </c>
      <c r="AE45" s="106">
        <f t="shared" si="10"/>
        <v>0</v>
      </c>
      <c r="AF45" s="99">
        <f t="shared" si="1"/>
        <v>0</v>
      </c>
      <c r="AG45" s="99">
        <f t="shared" si="2"/>
        <v>0</v>
      </c>
      <c r="AH45" s="99">
        <f t="shared" si="3"/>
        <v>0</v>
      </c>
      <c r="AI45" s="99">
        <f t="shared" si="4"/>
        <v>0</v>
      </c>
      <c r="AJ45" s="99">
        <f t="shared" si="5"/>
        <v>0</v>
      </c>
      <c r="AK45" s="99">
        <f t="shared" si="6"/>
        <v>0</v>
      </c>
      <c r="AL45" s="99">
        <f t="shared" si="7"/>
        <v>0</v>
      </c>
      <c r="AM45" s="100">
        <f t="shared" si="8"/>
        <v>0</v>
      </c>
      <c r="AN45" s="103" t="e">
        <f>Table25[[#This Row],[2021]]/Table25[[#This Row],[d.2021]]</f>
        <v>#DIV/0!</v>
      </c>
      <c r="AO45" s="104" t="e">
        <f>Table25[[#This Row],[2022]]/Table25[[#This Row],[d.2022]]</f>
        <v>#DIV/0!</v>
      </c>
      <c r="AP45" s="104" t="e">
        <f>Table25[[#This Row],[2023]]/Table25[[#This Row],[d.2023]]</f>
        <v>#DIV/0!</v>
      </c>
      <c r="AQ45" s="104" t="e">
        <f>Table25[[#This Row],[2024]]/Table25[[#This Row],[d.2024]]</f>
        <v>#DIV/0!</v>
      </c>
      <c r="AR45" s="104" t="e">
        <f>Table25[[#This Row],[2025]]/Table25[[#This Row],[d.2025]]</f>
        <v>#DIV/0!</v>
      </c>
      <c r="AS45" s="104" t="e">
        <f>Table25[[#This Row],[2026]]/Table25[[#This Row],[d.2026]]</f>
        <v>#DIV/0!</v>
      </c>
      <c r="AT45" s="104" t="e">
        <f>Table25[[#This Row],[2027]]/Table25[[#This Row],[d.2027]]</f>
        <v>#DIV/0!</v>
      </c>
      <c r="AU45" s="104" t="e">
        <f>Table25[[#This Row],[2028]]/Table25[[#This Row],[d.2028]]</f>
        <v>#DIV/0!</v>
      </c>
      <c r="AV45" s="108" t="e">
        <f>Table25[[#This Row],[2029]]/Table25[[#This Row],[d.2029]]</f>
        <v>#DIV/0!</v>
      </c>
      <c r="AW45" s="97" t="e">
        <f>Table25[[#This Row],[e.2021]]/Table25[[#This Row],[Papildatvaļinājums par 20216]]</f>
        <v>#DIV/0!</v>
      </c>
      <c r="AX45" s="97" t="e">
        <f>Table25[[#This Row],[e.2022]]/Table25[[#This Row],[Papildatvaļinājums par 20226]]</f>
        <v>#DIV/0!</v>
      </c>
      <c r="AY45" s="97" t="e">
        <f>Table25[[#This Row],[e.2023]]/Table25[[#This Row],[Papildatvaļinājums par 20236]]</f>
        <v>#DIV/0!</v>
      </c>
      <c r="AZ45" s="97" t="e">
        <f>Table25[[#This Row],[e.2024]]/Table25[[#This Row],[Papildatvaļinājums par 20246]]</f>
        <v>#DIV/0!</v>
      </c>
      <c r="BA45" s="97" t="e">
        <f>Table25[[#This Row],[e.2025]]/Table25[[#This Row],[Papildatvaļinājums par 20256]]</f>
        <v>#DIV/0!</v>
      </c>
      <c r="BB45" s="97" t="e">
        <f>Table25[[#This Row],[e.2026]]/Table25[[#This Row],[Papildatvaļinājums par 20266]]</f>
        <v>#DIV/0!</v>
      </c>
      <c r="BC45" s="97" t="e">
        <f>Table25[[#This Row],[e.2027]]/Table25[[#This Row],[Papildatvaļinājums par 20276]]</f>
        <v>#DIV/0!</v>
      </c>
      <c r="BD45" s="97" t="e">
        <f>Table25[[#This Row],[e.2028]]/Table25[[#This Row],[Papildatvaļinājums par 20286]]</f>
        <v>#DIV/0!</v>
      </c>
      <c r="BE45" s="98" t="e">
        <f>Table25[[#This Row],[e.2029]]/Table25[[#This Row],[Papildatvaļinājums par 20296]]</f>
        <v>#DIV/0!</v>
      </c>
      <c r="BF45" s="85">
        <f>YEAR(Table25[[#This Row],[Ja papildatvaļinājums - darbinieka darba uzsākšana iestādē, ja darbs projektā nav uzsākts 1.janvārī4]])</f>
        <v>1900</v>
      </c>
      <c r="BG45" s="86">
        <f>MONTH(Table25[[#This Row],[Ja papildatvaļinājums - darbinieka darba uzsākšana iestādē, ja darbs projektā nav uzsākts 1.janvārī4]])</f>
        <v>1</v>
      </c>
      <c r="BH45" s="86">
        <f>DAY(Table25[[#This Row],[Ja papildatvaļinājums - darbinieka darba uzsākšana iestādē, ja darbs projektā nav uzsākts 1.janvārī4]])</f>
        <v>0</v>
      </c>
      <c r="BI45" s="147">
        <f t="shared" si="9"/>
        <v>1</v>
      </c>
      <c r="BJ45" s="144" cm="1">
        <f t="array" ref="BJ45">_xlfn.IFS($BF45=2021,$BI45,$BS45=2021,$BV45,$BF45&lt;2021,$BJ$22,$BS45&gt;2021,$BJ$22,$BF45&gt;2021,$BJ$22,$BS45&lt;2021,$BJ$22)</f>
        <v>365</v>
      </c>
      <c r="BK45" s="116" cm="1">
        <f t="array" ref="BK45">_xlfn.IFS($BF45=2022,$BI45,$BS45=2022,$BV45,$BF45&lt;2022,$BK$22,$BS45&gt;2022,$BK$22,$BF45&gt;2022,$BK$22,$BS45&lt;2022,$BK$22)</f>
        <v>365</v>
      </c>
      <c r="BL45" s="116" cm="1">
        <f t="array" ref="BL45">_xlfn.IFS($BF45=2023,$BI45,$BS45=2023,$BV45,$BF45&lt;2023,$BL$22,$BS45&gt;2023,$BL$22,$BF45&gt;2023,$BL$22,$BS45&lt;2023,$BL$22)</f>
        <v>365</v>
      </c>
      <c r="BM45" s="116" cm="1">
        <f t="array" ref="BM45">_xlfn.IFS($BF45=2024,$BI45,$BS45=2024,$BV45,$BF45&lt;2024,$BM$22,$BS45&gt;2024,$BM$22,$BF45&gt;2024,$BM$22,$BS45&lt;2024,$BM$22)</f>
        <v>366</v>
      </c>
      <c r="BN45" s="116" cm="1">
        <f t="array" ref="BN45">_xlfn.IFS($BF45=2025,$BI45,$BS45=2025,$BV45,$BF45&lt;2025,$BN$22,$BS45&gt;2025,$BN$22,$BF45&gt;2025,$BN$22,$BS45&lt;2025,$BN$22)</f>
        <v>365</v>
      </c>
      <c r="BO45" s="116" cm="1">
        <f t="array" ref="BO45">_xlfn.IFS($BF45=2026,$BI45,$BS45=2026,$BV45,$BF45&lt;2026,$BO$22,$BS45&gt;2026,$BO$22,$BF45&gt;2026,$BO$22,$BS45&lt;2026,$BO$22)</f>
        <v>365</v>
      </c>
      <c r="BP45" s="116" cm="1">
        <f t="array" ref="BP45">_xlfn.IFS($BF45=2027,$BI45,$BS45=2027,$BV45,$BF45&lt;2027,$BP$22,$BS45&gt;2027,$BP$22,$BF45&gt;2027,$BP$22,$BS45&lt;2027,$BP$22)</f>
        <v>365</v>
      </c>
      <c r="BQ45" s="116" cm="1">
        <f t="array" ref="BQ45">_xlfn.IFS($BF45=2028,$BI45,$BS45=2028,$BV45,$BF45&lt;2028,$BQ$22,$BS45&gt;2028,$BQ$22,$BF45&gt;2028,$BQ$22,$BS45&lt;2028,$BQ$22)</f>
        <v>366</v>
      </c>
      <c r="BR45" s="119" cm="1">
        <f t="array" ref="BR45">_xlfn.IFS($BF45=2029,$BI45,$BS45=2029,$BV45,$BF45&lt;2029,$BR$22,$BS45&gt;2029,$BR$22,$BF45&gt;2029,$BR$22,$BS45&lt;2029,$BR$22)</f>
        <v>365</v>
      </c>
      <c r="BS45" s="142">
        <f>YEAR(Table25[[#This Row],[Ja papildatvaļinājums - darbinieka darba beigšanas datums iestādē, ja darbs projektā nav beigts  31.decembrī5]])</f>
        <v>1900</v>
      </c>
      <c r="BT45" s="141">
        <f>MONTH(Table25[[#This Row],[Ja papildatvaļinājums - darbinieka darba beigšanas datums iestādē, ja darbs projektā nav beigts  31.decembrī5]])</f>
        <v>1</v>
      </c>
      <c r="BU45" s="141">
        <f>DAY(Table25[[#This Row],[Ja papildatvaļinājums - darbinieka darba beigšanas datums iestādē, ja darbs projektā nav beigts  31.decembrī5]])</f>
        <v>0</v>
      </c>
      <c r="BV45" s="141">
        <f>IF(YEAR($J45)=YEAR($K45),MIN(DATE($BS45,$BT45,$BU45),$K45)-MAX(DATE($BF45,$BG45,$BH45),$J45)+1,MIN(DATE($BS45,$BT45,$BU45),$K45)-MAX(DATE(Table25[[#This Row],[Darba beigu gads iestādē]],1,1))+1)</f>
        <v>1</v>
      </c>
    </row>
    <row r="46" spans="1:74" x14ac:dyDescent="0.3">
      <c r="A46" s="26">
        <v>23</v>
      </c>
      <c r="B46" s="3"/>
      <c r="C46" s="197"/>
      <c r="D46" s="198"/>
      <c r="E46" s="63">
        <f>SUMIF(Table25[[#This Row],[b.2021]:[c.2029]],"&gt;0",Table25[[#This Row],[b.2021]:[c.2029]])</f>
        <v>0</v>
      </c>
      <c r="F46" s="189"/>
      <c r="G46" s="190"/>
      <c r="H46" s="66">
        <f>Table25[[#This Row],[Atvaļinājuma dienu skaits, kas projektā attiecināts iepriekšējos MP ]]+Table25[[#This Row],[Atvaļinājuma dienu skaits, kas pieprasīts šajā MP3]]</f>
        <v>0</v>
      </c>
      <c r="I46" s="29">
        <f>Table25[[#This Row],[Atvaļinājums proporcionāli nostrādātajam laikam projektā (Visi atvaļinājumi kopā)]]-H46</f>
        <v>0</v>
      </c>
      <c r="J46" s="191"/>
      <c r="K46" s="192"/>
      <c r="L46" s="193"/>
      <c r="M46" s="194"/>
      <c r="N46" s="194"/>
      <c r="O46" s="194"/>
      <c r="P46" s="194"/>
      <c r="Q46" s="194"/>
      <c r="R46" s="194"/>
      <c r="S46" s="194"/>
      <c r="T46" s="195"/>
      <c r="U46" s="196"/>
      <c r="V46" s="106">
        <f>IF(COUNT(Table25[[#This Row],[Darba sākuma datums1]:[Amata pienākumu izpildes termiņš, vai darba beigu datums par kuru iesniegts MP2]])=2,MIN(DATE($V$23,12,31),$D46)-MAX(DATE($V$23,1,1),$C46)+1,0)</f>
        <v>0</v>
      </c>
      <c r="W46" s="99">
        <f>IF(COUNT(Table25[[#This Row],[Darba sākuma datums1]:[Amata pienākumu izpildes termiņš, vai darba beigu datums par kuru iesniegts MP2]])=2,MIN(DATE($W$23,12,31),$D46)-MAX(DATE($W$23,1,1),$C46)+1,0)</f>
        <v>0</v>
      </c>
      <c r="X46" s="99">
        <f>IF(COUNT(Table25[[#This Row],[Darba sākuma datums1]:[Amata pienākumu izpildes termiņš, vai darba beigu datums par kuru iesniegts MP2]])=2,MIN(DATE($X$23,12,31),$D46)-MAX(DATE($X$23,1,1),$C46)+1,0)</f>
        <v>0</v>
      </c>
      <c r="Y46" s="99">
        <f>IF(COUNT(Table25[[#This Row],[Darba sākuma datums1]:[Amata pienākumu izpildes termiņš, vai darba beigu datums par kuru iesniegts MP2]])=2,MIN(DATE($Y$23,12,31),$D46)-MAX(DATE($Y$23,1,1),$C46)+1,0)</f>
        <v>0</v>
      </c>
      <c r="Z46" s="99">
        <f>IF(COUNT(Table25[[#This Row],[Darba sākuma datums1]:[Amata pienākumu izpildes termiņš, vai darba beigu datums par kuru iesniegts MP2]])=2,MIN(DATE($Z$23,12,31),$D46)-MAX(DATE(Z$23,1,1),$C46)+1,0)</f>
        <v>0</v>
      </c>
      <c r="AA46" s="99">
        <f>IF(COUNT(Table25[[#This Row],[Darba sākuma datums1]:[Amata pienākumu izpildes termiņš, vai darba beigu datums par kuru iesniegts MP2]])=2,MIN(DATE($AA$23,12,31),$D46)-MAX(DATE($AA$23,1,1),$C46)+1,0)</f>
        <v>0</v>
      </c>
      <c r="AB46" s="99">
        <f>IF(COUNT(Table25[[#This Row],[Darba sākuma datums1]:[Amata pienākumu izpildes termiņš, vai darba beigu datums par kuru iesniegts MP2]])=2,MIN(DATE($AB$23,12,31),$D46)-MAX(DATE($AB$23,1,1),$C46)+1,0)</f>
        <v>0</v>
      </c>
      <c r="AC46" s="99">
        <f>IF(COUNT(Table25[[#This Row],[Darba sākuma datums1]:[Amata pienākumu izpildes termiņš, vai darba beigu datums par kuru iesniegts MP2]])=2,MIN(DATE($AC$23,12,31),$D46)-MAX(DATE($AC$23,1,1),$C46)+1,0)</f>
        <v>0</v>
      </c>
      <c r="AD46" s="109">
        <f>IF(COUNT(Table25[[#This Row],[Darba sākuma datums1]:[Amata pienākumu izpildes termiņš, vai darba beigu datums par kuru iesniegts MP2]])=2,MIN(DATE($AD$23,12,31),$D46)-MAX(DATE($AD$23,1,1),$C46)+1,0)</f>
        <v>0</v>
      </c>
      <c r="AE46" s="106">
        <f t="shared" si="10"/>
        <v>0</v>
      </c>
      <c r="AF46" s="99">
        <f t="shared" si="1"/>
        <v>0</v>
      </c>
      <c r="AG46" s="99">
        <f t="shared" si="2"/>
        <v>0</v>
      </c>
      <c r="AH46" s="99">
        <f t="shared" si="3"/>
        <v>0</v>
      </c>
      <c r="AI46" s="99">
        <f t="shared" si="4"/>
        <v>0</v>
      </c>
      <c r="AJ46" s="99">
        <f t="shared" si="5"/>
        <v>0</v>
      </c>
      <c r="AK46" s="99">
        <f t="shared" si="6"/>
        <v>0</v>
      </c>
      <c r="AL46" s="99">
        <f t="shared" si="7"/>
        <v>0</v>
      </c>
      <c r="AM46" s="100">
        <f t="shared" si="8"/>
        <v>0</v>
      </c>
      <c r="AN46" s="103" t="e">
        <f>Table25[[#This Row],[2021]]/Table25[[#This Row],[d.2021]]</f>
        <v>#DIV/0!</v>
      </c>
      <c r="AO46" s="104" t="e">
        <f>Table25[[#This Row],[2022]]/Table25[[#This Row],[d.2022]]</f>
        <v>#DIV/0!</v>
      </c>
      <c r="AP46" s="104" t="e">
        <f>Table25[[#This Row],[2023]]/Table25[[#This Row],[d.2023]]</f>
        <v>#DIV/0!</v>
      </c>
      <c r="AQ46" s="104" t="e">
        <f>Table25[[#This Row],[2024]]/Table25[[#This Row],[d.2024]]</f>
        <v>#DIV/0!</v>
      </c>
      <c r="AR46" s="104" t="e">
        <f>Table25[[#This Row],[2025]]/Table25[[#This Row],[d.2025]]</f>
        <v>#DIV/0!</v>
      </c>
      <c r="AS46" s="104" t="e">
        <f>Table25[[#This Row],[2026]]/Table25[[#This Row],[d.2026]]</f>
        <v>#DIV/0!</v>
      </c>
      <c r="AT46" s="104" t="e">
        <f>Table25[[#This Row],[2027]]/Table25[[#This Row],[d.2027]]</f>
        <v>#DIV/0!</v>
      </c>
      <c r="AU46" s="104" t="e">
        <f>Table25[[#This Row],[2028]]/Table25[[#This Row],[d.2028]]</f>
        <v>#DIV/0!</v>
      </c>
      <c r="AV46" s="108" t="e">
        <f>Table25[[#This Row],[2029]]/Table25[[#This Row],[d.2029]]</f>
        <v>#DIV/0!</v>
      </c>
      <c r="AW46" s="97" t="e">
        <f>Table25[[#This Row],[e.2021]]/Table25[[#This Row],[Papildatvaļinājums par 20216]]</f>
        <v>#DIV/0!</v>
      </c>
      <c r="AX46" s="97" t="e">
        <f>Table25[[#This Row],[e.2022]]/Table25[[#This Row],[Papildatvaļinājums par 20226]]</f>
        <v>#DIV/0!</v>
      </c>
      <c r="AY46" s="97" t="e">
        <f>Table25[[#This Row],[e.2023]]/Table25[[#This Row],[Papildatvaļinājums par 20236]]</f>
        <v>#DIV/0!</v>
      </c>
      <c r="AZ46" s="97" t="e">
        <f>Table25[[#This Row],[e.2024]]/Table25[[#This Row],[Papildatvaļinājums par 20246]]</f>
        <v>#DIV/0!</v>
      </c>
      <c r="BA46" s="97" t="e">
        <f>Table25[[#This Row],[e.2025]]/Table25[[#This Row],[Papildatvaļinājums par 20256]]</f>
        <v>#DIV/0!</v>
      </c>
      <c r="BB46" s="97" t="e">
        <f>Table25[[#This Row],[e.2026]]/Table25[[#This Row],[Papildatvaļinājums par 20266]]</f>
        <v>#DIV/0!</v>
      </c>
      <c r="BC46" s="97" t="e">
        <f>Table25[[#This Row],[e.2027]]/Table25[[#This Row],[Papildatvaļinājums par 20276]]</f>
        <v>#DIV/0!</v>
      </c>
      <c r="BD46" s="97" t="e">
        <f>Table25[[#This Row],[e.2028]]/Table25[[#This Row],[Papildatvaļinājums par 20286]]</f>
        <v>#DIV/0!</v>
      </c>
      <c r="BE46" s="98" t="e">
        <f>Table25[[#This Row],[e.2029]]/Table25[[#This Row],[Papildatvaļinājums par 20296]]</f>
        <v>#DIV/0!</v>
      </c>
      <c r="BF46" s="85">
        <f>YEAR(Table25[[#This Row],[Ja papildatvaļinājums - darbinieka darba uzsākšana iestādē, ja darbs projektā nav uzsākts 1.janvārī4]])</f>
        <v>1900</v>
      </c>
      <c r="BG46" s="86">
        <f>MONTH(Table25[[#This Row],[Ja papildatvaļinājums - darbinieka darba uzsākšana iestādē, ja darbs projektā nav uzsākts 1.janvārī4]])</f>
        <v>1</v>
      </c>
      <c r="BH46" s="86">
        <f>DAY(Table25[[#This Row],[Ja papildatvaļinājums - darbinieka darba uzsākšana iestādē, ja darbs projektā nav uzsākts 1.janvārī4]])</f>
        <v>0</v>
      </c>
      <c r="BI46" s="147">
        <f t="shared" si="9"/>
        <v>1</v>
      </c>
      <c r="BJ46" s="144" cm="1">
        <f t="array" ref="BJ46">_xlfn.IFS($BF46=2021,$BI46,$BS46=2021,$BV46,$BF46&lt;2021,$BJ$22,$BS46&gt;2021,$BJ$22,$BF46&gt;2021,$BJ$22,$BS46&lt;2021,$BJ$22)</f>
        <v>365</v>
      </c>
      <c r="BK46" s="116" cm="1">
        <f t="array" ref="BK46">_xlfn.IFS($BF46=2022,$BI46,$BS46=2022,$BV46,$BF46&lt;2022,$BK$22,$BS46&gt;2022,$BK$22,$BF46&gt;2022,$BK$22,$BS46&lt;2022,$BK$22)</f>
        <v>365</v>
      </c>
      <c r="BL46" s="116" cm="1">
        <f t="array" ref="BL46">_xlfn.IFS($BF46=2023,$BI46,$BS46=2023,$BV46,$BF46&lt;2023,$BL$22,$BS46&gt;2023,$BL$22,$BF46&gt;2023,$BL$22,$BS46&lt;2023,$BL$22)</f>
        <v>365</v>
      </c>
      <c r="BM46" s="116" cm="1">
        <f t="array" ref="BM46">_xlfn.IFS($BF46=2024,$BI46,$BS46=2024,$BV46,$BF46&lt;2024,$BM$22,$BS46&gt;2024,$BM$22,$BF46&gt;2024,$BM$22,$BS46&lt;2024,$BM$22)</f>
        <v>366</v>
      </c>
      <c r="BN46" s="116" cm="1">
        <f t="array" ref="BN46">_xlfn.IFS($BF46=2025,$BI46,$BS46=2025,$BV46,$BF46&lt;2025,$BN$22,$BS46&gt;2025,$BN$22,$BF46&gt;2025,$BN$22,$BS46&lt;2025,$BN$22)</f>
        <v>365</v>
      </c>
      <c r="BO46" s="116" cm="1">
        <f t="array" ref="BO46">_xlfn.IFS($BF46=2026,$BI46,$BS46=2026,$BV46,$BF46&lt;2026,$BO$22,$BS46&gt;2026,$BO$22,$BF46&gt;2026,$BO$22,$BS46&lt;2026,$BO$22)</f>
        <v>365</v>
      </c>
      <c r="BP46" s="116" cm="1">
        <f t="array" ref="BP46">_xlfn.IFS($BF46=2027,$BI46,$BS46=2027,$BV46,$BF46&lt;2027,$BP$22,$BS46&gt;2027,$BP$22,$BF46&gt;2027,$BP$22,$BS46&lt;2027,$BP$22)</f>
        <v>365</v>
      </c>
      <c r="BQ46" s="116" cm="1">
        <f t="array" ref="BQ46">_xlfn.IFS($BF46=2028,$BI46,$BS46=2028,$BV46,$BF46&lt;2028,$BQ$22,$BS46&gt;2028,$BQ$22,$BF46&gt;2028,$BQ$22,$BS46&lt;2028,$BQ$22)</f>
        <v>366</v>
      </c>
      <c r="BR46" s="119" cm="1">
        <f t="array" ref="BR46">_xlfn.IFS($BF46=2029,$BI46,$BS46=2029,$BV46,$BF46&lt;2029,$BR$22,$BS46&gt;2029,$BR$22,$BF46&gt;2029,$BR$22,$BS46&lt;2029,$BR$22)</f>
        <v>365</v>
      </c>
      <c r="BS46" s="142">
        <f>YEAR(Table25[[#This Row],[Ja papildatvaļinājums - darbinieka darba beigšanas datums iestādē, ja darbs projektā nav beigts  31.decembrī5]])</f>
        <v>1900</v>
      </c>
      <c r="BT46" s="141">
        <f>MONTH(Table25[[#This Row],[Ja papildatvaļinājums - darbinieka darba beigšanas datums iestādē, ja darbs projektā nav beigts  31.decembrī5]])</f>
        <v>1</v>
      </c>
      <c r="BU46" s="141">
        <f>DAY(Table25[[#This Row],[Ja papildatvaļinājums - darbinieka darba beigšanas datums iestādē, ja darbs projektā nav beigts  31.decembrī5]])</f>
        <v>0</v>
      </c>
      <c r="BV46" s="141">
        <f>IF(YEAR($J46)=YEAR($K46),MIN(DATE($BS46,$BT46,$BU46),$K46)-MAX(DATE($BF46,$BG46,$BH46),$J46)+1,MIN(DATE($BS46,$BT46,$BU46),$K46)-MAX(DATE(Table25[[#This Row],[Darba beigu gads iestādē]],1,1))+1)</f>
        <v>1</v>
      </c>
    </row>
    <row r="47" spans="1:74" x14ac:dyDescent="0.3">
      <c r="A47" s="26">
        <v>24</v>
      </c>
      <c r="B47" s="3"/>
      <c r="C47" s="197"/>
      <c r="D47" s="198"/>
      <c r="E47" s="63">
        <f>SUMIF(Table25[[#This Row],[b.2021]:[c.2029]],"&gt;0",Table25[[#This Row],[b.2021]:[c.2029]])</f>
        <v>0</v>
      </c>
      <c r="F47" s="189"/>
      <c r="G47" s="190"/>
      <c r="H47" s="66">
        <f>Table25[[#This Row],[Atvaļinājuma dienu skaits, kas projektā attiecināts iepriekšējos MP ]]+Table25[[#This Row],[Atvaļinājuma dienu skaits, kas pieprasīts šajā MP3]]</f>
        <v>0</v>
      </c>
      <c r="I47" s="29">
        <f>Table25[[#This Row],[Atvaļinājums proporcionāli nostrādātajam laikam projektā (Visi atvaļinājumi kopā)]]-H47</f>
        <v>0</v>
      </c>
      <c r="J47" s="191"/>
      <c r="K47" s="192"/>
      <c r="L47" s="193"/>
      <c r="M47" s="194"/>
      <c r="N47" s="194"/>
      <c r="O47" s="194"/>
      <c r="P47" s="194"/>
      <c r="Q47" s="194"/>
      <c r="R47" s="194"/>
      <c r="S47" s="194"/>
      <c r="T47" s="195"/>
      <c r="U47" s="196"/>
      <c r="V47" s="106">
        <f>IF(COUNT(Table25[[#This Row],[Darba sākuma datums1]:[Amata pienākumu izpildes termiņš, vai darba beigu datums par kuru iesniegts MP2]])=2,MIN(DATE($V$23,12,31),$D47)-MAX(DATE($V$23,1,1),$C47)+1,0)</f>
        <v>0</v>
      </c>
      <c r="W47" s="99">
        <f>IF(COUNT(Table25[[#This Row],[Darba sākuma datums1]:[Amata pienākumu izpildes termiņš, vai darba beigu datums par kuru iesniegts MP2]])=2,MIN(DATE($W$23,12,31),$D47)-MAX(DATE($W$23,1,1),$C47)+1,0)</f>
        <v>0</v>
      </c>
      <c r="X47" s="99">
        <f>IF(COUNT(Table25[[#This Row],[Darba sākuma datums1]:[Amata pienākumu izpildes termiņš, vai darba beigu datums par kuru iesniegts MP2]])=2,MIN(DATE($X$23,12,31),$D47)-MAX(DATE($X$23,1,1),$C47)+1,0)</f>
        <v>0</v>
      </c>
      <c r="Y47" s="99">
        <f>IF(COUNT(Table25[[#This Row],[Darba sākuma datums1]:[Amata pienākumu izpildes termiņš, vai darba beigu datums par kuru iesniegts MP2]])=2,MIN(DATE($Y$23,12,31),$D47)-MAX(DATE($Y$23,1,1),$C47)+1,0)</f>
        <v>0</v>
      </c>
      <c r="Z47" s="99">
        <f>IF(COUNT(Table25[[#This Row],[Darba sākuma datums1]:[Amata pienākumu izpildes termiņš, vai darba beigu datums par kuru iesniegts MP2]])=2,MIN(DATE($Z$23,12,31),$D47)-MAX(DATE(Z$23,1,1),$C47)+1,0)</f>
        <v>0</v>
      </c>
      <c r="AA47" s="99">
        <f>IF(COUNT(Table25[[#This Row],[Darba sākuma datums1]:[Amata pienākumu izpildes termiņš, vai darba beigu datums par kuru iesniegts MP2]])=2,MIN(DATE($AA$23,12,31),$D47)-MAX(DATE($AA$23,1,1),$C47)+1,0)</f>
        <v>0</v>
      </c>
      <c r="AB47" s="99">
        <f>IF(COUNT(Table25[[#This Row],[Darba sākuma datums1]:[Amata pienākumu izpildes termiņš, vai darba beigu datums par kuru iesniegts MP2]])=2,MIN(DATE($AB$23,12,31),$D47)-MAX(DATE($AB$23,1,1),$C47)+1,0)</f>
        <v>0</v>
      </c>
      <c r="AC47" s="99">
        <f>IF(COUNT(Table25[[#This Row],[Darba sākuma datums1]:[Amata pienākumu izpildes termiņš, vai darba beigu datums par kuru iesniegts MP2]])=2,MIN(DATE($AC$23,12,31),$D47)-MAX(DATE($AC$23,1,1),$C47)+1,0)</f>
        <v>0</v>
      </c>
      <c r="AD47" s="109">
        <f>IF(COUNT(Table25[[#This Row],[Darba sākuma datums1]:[Amata pienākumu izpildes termiņš, vai darba beigu datums par kuru iesniegts MP2]])=2,MIN(DATE($AD$23,12,31),$D47)-MAX(DATE($AD$23,1,1),$C47)+1,0)</f>
        <v>0</v>
      </c>
      <c r="AE47" s="106">
        <f t="shared" si="10"/>
        <v>0</v>
      </c>
      <c r="AF47" s="99">
        <f t="shared" si="1"/>
        <v>0</v>
      </c>
      <c r="AG47" s="99">
        <f t="shared" si="2"/>
        <v>0</v>
      </c>
      <c r="AH47" s="99">
        <f t="shared" si="3"/>
        <v>0</v>
      </c>
      <c r="AI47" s="99">
        <f t="shared" si="4"/>
        <v>0</v>
      </c>
      <c r="AJ47" s="99">
        <f t="shared" si="5"/>
        <v>0</v>
      </c>
      <c r="AK47" s="99">
        <f t="shared" si="6"/>
        <v>0</v>
      </c>
      <c r="AL47" s="99">
        <f t="shared" si="7"/>
        <v>0</v>
      </c>
      <c r="AM47" s="100">
        <f t="shared" si="8"/>
        <v>0</v>
      </c>
      <c r="AN47" s="103" t="e">
        <f>Table25[[#This Row],[2021]]/Table25[[#This Row],[d.2021]]</f>
        <v>#DIV/0!</v>
      </c>
      <c r="AO47" s="104" t="e">
        <f>Table25[[#This Row],[2022]]/Table25[[#This Row],[d.2022]]</f>
        <v>#DIV/0!</v>
      </c>
      <c r="AP47" s="104" t="e">
        <f>Table25[[#This Row],[2023]]/Table25[[#This Row],[d.2023]]</f>
        <v>#DIV/0!</v>
      </c>
      <c r="AQ47" s="104" t="e">
        <f>Table25[[#This Row],[2024]]/Table25[[#This Row],[d.2024]]</f>
        <v>#DIV/0!</v>
      </c>
      <c r="AR47" s="104" t="e">
        <f>Table25[[#This Row],[2025]]/Table25[[#This Row],[d.2025]]</f>
        <v>#DIV/0!</v>
      </c>
      <c r="AS47" s="104" t="e">
        <f>Table25[[#This Row],[2026]]/Table25[[#This Row],[d.2026]]</f>
        <v>#DIV/0!</v>
      </c>
      <c r="AT47" s="104" t="e">
        <f>Table25[[#This Row],[2027]]/Table25[[#This Row],[d.2027]]</f>
        <v>#DIV/0!</v>
      </c>
      <c r="AU47" s="104" t="e">
        <f>Table25[[#This Row],[2028]]/Table25[[#This Row],[d.2028]]</f>
        <v>#DIV/0!</v>
      </c>
      <c r="AV47" s="108" t="e">
        <f>Table25[[#This Row],[2029]]/Table25[[#This Row],[d.2029]]</f>
        <v>#DIV/0!</v>
      </c>
      <c r="AW47" s="97" t="e">
        <f>Table25[[#This Row],[e.2021]]/Table25[[#This Row],[Papildatvaļinājums par 20216]]</f>
        <v>#DIV/0!</v>
      </c>
      <c r="AX47" s="97" t="e">
        <f>Table25[[#This Row],[e.2022]]/Table25[[#This Row],[Papildatvaļinājums par 20226]]</f>
        <v>#DIV/0!</v>
      </c>
      <c r="AY47" s="97" t="e">
        <f>Table25[[#This Row],[e.2023]]/Table25[[#This Row],[Papildatvaļinājums par 20236]]</f>
        <v>#DIV/0!</v>
      </c>
      <c r="AZ47" s="97" t="e">
        <f>Table25[[#This Row],[e.2024]]/Table25[[#This Row],[Papildatvaļinājums par 20246]]</f>
        <v>#DIV/0!</v>
      </c>
      <c r="BA47" s="97" t="e">
        <f>Table25[[#This Row],[e.2025]]/Table25[[#This Row],[Papildatvaļinājums par 20256]]</f>
        <v>#DIV/0!</v>
      </c>
      <c r="BB47" s="97" t="e">
        <f>Table25[[#This Row],[e.2026]]/Table25[[#This Row],[Papildatvaļinājums par 20266]]</f>
        <v>#DIV/0!</v>
      </c>
      <c r="BC47" s="97" t="e">
        <f>Table25[[#This Row],[e.2027]]/Table25[[#This Row],[Papildatvaļinājums par 20276]]</f>
        <v>#DIV/0!</v>
      </c>
      <c r="BD47" s="97" t="e">
        <f>Table25[[#This Row],[e.2028]]/Table25[[#This Row],[Papildatvaļinājums par 20286]]</f>
        <v>#DIV/0!</v>
      </c>
      <c r="BE47" s="98" t="e">
        <f>Table25[[#This Row],[e.2029]]/Table25[[#This Row],[Papildatvaļinājums par 20296]]</f>
        <v>#DIV/0!</v>
      </c>
      <c r="BF47" s="85">
        <f>YEAR(Table25[[#This Row],[Ja papildatvaļinājums - darbinieka darba uzsākšana iestādē, ja darbs projektā nav uzsākts 1.janvārī4]])</f>
        <v>1900</v>
      </c>
      <c r="BG47" s="86">
        <f>MONTH(Table25[[#This Row],[Ja papildatvaļinājums - darbinieka darba uzsākšana iestādē, ja darbs projektā nav uzsākts 1.janvārī4]])</f>
        <v>1</v>
      </c>
      <c r="BH47" s="86">
        <f>DAY(Table25[[#This Row],[Ja papildatvaļinājums - darbinieka darba uzsākšana iestādē, ja darbs projektā nav uzsākts 1.janvārī4]])</f>
        <v>0</v>
      </c>
      <c r="BI47" s="147">
        <f t="shared" si="9"/>
        <v>1</v>
      </c>
      <c r="BJ47" s="144" cm="1">
        <f t="array" ref="BJ47">_xlfn.IFS($BF47=2021,$BI47,$BS47=2021,$BV47,$BF47&lt;2021,$BJ$22,$BS47&gt;2021,$BJ$22,$BF47&gt;2021,$BJ$22,$BS47&lt;2021,$BJ$22)</f>
        <v>365</v>
      </c>
      <c r="BK47" s="116" cm="1">
        <f t="array" ref="BK47">_xlfn.IFS($BF47=2022,$BI47,$BS47=2022,$BV47,$BF47&lt;2022,$BK$22,$BS47&gt;2022,$BK$22,$BF47&gt;2022,$BK$22,$BS47&lt;2022,$BK$22)</f>
        <v>365</v>
      </c>
      <c r="BL47" s="116" cm="1">
        <f t="array" ref="BL47">_xlfn.IFS($BF47=2023,$BI47,$BS47=2023,$BV47,$BF47&lt;2023,$BL$22,$BS47&gt;2023,$BL$22,$BF47&gt;2023,$BL$22,$BS47&lt;2023,$BL$22)</f>
        <v>365</v>
      </c>
      <c r="BM47" s="116" cm="1">
        <f t="array" ref="BM47">_xlfn.IFS($BF47=2024,$BI47,$BS47=2024,$BV47,$BF47&lt;2024,$BM$22,$BS47&gt;2024,$BM$22,$BF47&gt;2024,$BM$22,$BS47&lt;2024,$BM$22)</f>
        <v>366</v>
      </c>
      <c r="BN47" s="116" cm="1">
        <f t="array" ref="BN47">_xlfn.IFS($BF47=2025,$BI47,$BS47=2025,$BV47,$BF47&lt;2025,$BN$22,$BS47&gt;2025,$BN$22,$BF47&gt;2025,$BN$22,$BS47&lt;2025,$BN$22)</f>
        <v>365</v>
      </c>
      <c r="BO47" s="116" cm="1">
        <f t="array" ref="BO47">_xlfn.IFS($BF47=2026,$BI47,$BS47=2026,$BV47,$BF47&lt;2026,$BO$22,$BS47&gt;2026,$BO$22,$BF47&gt;2026,$BO$22,$BS47&lt;2026,$BO$22)</f>
        <v>365</v>
      </c>
      <c r="BP47" s="116" cm="1">
        <f t="array" ref="BP47">_xlfn.IFS($BF47=2027,$BI47,$BS47=2027,$BV47,$BF47&lt;2027,$BP$22,$BS47&gt;2027,$BP$22,$BF47&gt;2027,$BP$22,$BS47&lt;2027,$BP$22)</f>
        <v>365</v>
      </c>
      <c r="BQ47" s="116" cm="1">
        <f t="array" ref="BQ47">_xlfn.IFS($BF47=2028,$BI47,$BS47=2028,$BV47,$BF47&lt;2028,$BQ$22,$BS47&gt;2028,$BQ$22,$BF47&gt;2028,$BQ$22,$BS47&lt;2028,$BQ$22)</f>
        <v>366</v>
      </c>
      <c r="BR47" s="119" cm="1">
        <f t="array" ref="BR47">_xlfn.IFS($BF47=2029,$BI47,$BS47=2029,$BV47,$BF47&lt;2029,$BR$22,$BS47&gt;2029,$BR$22,$BF47&gt;2029,$BR$22,$BS47&lt;2029,$BR$22)</f>
        <v>365</v>
      </c>
      <c r="BS47" s="142">
        <f>YEAR(Table25[[#This Row],[Ja papildatvaļinājums - darbinieka darba beigšanas datums iestādē, ja darbs projektā nav beigts  31.decembrī5]])</f>
        <v>1900</v>
      </c>
      <c r="BT47" s="141">
        <f>MONTH(Table25[[#This Row],[Ja papildatvaļinājums - darbinieka darba beigšanas datums iestādē, ja darbs projektā nav beigts  31.decembrī5]])</f>
        <v>1</v>
      </c>
      <c r="BU47" s="141">
        <f>DAY(Table25[[#This Row],[Ja papildatvaļinājums - darbinieka darba beigšanas datums iestādē, ja darbs projektā nav beigts  31.decembrī5]])</f>
        <v>0</v>
      </c>
      <c r="BV47" s="141">
        <f>IF(YEAR($J47)=YEAR($K47),MIN(DATE($BS47,$BT47,$BU47),$K47)-MAX(DATE($BF47,$BG47,$BH47),$J47)+1,MIN(DATE($BS47,$BT47,$BU47),$K47)-MAX(DATE(Table25[[#This Row],[Darba beigu gads iestādē]],1,1))+1)</f>
        <v>1</v>
      </c>
    </row>
    <row r="48" spans="1:74" x14ac:dyDescent="0.3">
      <c r="A48" s="26">
        <v>25</v>
      </c>
      <c r="B48" s="3"/>
      <c r="C48" s="197"/>
      <c r="D48" s="198"/>
      <c r="E48" s="63">
        <f>SUMIF(Table25[[#This Row],[b.2021]:[c.2029]],"&gt;0",Table25[[#This Row],[b.2021]:[c.2029]])</f>
        <v>0</v>
      </c>
      <c r="F48" s="189"/>
      <c r="G48" s="190"/>
      <c r="H48" s="66">
        <f>Table25[[#This Row],[Atvaļinājuma dienu skaits, kas projektā attiecināts iepriekšējos MP ]]+Table25[[#This Row],[Atvaļinājuma dienu skaits, kas pieprasīts šajā MP3]]</f>
        <v>0</v>
      </c>
      <c r="I48" s="29">
        <f>Table25[[#This Row],[Atvaļinājums proporcionāli nostrādātajam laikam projektā (Visi atvaļinājumi kopā)]]-H48</f>
        <v>0</v>
      </c>
      <c r="J48" s="191"/>
      <c r="K48" s="192"/>
      <c r="L48" s="193"/>
      <c r="M48" s="194"/>
      <c r="N48" s="194"/>
      <c r="O48" s="194"/>
      <c r="P48" s="194"/>
      <c r="Q48" s="194"/>
      <c r="R48" s="194"/>
      <c r="S48" s="194"/>
      <c r="T48" s="195"/>
      <c r="U48" s="196"/>
      <c r="V48" s="106">
        <f>IF(COUNT(Table25[[#This Row],[Darba sākuma datums1]:[Amata pienākumu izpildes termiņš, vai darba beigu datums par kuru iesniegts MP2]])=2,MIN(DATE($V$23,12,31),$D48)-MAX(DATE($V$23,1,1),$C48)+1,0)</f>
        <v>0</v>
      </c>
      <c r="W48" s="99">
        <f>IF(COUNT(Table25[[#This Row],[Darba sākuma datums1]:[Amata pienākumu izpildes termiņš, vai darba beigu datums par kuru iesniegts MP2]])=2,MIN(DATE($W$23,12,31),$D48)-MAX(DATE($W$23,1,1),$C48)+1,0)</f>
        <v>0</v>
      </c>
      <c r="X48" s="99">
        <f>IF(COUNT(Table25[[#This Row],[Darba sākuma datums1]:[Amata pienākumu izpildes termiņš, vai darba beigu datums par kuru iesniegts MP2]])=2,MIN(DATE($X$23,12,31),$D48)-MAX(DATE($X$23,1,1),$C48)+1,0)</f>
        <v>0</v>
      </c>
      <c r="Y48" s="99">
        <f>IF(COUNT(Table25[[#This Row],[Darba sākuma datums1]:[Amata pienākumu izpildes termiņš, vai darba beigu datums par kuru iesniegts MP2]])=2,MIN(DATE($Y$23,12,31),$D48)-MAX(DATE($Y$23,1,1),$C48)+1,0)</f>
        <v>0</v>
      </c>
      <c r="Z48" s="99">
        <f>IF(COUNT(Table25[[#This Row],[Darba sākuma datums1]:[Amata pienākumu izpildes termiņš, vai darba beigu datums par kuru iesniegts MP2]])=2,MIN(DATE($Z$23,12,31),$D48)-MAX(DATE(Z$23,1,1),$C48)+1,0)</f>
        <v>0</v>
      </c>
      <c r="AA48" s="99">
        <f>IF(COUNT(Table25[[#This Row],[Darba sākuma datums1]:[Amata pienākumu izpildes termiņš, vai darba beigu datums par kuru iesniegts MP2]])=2,MIN(DATE($AA$23,12,31),$D48)-MAX(DATE($AA$23,1,1),$C48)+1,0)</f>
        <v>0</v>
      </c>
      <c r="AB48" s="99">
        <f>IF(COUNT(Table25[[#This Row],[Darba sākuma datums1]:[Amata pienākumu izpildes termiņš, vai darba beigu datums par kuru iesniegts MP2]])=2,MIN(DATE($AB$23,12,31),$D48)-MAX(DATE($AB$23,1,1),$C48)+1,0)</f>
        <v>0</v>
      </c>
      <c r="AC48" s="99">
        <f>IF(COUNT(Table25[[#This Row],[Darba sākuma datums1]:[Amata pienākumu izpildes termiņš, vai darba beigu datums par kuru iesniegts MP2]])=2,MIN(DATE($AC$23,12,31),$D48)-MAX(DATE($AC$23,1,1),$C48)+1,0)</f>
        <v>0</v>
      </c>
      <c r="AD48" s="109">
        <f>IF(COUNT(Table25[[#This Row],[Darba sākuma datums1]:[Amata pienākumu izpildes termiņš, vai darba beigu datums par kuru iesniegts MP2]])=2,MIN(DATE($AD$23,12,31),$D48)-MAX(DATE($AD$23,1,1),$C48)+1,0)</f>
        <v>0</v>
      </c>
      <c r="AE48" s="106">
        <f t="shared" si="10"/>
        <v>0</v>
      </c>
      <c r="AF48" s="99">
        <f t="shared" si="1"/>
        <v>0</v>
      </c>
      <c r="AG48" s="99">
        <f t="shared" si="2"/>
        <v>0</v>
      </c>
      <c r="AH48" s="99">
        <f t="shared" si="3"/>
        <v>0</v>
      </c>
      <c r="AI48" s="99">
        <f t="shared" si="4"/>
        <v>0</v>
      </c>
      <c r="AJ48" s="99">
        <f t="shared" si="5"/>
        <v>0</v>
      </c>
      <c r="AK48" s="99">
        <f t="shared" si="6"/>
        <v>0</v>
      </c>
      <c r="AL48" s="99">
        <f t="shared" si="7"/>
        <v>0</v>
      </c>
      <c r="AM48" s="100">
        <f t="shared" si="8"/>
        <v>0</v>
      </c>
      <c r="AN48" s="103" t="e">
        <f>Table25[[#This Row],[2021]]/Table25[[#This Row],[d.2021]]</f>
        <v>#DIV/0!</v>
      </c>
      <c r="AO48" s="104" t="e">
        <f>Table25[[#This Row],[2022]]/Table25[[#This Row],[d.2022]]</f>
        <v>#DIV/0!</v>
      </c>
      <c r="AP48" s="104" t="e">
        <f>Table25[[#This Row],[2023]]/Table25[[#This Row],[d.2023]]</f>
        <v>#DIV/0!</v>
      </c>
      <c r="AQ48" s="104" t="e">
        <f>Table25[[#This Row],[2024]]/Table25[[#This Row],[d.2024]]</f>
        <v>#DIV/0!</v>
      </c>
      <c r="AR48" s="104" t="e">
        <f>Table25[[#This Row],[2025]]/Table25[[#This Row],[d.2025]]</f>
        <v>#DIV/0!</v>
      </c>
      <c r="AS48" s="104" t="e">
        <f>Table25[[#This Row],[2026]]/Table25[[#This Row],[d.2026]]</f>
        <v>#DIV/0!</v>
      </c>
      <c r="AT48" s="104" t="e">
        <f>Table25[[#This Row],[2027]]/Table25[[#This Row],[d.2027]]</f>
        <v>#DIV/0!</v>
      </c>
      <c r="AU48" s="104" t="e">
        <f>Table25[[#This Row],[2028]]/Table25[[#This Row],[d.2028]]</f>
        <v>#DIV/0!</v>
      </c>
      <c r="AV48" s="108" t="e">
        <f>Table25[[#This Row],[2029]]/Table25[[#This Row],[d.2029]]</f>
        <v>#DIV/0!</v>
      </c>
      <c r="AW48" s="97" t="e">
        <f>Table25[[#This Row],[e.2021]]/Table25[[#This Row],[Papildatvaļinājums par 20216]]</f>
        <v>#DIV/0!</v>
      </c>
      <c r="AX48" s="97" t="e">
        <f>Table25[[#This Row],[e.2022]]/Table25[[#This Row],[Papildatvaļinājums par 20226]]</f>
        <v>#DIV/0!</v>
      </c>
      <c r="AY48" s="97" t="e">
        <f>Table25[[#This Row],[e.2023]]/Table25[[#This Row],[Papildatvaļinājums par 20236]]</f>
        <v>#DIV/0!</v>
      </c>
      <c r="AZ48" s="97" t="e">
        <f>Table25[[#This Row],[e.2024]]/Table25[[#This Row],[Papildatvaļinājums par 20246]]</f>
        <v>#DIV/0!</v>
      </c>
      <c r="BA48" s="97" t="e">
        <f>Table25[[#This Row],[e.2025]]/Table25[[#This Row],[Papildatvaļinājums par 20256]]</f>
        <v>#DIV/0!</v>
      </c>
      <c r="BB48" s="97" t="e">
        <f>Table25[[#This Row],[e.2026]]/Table25[[#This Row],[Papildatvaļinājums par 20266]]</f>
        <v>#DIV/0!</v>
      </c>
      <c r="BC48" s="97" t="e">
        <f>Table25[[#This Row],[e.2027]]/Table25[[#This Row],[Papildatvaļinājums par 20276]]</f>
        <v>#DIV/0!</v>
      </c>
      <c r="BD48" s="97" t="e">
        <f>Table25[[#This Row],[e.2028]]/Table25[[#This Row],[Papildatvaļinājums par 20286]]</f>
        <v>#DIV/0!</v>
      </c>
      <c r="BE48" s="98" t="e">
        <f>Table25[[#This Row],[e.2029]]/Table25[[#This Row],[Papildatvaļinājums par 20296]]</f>
        <v>#DIV/0!</v>
      </c>
      <c r="BF48" s="85">
        <f>YEAR(Table25[[#This Row],[Ja papildatvaļinājums - darbinieka darba uzsākšana iestādē, ja darbs projektā nav uzsākts 1.janvārī4]])</f>
        <v>1900</v>
      </c>
      <c r="BG48" s="86">
        <f>MONTH(Table25[[#This Row],[Ja papildatvaļinājums - darbinieka darba uzsākšana iestādē, ja darbs projektā nav uzsākts 1.janvārī4]])</f>
        <v>1</v>
      </c>
      <c r="BH48" s="86">
        <f>DAY(Table25[[#This Row],[Ja papildatvaļinājums - darbinieka darba uzsākšana iestādē, ja darbs projektā nav uzsākts 1.janvārī4]])</f>
        <v>0</v>
      </c>
      <c r="BI48" s="147">
        <f t="shared" si="9"/>
        <v>1</v>
      </c>
      <c r="BJ48" s="144" cm="1">
        <f t="array" ref="BJ48">_xlfn.IFS($BF48=2021,$BI48,$BS48=2021,$BV48,$BF48&lt;2021,$BJ$22,$BS48&gt;2021,$BJ$22,$BF48&gt;2021,$BJ$22,$BS48&lt;2021,$BJ$22)</f>
        <v>365</v>
      </c>
      <c r="BK48" s="116" cm="1">
        <f t="array" ref="BK48">_xlfn.IFS($BF48=2022,$BI48,$BS48=2022,$BV48,$BF48&lt;2022,$BK$22,$BS48&gt;2022,$BK$22,$BF48&gt;2022,$BK$22,$BS48&lt;2022,$BK$22)</f>
        <v>365</v>
      </c>
      <c r="BL48" s="116" cm="1">
        <f t="array" ref="BL48">_xlfn.IFS($BF48=2023,$BI48,$BS48=2023,$BV48,$BF48&lt;2023,$BL$22,$BS48&gt;2023,$BL$22,$BF48&gt;2023,$BL$22,$BS48&lt;2023,$BL$22)</f>
        <v>365</v>
      </c>
      <c r="BM48" s="116" cm="1">
        <f t="array" ref="BM48">_xlfn.IFS($BF48=2024,$BI48,$BS48=2024,$BV48,$BF48&lt;2024,$BM$22,$BS48&gt;2024,$BM$22,$BF48&gt;2024,$BM$22,$BS48&lt;2024,$BM$22)</f>
        <v>366</v>
      </c>
      <c r="BN48" s="116" cm="1">
        <f t="array" ref="BN48">_xlfn.IFS($BF48=2025,$BI48,$BS48=2025,$BV48,$BF48&lt;2025,$BN$22,$BS48&gt;2025,$BN$22,$BF48&gt;2025,$BN$22,$BS48&lt;2025,$BN$22)</f>
        <v>365</v>
      </c>
      <c r="BO48" s="116" cm="1">
        <f t="array" ref="BO48">_xlfn.IFS($BF48=2026,$BI48,$BS48=2026,$BV48,$BF48&lt;2026,$BO$22,$BS48&gt;2026,$BO$22,$BF48&gt;2026,$BO$22,$BS48&lt;2026,$BO$22)</f>
        <v>365</v>
      </c>
      <c r="BP48" s="116" cm="1">
        <f t="array" ref="BP48">_xlfn.IFS($BF48=2027,$BI48,$BS48=2027,$BV48,$BF48&lt;2027,$BP$22,$BS48&gt;2027,$BP$22,$BF48&gt;2027,$BP$22,$BS48&lt;2027,$BP$22)</f>
        <v>365</v>
      </c>
      <c r="BQ48" s="116" cm="1">
        <f t="array" ref="BQ48">_xlfn.IFS($BF48=2028,$BI48,$BS48=2028,$BV48,$BF48&lt;2028,$BQ$22,$BS48&gt;2028,$BQ$22,$BF48&gt;2028,$BQ$22,$BS48&lt;2028,$BQ$22)</f>
        <v>366</v>
      </c>
      <c r="BR48" s="119" cm="1">
        <f t="array" ref="BR48">_xlfn.IFS($BF48=2029,$BI48,$BS48=2029,$BV48,$BF48&lt;2029,$BR$22,$BS48&gt;2029,$BR$22,$BF48&gt;2029,$BR$22,$BS48&lt;2029,$BR$22)</f>
        <v>365</v>
      </c>
      <c r="BS48" s="142">
        <f>YEAR(Table25[[#This Row],[Ja papildatvaļinājums - darbinieka darba beigšanas datums iestādē, ja darbs projektā nav beigts  31.decembrī5]])</f>
        <v>1900</v>
      </c>
      <c r="BT48" s="141">
        <f>MONTH(Table25[[#This Row],[Ja papildatvaļinājums - darbinieka darba beigšanas datums iestādē, ja darbs projektā nav beigts  31.decembrī5]])</f>
        <v>1</v>
      </c>
      <c r="BU48" s="141">
        <f>DAY(Table25[[#This Row],[Ja papildatvaļinājums - darbinieka darba beigšanas datums iestādē, ja darbs projektā nav beigts  31.decembrī5]])</f>
        <v>0</v>
      </c>
      <c r="BV48" s="141">
        <f>IF(YEAR($J48)=YEAR($K48),MIN(DATE($BS48,$BT48,$BU48),$K48)-MAX(DATE($BF48,$BG48,$BH48),$J48)+1,MIN(DATE($BS48,$BT48,$BU48),$K48)-MAX(DATE(Table25[[#This Row],[Darba beigu gads iestādē]],1,1))+1)</f>
        <v>1</v>
      </c>
    </row>
    <row r="49" spans="1:74" x14ac:dyDescent="0.3">
      <c r="A49" s="26">
        <v>26</v>
      </c>
      <c r="B49" s="3"/>
      <c r="C49" s="197"/>
      <c r="D49" s="198"/>
      <c r="E49" s="63">
        <f>SUMIF(Table25[[#This Row],[b.2021]:[c.2029]],"&gt;0",Table25[[#This Row],[b.2021]:[c.2029]])</f>
        <v>0</v>
      </c>
      <c r="F49" s="189"/>
      <c r="G49" s="190"/>
      <c r="H49" s="66">
        <f>Table25[[#This Row],[Atvaļinājuma dienu skaits, kas projektā attiecināts iepriekšējos MP ]]+Table25[[#This Row],[Atvaļinājuma dienu skaits, kas pieprasīts šajā MP3]]</f>
        <v>0</v>
      </c>
      <c r="I49" s="29">
        <f>Table25[[#This Row],[Atvaļinājums proporcionāli nostrādātajam laikam projektā (Visi atvaļinājumi kopā)]]-H49</f>
        <v>0</v>
      </c>
      <c r="J49" s="191"/>
      <c r="K49" s="192"/>
      <c r="L49" s="193"/>
      <c r="M49" s="194"/>
      <c r="N49" s="194"/>
      <c r="O49" s="194"/>
      <c r="P49" s="194"/>
      <c r="Q49" s="194"/>
      <c r="R49" s="194"/>
      <c r="S49" s="194"/>
      <c r="T49" s="195"/>
      <c r="U49" s="196"/>
      <c r="V49" s="106">
        <f>IF(COUNT(Table25[[#This Row],[Darba sākuma datums1]:[Amata pienākumu izpildes termiņš, vai darba beigu datums par kuru iesniegts MP2]])=2,MIN(DATE($V$23,12,31),$D49)-MAX(DATE($V$23,1,1),$C49)+1,0)</f>
        <v>0</v>
      </c>
      <c r="W49" s="99">
        <f>IF(COUNT(Table25[[#This Row],[Darba sākuma datums1]:[Amata pienākumu izpildes termiņš, vai darba beigu datums par kuru iesniegts MP2]])=2,MIN(DATE($W$23,12,31),$D49)-MAX(DATE($W$23,1,1),$C49)+1,0)</f>
        <v>0</v>
      </c>
      <c r="X49" s="99">
        <f>IF(COUNT(Table25[[#This Row],[Darba sākuma datums1]:[Amata pienākumu izpildes termiņš, vai darba beigu datums par kuru iesniegts MP2]])=2,MIN(DATE($X$23,12,31),$D49)-MAX(DATE($X$23,1,1),$C49)+1,0)</f>
        <v>0</v>
      </c>
      <c r="Y49" s="99">
        <f>IF(COUNT(Table25[[#This Row],[Darba sākuma datums1]:[Amata pienākumu izpildes termiņš, vai darba beigu datums par kuru iesniegts MP2]])=2,MIN(DATE($Y$23,12,31),$D49)-MAX(DATE($Y$23,1,1),$C49)+1,0)</f>
        <v>0</v>
      </c>
      <c r="Z49" s="99">
        <f>IF(COUNT(Table25[[#This Row],[Darba sākuma datums1]:[Amata pienākumu izpildes termiņš, vai darba beigu datums par kuru iesniegts MP2]])=2,MIN(DATE($Z$23,12,31),$D49)-MAX(DATE(Z$23,1,1),$C49)+1,0)</f>
        <v>0</v>
      </c>
      <c r="AA49" s="99">
        <f>IF(COUNT(Table25[[#This Row],[Darba sākuma datums1]:[Amata pienākumu izpildes termiņš, vai darba beigu datums par kuru iesniegts MP2]])=2,MIN(DATE($AA$23,12,31),$D49)-MAX(DATE($AA$23,1,1),$C49)+1,0)</f>
        <v>0</v>
      </c>
      <c r="AB49" s="99">
        <f>IF(COUNT(Table25[[#This Row],[Darba sākuma datums1]:[Amata pienākumu izpildes termiņš, vai darba beigu datums par kuru iesniegts MP2]])=2,MIN(DATE($AB$23,12,31),$D49)-MAX(DATE($AB$23,1,1),$C49)+1,0)</f>
        <v>0</v>
      </c>
      <c r="AC49" s="99">
        <f>IF(COUNT(Table25[[#This Row],[Darba sākuma datums1]:[Amata pienākumu izpildes termiņš, vai darba beigu datums par kuru iesniegts MP2]])=2,MIN(DATE($AC$23,12,31),$D49)-MAX(DATE($AC$23,1,1),$C49)+1,0)</f>
        <v>0</v>
      </c>
      <c r="AD49" s="109">
        <f>IF(COUNT(Table25[[#This Row],[Darba sākuma datums1]:[Amata pienākumu izpildes termiņš, vai darba beigu datums par kuru iesniegts MP2]])=2,MIN(DATE($AD$23,12,31),$D49)-MAX(DATE($AD$23,1,1),$C49)+1,0)</f>
        <v>0</v>
      </c>
      <c r="AE49" s="106">
        <f t="shared" si="10"/>
        <v>0</v>
      </c>
      <c r="AF49" s="99">
        <f t="shared" si="1"/>
        <v>0</v>
      </c>
      <c r="AG49" s="99">
        <f t="shared" si="2"/>
        <v>0</v>
      </c>
      <c r="AH49" s="99">
        <f t="shared" si="3"/>
        <v>0</v>
      </c>
      <c r="AI49" s="99">
        <f t="shared" si="4"/>
        <v>0</v>
      </c>
      <c r="AJ49" s="99">
        <f t="shared" si="5"/>
        <v>0</v>
      </c>
      <c r="AK49" s="99">
        <f t="shared" si="6"/>
        <v>0</v>
      </c>
      <c r="AL49" s="99">
        <f t="shared" si="7"/>
        <v>0</v>
      </c>
      <c r="AM49" s="100">
        <f t="shared" si="8"/>
        <v>0</v>
      </c>
      <c r="AN49" s="103" t="e">
        <f>Table25[[#This Row],[2021]]/Table25[[#This Row],[d.2021]]</f>
        <v>#DIV/0!</v>
      </c>
      <c r="AO49" s="104" t="e">
        <f>Table25[[#This Row],[2022]]/Table25[[#This Row],[d.2022]]</f>
        <v>#DIV/0!</v>
      </c>
      <c r="AP49" s="104" t="e">
        <f>Table25[[#This Row],[2023]]/Table25[[#This Row],[d.2023]]</f>
        <v>#DIV/0!</v>
      </c>
      <c r="AQ49" s="104" t="e">
        <f>Table25[[#This Row],[2024]]/Table25[[#This Row],[d.2024]]</f>
        <v>#DIV/0!</v>
      </c>
      <c r="AR49" s="104" t="e">
        <f>Table25[[#This Row],[2025]]/Table25[[#This Row],[d.2025]]</f>
        <v>#DIV/0!</v>
      </c>
      <c r="AS49" s="104" t="e">
        <f>Table25[[#This Row],[2026]]/Table25[[#This Row],[d.2026]]</f>
        <v>#DIV/0!</v>
      </c>
      <c r="AT49" s="104" t="e">
        <f>Table25[[#This Row],[2027]]/Table25[[#This Row],[d.2027]]</f>
        <v>#DIV/0!</v>
      </c>
      <c r="AU49" s="104" t="e">
        <f>Table25[[#This Row],[2028]]/Table25[[#This Row],[d.2028]]</f>
        <v>#DIV/0!</v>
      </c>
      <c r="AV49" s="108" t="e">
        <f>Table25[[#This Row],[2029]]/Table25[[#This Row],[d.2029]]</f>
        <v>#DIV/0!</v>
      </c>
      <c r="AW49" s="97" t="e">
        <f>Table25[[#This Row],[e.2021]]/Table25[[#This Row],[Papildatvaļinājums par 20216]]</f>
        <v>#DIV/0!</v>
      </c>
      <c r="AX49" s="97" t="e">
        <f>Table25[[#This Row],[e.2022]]/Table25[[#This Row],[Papildatvaļinājums par 20226]]</f>
        <v>#DIV/0!</v>
      </c>
      <c r="AY49" s="97" t="e">
        <f>Table25[[#This Row],[e.2023]]/Table25[[#This Row],[Papildatvaļinājums par 20236]]</f>
        <v>#DIV/0!</v>
      </c>
      <c r="AZ49" s="97" t="e">
        <f>Table25[[#This Row],[e.2024]]/Table25[[#This Row],[Papildatvaļinājums par 20246]]</f>
        <v>#DIV/0!</v>
      </c>
      <c r="BA49" s="97" t="e">
        <f>Table25[[#This Row],[e.2025]]/Table25[[#This Row],[Papildatvaļinājums par 20256]]</f>
        <v>#DIV/0!</v>
      </c>
      <c r="BB49" s="97" t="e">
        <f>Table25[[#This Row],[e.2026]]/Table25[[#This Row],[Papildatvaļinājums par 20266]]</f>
        <v>#DIV/0!</v>
      </c>
      <c r="BC49" s="97" t="e">
        <f>Table25[[#This Row],[e.2027]]/Table25[[#This Row],[Papildatvaļinājums par 20276]]</f>
        <v>#DIV/0!</v>
      </c>
      <c r="BD49" s="97" t="e">
        <f>Table25[[#This Row],[e.2028]]/Table25[[#This Row],[Papildatvaļinājums par 20286]]</f>
        <v>#DIV/0!</v>
      </c>
      <c r="BE49" s="98" t="e">
        <f>Table25[[#This Row],[e.2029]]/Table25[[#This Row],[Papildatvaļinājums par 20296]]</f>
        <v>#DIV/0!</v>
      </c>
      <c r="BF49" s="85">
        <f>YEAR(Table25[[#This Row],[Ja papildatvaļinājums - darbinieka darba uzsākšana iestādē, ja darbs projektā nav uzsākts 1.janvārī4]])</f>
        <v>1900</v>
      </c>
      <c r="BG49" s="86">
        <f>MONTH(Table25[[#This Row],[Ja papildatvaļinājums - darbinieka darba uzsākšana iestādē, ja darbs projektā nav uzsākts 1.janvārī4]])</f>
        <v>1</v>
      </c>
      <c r="BH49" s="86">
        <f>DAY(Table25[[#This Row],[Ja papildatvaļinājums - darbinieka darba uzsākšana iestādē, ja darbs projektā nav uzsākts 1.janvārī4]])</f>
        <v>0</v>
      </c>
      <c r="BI49" s="147">
        <f t="shared" si="9"/>
        <v>1</v>
      </c>
      <c r="BJ49" s="144" cm="1">
        <f t="array" ref="BJ49">_xlfn.IFS($BF49=2021,$BI49,$BS49=2021,$BV49,$BF49&lt;2021,$BJ$22,$BS49&gt;2021,$BJ$22,$BF49&gt;2021,$BJ$22,$BS49&lt;2021,$BJ$22)</f>
        <v>365</v>
      </c>
      <c r="BK49" s="116" cm="1">
        <f t="array" ref="BK49">_xlfn.IFS($BF49=2022,$BI49,$BS49=2022,$BV49,$BF49&lt;2022,$BK$22,$BS49&gt;2022,$BK$22,$BF49&gt;2022,$BK$22,$BS49&lt;2022,$BK$22)</f>
        <v>365</v>
      </c>
      <c r="BL49" s="116" cm="1">
        <f t="array" ref="BL49">_xlfn.IFS($BF49=2023,$BI49,$BS49=2023,$BV49,$BF49&lt;2023,$BL$22,$BS49&gt;2023,$BL$22,$BF49&gt;2023,$BL$22,$BS49&lt;2023,$BL$22)</f>
        <v>365</v>
      </c>
      <c r="BM49" s="116" cm="1">
        <f t="array" ref="BM49">_xlfn.IFS($BF49=2024,$BI49,$BS49=2024,$BV49,$BF49&lt;2024,$BM$22,$BS49&gt;2024,$BM$22,$BF49&gt;2024,$BM$22,$BS49&lt;2024,$BM$22)</f>
        <v>366</v>
      </c>
      <c r="BN49" s="116" cm="1">
        <f t="array" ref="BN49">_xlfn.IFS($BF49=2025,$BI49,$BS49=2025,$BV49,$BF49&lt;2025,$BN$22,$BS49&gt;2025,$BN$22,$BF49&gt;2025,$BN$22,$BS49&lt;2025,$BN$22)</f>
        <v>365</v>
      </c>
      <c r="BO49" s="116" cm="1">
        <f t="array" ref="BO49">_xlfn.IFS($BF49=2026,$BI49,$BS49=2026,$BV49,$BF49&lt;2026,$BO$22,$BS49&gt;2026,$BO$22,$BF49&gt;2026,$BO$22,$BS49&lt;2026,$BO$22)</f>
        <v>365</v>
      </c>
      <c r="BP49" s="116" cm="1">
        <f t="array" ref="BP49">_xlfn.IFS($BF49=2027,$BI49,$BS49=2027,$BV49,$BF49&lt;2027,$BP$22,$BS49&gt;2027,$BP$22,$BF49&gt;2027,$BP$22,$BS49&lt;2027,$BP$22)</f>
        <v>365</v>
      </c>
      <c r="BQ49" s="116" cm="1">
        <f t="array" ref="BQ49">_xlfn.IFS($BF49=2028,$BI49,$BS49=2028,$BV49,$BF49&lt;2028,$BQ$22,$BS49&gt;2028,$BQ$22,$BF49&gt;2028,$BQ$22,$BS49&lt;2028,$BQ$22)</f>
        <v>366</v>
      </c>
      <c r="BR49" s="119" cm="1">
        <f t="array" ref="BR49">_xlfn.IFS($BF49=2029,$BI49,$BS49=2029,$BV49,$BF49&lt;2029,$BR$22,$BS49&gt;2029,$BR$22,$BF49&gt;2029,$BR$22,$BS49&lt;2029,$BR$22)</f>
        <v>365</v>
      </c>
      <c r="BS49" s="142">
        <f>YEAR(Table25[[#This Row],[Ja papildatvaļinājums - darbinieka darba beigšanas datums iestādē, ja darbs projektā nav beigts  31.decembrī5]])</f>
        <v>1900</v>
      </c>
      <c r="BT49" s="141">
        <f>MONTH(Table25[[#This Row],[Ja papildatvaļinājums - darbinieka darba beigšanas datums iestādē, ja darbs projektā nav beigts  31.decembrī5]])</f>
        <v>1</v>
      </c>
      <c r="BU49" s="141">
        <f>DAY(Table25[[#This Row],[Ja papildatvaļinājums - darbinieka darba beigšanas datums iestādē, ja darbs projektā nav beigts  31.decembrī5]])</f>
        <v>0</v>
      </c>
      <c r="BV49" s="141">
        <f>IF(YEAR($J49)=YEAR($K49),MIN(DATE($BS49,$BT49,$BU49),$K49)-MAX(DATE($BF49,$BG49,$BH49),$J49)+1,MIN(DATE($BS49,$BT49,$BU49),$K49)-MAX(DATE(Table25[[#This Row],[Darba beigu gads iestādē]],1,1))+1)</f>
        <v>1</v>
      </c>
    </row>
    <row r="50" spans="1:74" x14ac:dyDescent="0.3">
      <c r="A50" s="26">
        <v>27</v>
      </c>
      <c r="B50" s="3"/>
      <c r="C50" s="197"/>
      <c r="D50" s="198"/>
      <c r="E50" s="63">
        <f>SUMIF(Table25[[#This Row],[b.2021]:[c.2029]],"&gt;0",Table25[[#This Row],[b.2021]:[c.2029]])</f>
        <v>0</v>
      </c>
      <c r="F50" s="189"/>
      <c r="G50" s="190"/>
      <c r="H50" s="66">
        <f>Table25[[#This Row],[Atvaļinājuma dienu skaits, kas projektā attiecināts iepriekšējos MP ]]+Table25[[#This Row],[Atvaļinājuma dienu skaits, kas pieprasīts šajā MP3]]</f>
        <v>0</v>
      </c>
      <c r="I50" s="29">
        <f>Table25[[#This Row],[Atvaļinājums proporcionāli nostrādātajam laikam projektā (Visi atvaļinājumi kopā)]]-H50</f>
        <v>0</v>
      </c>
      <c r="J50" s="191"/>
      <c r="K50" s="192"/>
      <c r="L50" s="193"/>
      <c r="M50" s="194"/>
      <c r="N50" s="194"/>
      <c r="O50" s="194"/>
      <c r="P50" s="194"/>
      <c r="Q50" s="194"/>
      <c r="R50" s="194"/>
      <c r="S50" s="194"/>
      <c r="T50" s="195"/>
      <c r="U50" s="196"/>
      <c r="V50" s="106">
        <f>IF(COUNT(Table25[[#This Row],[Darba sākuma datums1]:[Amata pienākumu izpildes termiņš, vai darba beigu datums par kuru iesniegts MP2]])=2,MIN(DATE($V$23,12,31),$D50)-MAX(DATE($V$23,1,1),$C50)+1,0)</f>
        <v>0</v>
      </c>
      <c r="W50" s="99">
        <f>IF(COUNT(Table25[[#This Row],[Darba sākuma datums1]:[Amata pienākumu izpildes termiņš, vai darba beigu datums par kuru iesniegts MP2]])=2,MIN(DATE($W$23,12,31),$D50)-MAX(DATE($W$23,1,1),$C50)+1,0)</f>
        <v>0</v>
      </c>
      <c r="X50" s="99">
        <f>IF(COUNT(Table25[[#This Row],[Darba sākuma datums1]:[Amata pienākumu izpildes termiņš, vai darba beigu datums par kuru iesniegts MP2]])=2,MIN(DATE($X$23,12,31),$D50)-MAX(DATE($X$23,1,1),$C50)+1,0)</f>
        <v>0</v>
      </c>
      <c r="Y50" s="99">
        <f>IF(COUNT(Table25[[#This Row],[Darba sākuma datums1]:[Amata pienākumu izpildes termiņš, vai darba beigu datums par kuru iesniegts MP2]])=2,MIN(DATE($Y$23,12,31),$D50)-MAX(DATE($Y$23,1,1),$C50)+1,0)</f>
        <v>0</v>
      </c>
      <c r="Z50" s="99">
        <f>IF(COUNT(Table25[[#This Row],[Darba sākuma datums1]:[Amata pienākumu izpildes termiņš, vai darba beigu datums par kuru iesniegts MP2]])=2,MIN(DATE($Z$23,12,31),$D50)-MAX(DATE(Z$23,1,1),$C50)+1,0)</f>
        <v>0</v>
      </c>
      <c r="AA50" s="99">
        <f>IF(COUNT(Table25[[#This Row],[Darba sākuma datums1]:[Amata pienākumu izpildes termiņš, vai darba beigu datums par kuru iesniegts MP2]])=2,MIN(DATE($AA$23,12,31),$D50)-MAX(DATE($AA$23,1,1),$C50)+1,0)</f>
        <v>0</v>
      </c>
      <c r="AB50" s="99">
        <f>IF(COUNT(Table25[[#This Row],[Darba sākuma datums1]:[Amata pienākumu izpildes termiņš, vai darba beigu datums par kuru iesniegts MP2]])=2,MIN(DATE($AB$23,12,31),$D50)-MAX(DATE($AB$23,1,1),$C50)+1,0)</f>
        <v>0</v>
      </c>
      <c r="AC50" s="99">
        <f>IF(COUNT(Table25[[#This Row],[Darba sākuma datums1]:[Amata pienākumu izpildes termiņš, vai darba beigu datums par kuru iesniegts MP2]])=2,MIN(DATE($AC$23,12,31),$D50)-MAX(DATE($AC$23,1,1),$C50)+1,0)</f>
        <v>0</v>
      </c>
      <c r="AD50" s="109">
        <f>IF(COUNT(Table25[[#This Row],[Darba sākuma datums1]:[Amata pienākumu izpildes termiņš, vai darba beigu datums par kuru iesniegts MP2]])=2,MIN(DATE($AD$23,12,31),$D50)-MAX(DATE($AD$23,1,1),$C50)+1,0)</f>
        <v>0</v>
      </c>
      <c r="AE50" s="106">
        <f t="shared" si="10"/>
        <v>0</v>
      </c>
      <c r="AF50" s="99">
        <f t="shared" si="1"/>
        <v>0</v>
      </c>
      <c r="AG50" s="99">
        <f t="shared" si="2"/>
        <v>0</v>
      </c>
      <c r="AH50" s="99">
        <f t="shared" si="3"/>
        <v>0</v>
      </c>
      <c r="AI50" s="99">
        <f t="shared" si="4"/>
        <v>0</v>
      </c>
      <c r="AJ50" s="99">
        <f t="shared" si="5"/>
        <v>0</v>
      </c>
      <c r="AK50" s="99">
        <f t="shared" si="6"/>
        <v>0</v>
      </c>
      <c r="AL50" s="99">
        <f t="shared" si="7"/>
        <v>0</v>
      </c>
      <c r="AM50" s="100">
        <f t="shared" si="8"/>
        <v>0</v>
      </c>
      <c r="AN50" s="103" t="e">
        <f>Table25[[#This Row],[2021]]/Table25[[#This Row],[d.2021]]</f>
        <v>#DIV/0!</v>
      </c>
      <c r="AO50" s="104" t="e">
        <f>Table25[[#This Row],[2022]]/Table25[[#This Row],[d.2022]]</f>
        <v>#DIV/0!</v>
      </c>
      <c r="AP50" s="104" t="e">
        <f>Table25[[#This Row],[2023]]/Table25[[#This Row],[d.2023]]</f>
        <v>#DIV/0!</v>
      </c>
      <c r="AQ50" s="104" t="e">
        <f>Table25[[#This Row],[2024]]/Table25[[#This Row],[d.2024]]</f>
        <v>#DIV/0!</v>
      </c>
      <c r="AR50" s="104" t="e">
        <f>Table25[[#This Row],[2025]]/Table25[[#This Row],[d.2025]]</f>
        <v>#DIV/0!</v>
      </c>
      <c r="AS50" s="104" t="e">
        <f>Table25[[#This Row],[2026]]/Table25[[#This Row],[d.2026]]</f>
        <v>#DIV/0!</v>
      </c>
      <c r="AT50" s="104" t="e">
        <f>Table25[[#This Row],[2027]]/Table25[[#This Row],[d.2027]]</f>
        <v>#DIV/0!</v>
      </c>
      <c r="AU50" s="104" t="e">
        <f>Table25[[#This Row],[2028]]/Table25[[#This Row],[d.2028]]</f>
        <v>#DIV/0!</v>
      </c>
      <c r="AV50" s="108" t="e">
        <f>Table25[[#This Row],[2029]]/Table25[[#This Row],[d.2029]]</f>
        <v>#DIV/0!</v>
      </c>
      <c r="AW50" s="97" t="e">
        <f>Table25[[#This Row],[e.2021]]/Table25[[#This Row],[Papildatvaļinājums par 20216]]</f>
        <v>#DIV/0!</v>
      </c>
      <c r="AX50" s="97" t="e">
        <f>Table25[[#This Row],[e.2022]]/Table25[[#This Row],[Papildatvaļinājums par 20226]]</f>
        <v>#DIV/0!</v>
      </c>
      <c r="AY50" s="97" t="e">
        <f>Table25[[#This Row],[e.2023]]/Table25[[#This Row],[Papildatvaļinājums par 20236]]</f>
        <v>#DIV/0!</v>
      </c>
      <c r="AZ50" s="97" t="e">
        <f>Table25[[#This Row],[e.2024]]/Table25[[#This Row],[Papildatvaļinājums par 20246]]</f>
        <v>#DIV/0!</v>
      </c>
      <c r="BA50" s="97" t="e">
        <f>Table25[[#This Row],[e.2025]]/Table25[[#This Row],[Papildatvaļinājums par 20256]]</f>
        <v>#DIV/0!</v>
      </c>
      <c r="BB50" s="97" t="e">
        <f>Table25[[#This Row],[e.2026]]/Table25[[#This Row],[Papildatvaļinājums par 20266]]</f>
        <v>#DIV/0!</v>
      </c>
      <c r="BC50" s="97" t="e">
        <f>Table25[[#This Row],[e.2027]]/Table25[[#This Row],[Papildatvaļinājums par 20276]]</f>
        <v>#DIV/0!</v>
      </c>
      <c r="BD50" s="97" t="e">
        <f>Table25[[#This Row],[e.2028]]/Table25[[#This Row],[Papildatvaļinājums par 20286]]</f>
        <v>#DIV/0!</v>
      </c>
      <c r="BE50" s="98" t="e">
        <f>Table25[[#This Row],[e.2029]]/Table25[[#This Row],[Papildatvaļinājums par 20296]]</f>
        <v>#DIV/0!</v>
      </c>
      <c r="BF50" s="85">
        <f>YEAR(Table25[[#This Row],[Ja papildatvaļinājums - darbinieka darba uzsākšana iestādē, ja darbs projektā nav uzsākts 1.janvārī4]])</f>
        <v>1900</v>
      </c>
      <c r="BG50" s="86">
        <f>MONTH(Table25[[#This Row],[Ja papildatvaļinājums - darbinieka darba uzsākšana iestādē, ja darbs projektā nav uzsākts 1.janvārī4]])</f>
        <v>1</v>
      </c>
      <c r="BH50" s="86">
        <f>DAY(Table25[[#This Row],[Ja papildatvaļinājums - darbinieka darba uzsākšana iestādē, ja darbs projektā nav uzsākts 1.janvārī4]])</f>
        <v>0</v>
      </c>
      <c r="BI50" s="147">
        <f t="shared" si="9"/>
        <v>1</v>
      </c>
      <c r="BJ50" s="144" cm="1">
        <f t="array" ref="BJ50">_xlfn.IFS($BF50=2021,$BI50,$BS50=2021,$BV50,$BF50&lt;2021,$BJ$22,$BS50&gt;2021,$BJ$22,$BF50&gt;2021,$BJ$22,$BS50&lt;2021,$BJ$22)</f>
        <v>365</v>
      </c>
      <c r="BK50" s="116" cm="1">
        <f t="array" ref="BK50">_xlfn.IFS($BF50=2022,$BI50,$BS50=2022,$BV50,$BF50&lt;2022,$BK$22,$BS50&gt;2022,$BK$22,$BF50&gt;2022,$BK$22,$BS50&lt;2022,$BK$22)</f>
        <v>365</v>
      </c>
      <c r="BL50" s="116" cm="1">
        <f t="array" ref="BL50">_xlfn.IFS($BF50=2023,$BI50,$BS50=2023,$BV50,$BF50&lt;2023,$BL$22,$BS50&gt;2023,$BL$22,$BF50&gt;2023,$BL$22,$BS50&lt;2023,$BL$22)</f>
        <v>365</v>
      </c>
      <c r="BM50" s="116" cm="1">
        <f t="array" ref="BM50">_xlfn.IFS($BF50=2024,$BI50,$BS50=2024,$BV50,$BF50&lt;2024,$BM$22,$BS50&gt;2024,$BM$22,$BF50&gt;2024,$BM$22,$BS50&lt;2024,$BM$22)</f>
        <v>366</v>
      </c>
      <c r="BN50" s="116" cm="1">
        <f t="array" ref="BN50">_xlfn.IFS($BF50=2025,$BI50,$BS50=2025,$BV50,$BF50&lt;2025,$BN$22,$BS50&gt;2025,$BN$22,$BF50&gt;2025,$BN$22,$BS50&lt;2025,$BN$22)</f>
        <v>365</v>
      </c>
      <c r="BO50" s="116" cm="1">
        <f t="array" ref="BO50">_xlfn.IFS($BF50=2026,$BI50,$BS50=2026,$BV50,$BF50&lt;2026,$BO$22,$BS50&gt;2026,$BO$22,$BF50&gt;2026,$BO$22,$BS50&lt;2026,$BO$22)</f>
        <v>365</v>
      </c>
      <c r="BP50" s="116" cm="1">
        <f t="array" ref="BP50">_xlfn.IFS($BF50=2027,$BI50,$BS50=2027,$BV50,$BF50&lt;2027,$BP$22,$BS50&gt;2027,$BP$22,$BF50&gt;2027,$BP$22,$BS50&lt;2027,$BP$22)</f>
        <v>365</v>
      </c>
      <c r="BQ50" s="116" cm="1">
        <f t="array" ref="BQ50">_xlfn.IFS($BF50=2028,$BI50,$BS50=2028,$BV50,$BF50&lt;2028,$BQ$22,$BS50&gt;2028,$BQ$22,$BF50&gt;2028,$BQ$22,$BS50&lt;2028,$BQ$22)</f>
        <v>366</v>
      </c>
      <c r="BR50" s="119" cm="1">
        <f t="array" ref="BR50">_xlfn.IFS($BF50=2029,$BI50,$BS50=2029,$BV50,$BF50&lt;2029,$BR$22,$BS50&gt;2029,$BR$22,$BF50&gt;2029,$BR$22,$BS50&lt;2029,$BR$22)</f>
        <v>365</v>
      </c>
      <c r="BS50" s="142">
        <f>YEAR(Table25[[#This Row],[Ja papildatvaļinājums - darbinieka darba beigšanas datums iestādē, ja darbs projektā nav beigts  31.decembrī5]])</f>
        <v>1900</v>
      </c>
      <c r="BT50" s="141">
        <f>MONTH(Table25[[#This Row],[Ja papildatvaļinājums - darbinieka darba beigšanas datums iestādē, ja darbs projektā nav beigts  31.decembrī5]])</f>
        <v>1</v>
      </c>
      <c r="BU50" s="141">
        <f>DAY(Table25[[#This Row],[Ja papildatvaļinājums - darbinieka darba beigšanas datums iestādē, ja darbs projektā nav beigts  31.decembrī5]])</f>
        <v>0</v>
      </c>
      <c r="BV50" s="141">
        <f>IF(YEAR($J50)=YEAR($K50),MIN(DATE($BS50,$BT50,$BU50),$K50)-MAX(DATE($BF50,$BG50,$BH50),$J50)+1,MIN(DATE($BS50,$BT50,$BU50),$K50)-MAX(DATE(Table25[[#This Row],[Darba beigu gads iestādē]],1,1))+1)</f>
        <v>1</v>
      </c>
    </row>
    <row r="51" spans="1:74" x14ac:dyDescent="0.3">
      <c r="A51" s="26">
        <v>28</v>
      </c>
      <c r="B51" s="3"/>
      <c r="C51" s="197"/>
      <c r="D51" s="198"/>
      <c r="E51" s="63">
        <f>SUMIF(Table25[[#This Row],[b.2021]:[c.2029]],"&gt;0",Table25[[#This Row],[b.2021]:[c.2029]])</f>
        <v>0</v>
      </c>
      <c r="F51" s="189"/>
      <c r="G51" s="190"/>
      <c r="H51" s="66">
        <f>Table25[[#This Row],[Atvaļinājuma dienu skaits, kas projektā attiecināts iepriekšējos MP ]]+Table25[[#This Row],[Atvaļinājuma dienu skaits, kas pieprasīts šajā MP3]]</f>
        <v>0</v>
      </c>
      <c r="I51" s="29">
        <f>Table25[[#This Row],[Atvaļinājums proporcionāli nostrādātajam laikam projektā (Visi atvaļinājumi kopā)]]-H51</f>
        <v>0</v>
      </c>
      <c r="J51" s="191"/>
      <c r="K51" s="192"/>
      <c r="L51" s="193"/>
      <c r="M51" s="194"/>
      <c r="N51" s="194"/>
      <c r="O51" s="194"/>
      <c r="P51" s="194"/>
      <c r="Q51" s="194"/>
      <c r="R51" s="194"/>
      <c r="S51" s="194"/>
      <c r="T51" s="195"/>
      <c r="U51" s="196"/>
      <c r="V51" s="106">
        <f>IF(COUNT(Table25[[#This Row],[Darba sākuma datums1]:[Amata pienākumu izpildes termiņš, vai darba beigu datums par kuru iesniegts MP2]])=2,MIN(DATE($V$23,12,31),$D51)-MAX(DATE($V$23,1,1),$C51)+1,0)</f>
        <v>0</v>
      </c>
      <c r="W51" s="99">
        <f>IF(COUNT(Table25[[#This Row],[Darba sākuma datums1]:[Amata pienākumu izpildes termiņš, vai darba beigu datums par kuru iesniegts MP2]])=2,MIN(DATE($W$23,12,31),$D51)-MAX(DATE($W$23,1,1),$C51)+1,0)</f>
        <v>0</v>
      </c>
      <c r="X51" s="99">
        <f>IF(COUNT(Table25[[#This Row],[Darba sākuma datums1]:[Amata pienākumu izpildes termiņš, vai darba beigu datums par kuru iesniegts MP2]])=2,MIN(DATE($X$23,12,31),$D51)-MAX(DATE($X$23,1,1),$C51)+1,0)</f>
        <v>0</v>
      </c>
      <c r="Y51" s="99">
        <f>IF(COUNT(Table25[[#This Row],[Darba sākuma datums1]:[Amata pienākumu izpildes termiņš, vai darba beigu datums par kuru iesniegts MP2]])=2,MIN(DATE($Y$23,12,31),$D51)-MAX(DATE($Y$23,1,1),$C51)+1,0)</f>
        <v>0</v>
      </c>
      <c r="Z51" s="99">
        <f>IF(COUNT(Table25[[#This Row],[Darba sākuma datums1]:[Amata pienākumu izpildes termiņš, vai darba beigu datums par kuru iesniegts MP2]])=2,MIN(DATE($Z$23,12,31),$D51)-MAX(DATE(Z$23,1,1),$C51)+1,0)</f>
        <v>0</v>
      </c>
      <c r="AA51" s="99">
        <f>IF(COUNT(Table25[[#This Row],[Darba sākuma datums1]:[Amata pienākumu izpildes termiņš, vai darba beigu datums par kuru iesniegts MP2]])=2,MIN(DATE($AA$23,12,31),$D51)-MAX(DATE($AA$23,1,1),$C51)+1,0)</f>
        <v>0</v>
      </c>
      <c r="AB51" s="99">
        <f>IF(COUNT(Table25[[#This Row],[Darba sākuma datums1]:[Amata pienākumu izpildes termiņš, vai darba beigu datums par kuru iesniegts MP2]])=2,MIN(DATE($AB$23,12,31),$D51)-MAX(DATE($AB$23,1,1),$C51)+1,0)</f>
        <v>0</v>
      </c>
      <c r="AC51" s="99">
        <f>IF(COUNT(Table25[[#This Row],[Darba sākuma datums1]:[Amata pienākumu izpildes termiņš, vai darba beigu datums par kuru iesniegts MP2]])=2,MIN(DATE($AC$23,12,31),$D51)-MAX(DATE($AC$23,1,1),$C51)+1,0)</f>
        <v>0</v>
      </c>
      <c r="AD51" s="109">
        <f>IF(COUNT(Table25[[#This Row],[Darba sākuma datums1]:[Amata pienākumu izpildes termiņš, vai darba beigu datums par kuru iesniegts MP2]])=2,MIN(DATE($AD$23,12,31),$D51)-MAX(DATE($AD$23,1,1),$C51)+1,0)</f>
        <v>0</v>
      </c>
      <c r="AE51" s="106">
        <f t="shared" si="10"/>
        <v>0</v>
      </c>
      <c r="AF51" s="99">
        <f t="shared" si="1"/>
        <v>0</v>
      </c>
      <c r="AG51" s="99">
        <f t="shared" si="2"/>
        <v>0</v>
      </c>
      <c r="AH51" s="99">
        <f t="shared" si="3"/>
        <v>0</v>
      </c>
      <c r="AI51" s="99">
        <f t="shared" si="4"/>
        <v>0</v>
      </c>
      <c r="AJ51" s="99">
        <f t="shared" si="5"/>
        <v>0</v>
      </c>
      <c r="AK51" s="99">
        <f t="shared" si="6"/>
        <v>0</v>
      </c>
      <c r="AL51" s="99">
        <f t="shared" si="7"/>
        <v>0</v>
      </c>
      <c r="AM51" s="100">
        <f t="shared" si="8"/>
        <v>0</v>
      </c>
      <c r="AN51" s="103" t="e">
        <f>Table25[[#This Row],[2021]]/Table25[[#This Row],[d.2021]]</f>
        <v>#DIV/0!</v>
      </c>
      <c r="AO51" s="104" t="e">
        <f>Table25[[#This Row],[2022]]/Table25[[#This Row],[d.2022]]</f>
        <v>#DIV/0!</v>
      </c>
      <c r="AP51" s="104" t="e">
        <f>Table25[[#This Row],[2023]]/Table25[[#This Row],[d.2023]]</f>
        <v>#DIV/0!</v>
      </c>
      <c r="AQ51" s="104" t="e">
        <f>Table25[[#This Row],[2024]]/Table25[[#This Row],[d.2024]]</f>
        <v>#DIV/0!</v>
      </c>
      <c r="AR51" s="104" t="e">
        <f>Table25[[#This Row],[2025]]/Table25[[#This Row],[d.2025]]</f>
        <v>#DIV/0!</v>
      </c>
      <c r="AS51" s="104" t="e">
        <f>Table25[[#This Row],[2026]]/Table25[[#This Row],[d.2026]]</f>
        <v>#DIV/0!</v>
      </c>
      <c r="AT51" s="104" t="e">
        <f>Table25[[#This Row],[2027]]/Table25[[#This Row],[d.2027]]</f>
        <v>#DIV/0!</v>
      </c>
      <c r="AU51" s="104" t="e">
        <f>Table25[[#This Row],[2028]]/Table25[[#This Row],[d.2028]]</f>
        <v>#DIV/0!</v>
      </c>
      <c r="AV51" s="108" t="e">
        <f>Table25[[#This Row],[2029]]/Table25[[#This Row],[d.2029]]</f>
        <v>#DIV/0!</v>
      </c>
      <c r="AW51" s="97" t="e">
        <f>Table25[[#This Row],[e.2021]]/Table25[[#This Row],[Papildatvaļinājums par 20216]]</f>
        <v>#DIV/0!</v>
      </c>
      <c r="AX51" s="97" t="e">
        <f>Table25[[#This Row],[e.2022]]/Table25[[#This Row],[Papildatvaļinājums par 20226]]</f>
        <v>#DIV/0!</v>
      </c>
      <c r="AY51" s="97" t="e">
        <f>Table25[[#This Row],[e.2023]]/Table25[[#This Row],[Papildatvaļinājums par 20236]]</f>
        <v>#DIV/0!</v>
      </c>
      <c r="AZ51" s="97" t="e">
        <f>Table25[[#This Row],[e.2024]]/Table25[[#This Row],[Papildatvaļinājums par 20246]]</f>
        <v>#DIV/0!</v>
      </c>
      <c r="BA51" s="97" t="e">
        <f>Table25[[#This Row],[e.2025]]/Table25[[#This Row],[Papildatvaļinājums par 20256]]</f>
        <v>#DIV/0!</v>
      </c>
      <c r="BB51" s="97" t="e">
        <f>Table25[[#This Row],[e.2026]]/Table25[[#This Row],[Papildatvaļinājums par 20266]]</f>
        <v>#DIV/0!</v>
      </c>
      <c r="BC51" s="97" t="e">
        <f>Table25[[#This Row],[e.2027]]/Table25[[#This Row],[Papildatvaļinājums par 20276]]</f>
        <v>#DIV/0!</v>
      </c>
      <c r="BD51" s="97" t="e">
        <f>Table25[[#This Row],[e.2028]]/Table25[[#This Row],[Papildatvaļinājums par 20286]]</f>
        <v>#DIV/0!</v>
      </c>
      <c r="BE51" s="98" t="e">
        <f>Table25[[#This Row],[e.2029]]/Table25[[#This Row],[Papildatvaļinājums par 20296]]</f>
        <v>#DIV/0!</v>
      </c>
      <c r="BF51" s="85">
        <f>YEAR(Table25[[#This Row],[Ja papildatvaļinājums - darbinieka darba uzsākšana iestādē, ja darbs projektā nav uzsākts 1.janvārī4]])</f>
        <v>1900</v>
      </c>
      <c r="BG51" s="86">
        <f>MONTH(Table25[[#This Row],[Ja papildatvaļinājums - darbinieka darba uzsākšana iestādē, ja darbs projektā nav uzsākts 1.janvārī4]])</f>
        <v>1</v>
      </c>
      <c r="BH51" s="86">
        <f>DAY(Table25[[#This Row],[Ja papildatvaļinājums - darbinieka darba uzsākšana iestādē, ja darbs projektā nav uzsākts 1.janvārī4]])</f>
        <v>0</v>
      </c>
      <c r="BI51" s="147">
        <f t="shared" si="9"/>
        <v>1</v>
      </c>
      <c r="BJ51" s="144" cm="1">
        <f t="array" ref="BJ51">_xlfn.IFS($BF51=2021,$BI51,$BS51=2021,$BV51,$BF51&lt;2021,$BJ$22,$BS51&gt;2021,$BJ$22,$BF51&gt;2021,$BJ$22,$BS51&lt;2021,$BJ$22)</f>
        <v>365</v>
      </c>
      <c r="BK51" s="116" cm="1">
        <f t="array" ref="BK51">_xlfn.IFS($BF51=2022,$BI51,$BS51=2022,$BV51,$BF51&lt;2022,$BK$22,$BS51&gt;2022,$BK$22,$BF51&gt;2022,$BK$22,$BS51&lt;2022,$BK$22)</f>
        <v>365</v>
      </c>
      <c r="BL51" s="116" cm="1">
        <f t="array" ref="BL51">_xlfn.IFS($BF51=2023,$BI51,$BS51=2023,$BV51,$BF51&lt;2023,$BL$22,$BS51&gt;2023,$BL$22,$BF51&gt;2023,$BL$22,$BS51&lt;2023,$BL$22)</f>
        <v>365</v>
      </c>
      <c r="BM51" s="116" cm="1">
        <f t="array" ref="BM51">_xlfn.IFS($BF51=2024,$BI51,$BS51=2024,$BV51,$BF51&lt;2024,$BM$22,$BS51&gt;2024,$BM$22,$BF51&gt;2024,$BM$22,$BS51&lt;2024,$BM$22)</f>
        <v>366</v>
      </c>
      <c r="BN51" s="116" cm="1">
        <f t="array" ref="BN51">_xlfn.IFS($BF51=2025,$BI51,$BS51=2025,$BV51,$BF51&lt;2025,$BN$22,$BS51&gt;2025,$BN$22,$BF51&gt;2025,$BN$22,$BS51&lt;2025,$BN$22)</f>
        <v>365</v>
      </c>
      <c r="BO51" s="116" cm="1">
        <f t="array" ref="BO51">_xlfn.IFS($BF51=2026,$BI51,$BS51=2026,$BV51,$BF51&lt;2026,$BO$22,$BS51&gt;2026,$BO$22,$BF51&gt;2026,$BO$22,$BS51&lt;2026,$BO$22)</f>
        <v>365</v>
      </c>
      <c r="BP51" s="116" cm="1">
        <f t="array" ref="BP51">_xlfn.IFS($BF51=2027,$BI51,$BS51=2027,$BV51,$BF51&lt;2027,$BP$22,$BS51&gt;2027,$BP$22,$BF51&gt;2027,$BP$22,$BS51&lt;2027,$BP$22)</f>
        <v>365</v>
      </c>
      <c r="BQ51" s="116" cm="1">
        <f t="array" ref="BQ51">_xlfn.IFS($BF51=2028,$BI51,$BS51=2028,$BV51,$BF51&lt;2028,$BQ$22,$BS51&gt;2028,$BQ$22,$BF51&gt;2028,$BQ$22,$BS51&lt;2028,$BQ$22)</f>
        <v>366</v>
      </c>
      <c r="BR51" s="119" cm="1">
        <f t="array" ref="BR51">_xlfn.IFS($BF51=2029,$BI51,$BS51=2029,$BV51,$BF51&lt;2029,$BR$22,$BS51&gt;2029,$BR$22,$BF51&gt;2029,$BR$22,$BS51&lt;2029,$BR$22)</f>
        <v>365</v>
      </c>
      <c r="BS51" s="142">
        <f>YEAR(Table25[[#This Row],[Ja papildatvaļinājums - darbinieka darba beigšanas datums iestādē, ja darbs projektā nav beigts  31.decembrī5]])</f>
        <v>1900</v>
      </c>
      <c r="BT51" s="141">
        <f>MONTH(Table25[[#This Row],[Ja papildatvaļinājums - darbinieka darba beigšanas datums iestādē, ja darbs projektā nav beigts  31.decembrī5]])</f>
        <v>1</v>
      </c>
      <c r="BU51" s="141">
        <f>DAY(Table25[[#This Row],[Ja papildatvaļinājums - darbinieka darba beigšanas datums iestādē, ja darbs projektā nav beigts  31.decembrī5]])</f>
        <v>0</v>
      </c>
      <c r="BV51" s="141">
        <f>IF(YEAR($J51)=YEAR($K51),MIN(DATE($BS51,$BT51,$BU51),$K51)-MAX(DATE($BF51,$BG51,$BH51),$J51)+1,MIN(DATE($BS51,$BT51,$BU51),$K51)-MAX(DATE(Table25[[#This Row],[Darba beigu gads iestādē]],1,1))+1)</f>
        <v>1</v>
      </c>
    </row>
    <row r="52" spans="1:74" x14ac:dyDescent="0.3">
      <c r="A52" s="26">
        <v>29</v>
      </c>
      <c r="B52" s="3"/>
      <c r="C52" s="197"/>
      <c r="D52" s="198"/>
      <c r="E52" s="63">
        <f>SUMIF(Table25[[#This Row],[b.2021]:[c.2029]],"&gt;0",Table25[[#This Row],[b.2021]:[c.2029]])</f>
        <v>0</v>
      </c>
      <c r="F52" s="189"/>
      <c r="G52" s="190"/>
      <c r="H52" s="66">
        <f>Table25[[#This Row],[Atvaļinājuma dienu skaits, kas projektā attiecināts iepriekšējos MP ]]+Table25[[#This Row],[Atvaļinājuma dienu skaits, kas pieprasīts šajā MP3]]</f>
        <v>0</v>
      </c>
      <c r="I52" s="29">
        <f>Table25[[#This Row],[Atvaļinājums proporcionāli nostrādātajam laikam projektā (Visi atvaļinājumi kopā)]]-H52</f>
        <v>0</v>
      </c>
      <c r="J52" s="191"/>
      <c r="K52" s="192"/>
      <c r="L52" s="193"/>
      <c r="M52" s="194"/>
      <c r="N52" s="194"/>
      <c r="O52" s="194"/>
      <c r="P52" s="194"/>
      <c r="Q52" s="194"/>
      <c r="R52" s="194"/>
      <c r="S52" s="194"/>
      <c r="T52" s="195"/>
      <c r="U52" s="196"/>
      <c r="V52" s="106">
        <f>IF(COUNT(Table25[[#This Row],[Darba sākuma datums1]:[Amata pienākumu izpildes termiņš, vai darba beigu datums par kuru iesniegts MP2]])=2,MIN(DATE($V$23,12,31),$D52)-MAX(DATE($V$23,1,1),$C52)+1,0)</f>
        <v>0</v>
      </c>
      <c r="W52" s="99">
        <f>IF(COUNT(Table25[[#This Row],[Darba sākuma datums1]:[Amata pienākumu izpildes termiņš, vai darba beigu datums par kuru iesniegts MP2]])=2,MIN(DATE($W$23,12,31),$D52)-MAX(DATE($W$23,1,1),$C52)+1,0)</f>
        <v>0</v>
      </c>
      <c r="X52" s="99">
        <f>IF(COUNT(Table25[[#This Row],[Darba sākuma datums1]:[Amata pienākumu izpildes termiņš, vai darba beigu datums par kuru iesniegts MP2]])=2,MIN(DATE($X$23,12,31),$D52)-MAX(DATE($X$23,1,1),$C52)+1,0)</f>
        <v>0</v>
      </c>
      <c r="Y52" s="99">
        <f>IF(COUNT(Table25[[#This Row],[Darba sākuma datums1]:[Amata pienākumu izpildes termiņš, vai darba beigu datums par kuru iesniegts MP2]])=2,MIN(DATE($Y$23,12,31),$D52)-MAX(DATE($Y$23,1,1),$C52)+1,0)</f>
        <v>0</v>
      </c>
      <c r="Z52" s="99">
        <f>IF(COUNT(Table25[[#This Row],[Darba sākuma datums1]:[Amata pienākumu izpildes termiņš, vai darba beigu datums par kuru iesniegts MP2]])=2,MIN(DATE($Z$23,12,31),$D52)-MAX(DATE(Z$23,1,1),$C52)+1,0)</f>
        <v>0</v>
      </c>
      <c r="AA52" s="99">
        <f>IF(COUNT(Table25[[#This Row],[Darba sākuma datums1]:[Amata pienākumu izpildes termiņš, vai darba beigu datums par kuru iesniegts MP2]])=2,MIN(DATE($AA$23,12,31),$D52)-MAX(DATE($AA$23,1,1),$C52)+1,0)</f>
        <v>0</v>
      </c>
      <c r="AB52" s="99">
        <f>IF(COUNT(Table25[[#This Row],[Darba sākuma datums1]:[Amata pienākumu izpildes termiņš, vai darba beigu datums par kuru iesniegts MP2]])=2,MIN(DATE($AB$23,12,31),$D52)-MAX(DATE($AB$23,1,1),$C52)+1,0)</f>
        <v>0</v>
      </c>
      <c r="AC52" s="99">
        <f>IF(COUNT(Table25[[#This Row],[Darba sākuma datums1]:[Amata pienākumu izpildes termiņš, vai darba beigu datums par kuru iesniegts MP2]])=2,MIN(DATE($AC$23,12,31),$D52)-MAX(DATE($AC$23,1,1),$C52)+1,0)</f>
        <v>0</v>
      </c>
      <c r="AD52" s="109">
        <f>IF(COUNT(Table25[[#This Row],[Darba sākuma datums1]:[Amata pienākumu izpildes termiņš, vai darba beigu datums par kuru iesniegts MP2]])=2,MIN(DATE($AD$23,12,31),$D52)-MAX(DATE($AD$23,1,1),$C52)+1,0)</f>
        <v>0</v>
      </c>
      <c r="AE52" s="106">
        <f t="shared" si="10"/>
        <v>0</v>
      </c>
      <c r="AF52" s="99">
        <f t="shared" si="1"/>
        <v>0</v>
      </c>
      <c r="AG52" s="99">
        <f t="shared" si="2"/>
        <v>0</v>
      </c>
      <c r="AH52" s="99">
        <f t="shared" si="3"/>
        <v>0</v>
      </c>
      <c r="AI52" s="99">
        <f t="shared" si="4"/>
        <v>0</v>
      </c>
      <c r="AJ52" s="99">
        <f t="shared" si="5"/>
        <v>0</v>
      </c>
      <c r="AK52" s="99">
        <f t="shared" si="6"/>
        <v>0</v>
      </c>
      <c r="AL52" s="99">
        <f t="shared" si="7"/>
        <v>0</v>
      </c>
      <c r="AM52" s="100">
        <f t="shared" si="8"/>
        <v>0</v>
      </c>
      <c r="AN52" s="103" t="e">
        <f>Table25[[#This Row],[2021]]/Table25[[#This Row],[d.2021]]</f>
        <v>#DIV/0!</v>
      </c>
      <c r="AO52" s="104" t="e">
        <f>Table25[[#This Row],[2022]]/Table25[[#This Row],[d.2022]]</f>
        <v>#DIV/0!</v>
      </c>
      <c r="AP52" s="104" t="e">
        <f>Table25[[#This Row],[2023]]/Table25[[#This Row],[d.2023]]</f>
        <v>#DIV/0!</v>
      </c>
      <c r="AQ52" s="104" t="e">
        <f>Table25[[#This Row],[2024]]/Table25[[#This Row],[d.2024]]</f>
        <v>#DIV/0!</v>
      </c>
      <c r="AR52" s="104" t="e">
        <f>Table25[[#This Row],[2025]]/Table25[[#This Row],[d.2025]]</f>
        <v>#DIV/0!</v>
      </c>
      <c r="AS52" s="104" t="e">
        <f>Table25[[#This Row],[2026]]/Table25[[#This Row],[d.2026]]</f>
        <v>#DIV/0!</v>
      </c>
      <c r="AT52" s="104" t="e">
        <f>Table25[[#This Row],[2027]]/Table25[[#This Row],[d.2027]]</f>
        <v>#DIV/0!</v>
      </c>
      <c r="AU52" s="104" t="e">
        <f>Table25[[#This Row],[2028]]/Table25[[#This Row],[d.2028]]</f>
        <v>#DIV/0!</v>
      </c>
      <c r="AV52" s="108" t="e">
        <f>Table25[[#This Row],[2029]]/Table25[[#This Row],[d.2029]]</f>
        <v>#DIV/0!</v>
      </c>
      <c r="AW52" s="97" t="e">
        <f>Table25[[#This Row],[e.2021]]/Table25[[#This Row],[Papildatvaļinājums par 20216]]</f>
        <v>#DIV/0!</v>
      </c>
      <c r="AX52" s="97" t="e">
        <f>Table25[[#This Row],[e.2022]]/Table25[[#This Row],[Papildatvaļinājums par 20226]]</f>
        <v>#DIV/0!</v>
      </c>
      <c r="AY52" s="97" t="e">
        <f>Table25[[#This Row],[e.2023]]/Table25[[#This Row],[Papildatvaļinājums par 20236]]</f>
        <v>#DIV/0!</v>
      </c>
      <c r="AZ52" s="97" t="e">
        <f>Table25[[#This Row],[e.2024]]/Table25[[#This Row],[Papildatvaļinājums par 20246]]</f>
        <v>#DIV/0!</v>
      </c>
      <c r="BA52" s="97" t="e">
        <f>Table25[[#This Row],[e.2025]]/Table25[[#This Row],[Papildatvaļinājums par 20256]]</f>
        <v>#DIV/0!</v>
      </c>
      <c r="BB52" s="97" t="e">
        <f>Table25[[#This Row],[e.2026]]/Table25[[#This Row],[Papildatvaļinājums par 20266]]</f>
        <v>#DIV/0!</v>
      </c>
      <c r="BC52" s="97" t="e">
        <f>Table25[[#This Row],[e.2027]]/Table25[[#This Row],[Papildatvaļinājums par 20276]]</f>
        <v>#DIV/0!</v>
      </c>
      <c r="BD52" s="97" t="e">
        <f>Table25[[#This Row],[e.2028]]/Table25[[#This Row],[Papildatvaļinājums par 20286]]</f>
        <v>#DIV/0!</v>
      </c>
      <c r="BE52" s="98" t="e">
        <f>Table25[[#This Row],[e.2029]]/Table25[[#This Row],[Papildatvaļinājums par 20296]]</f>
        <v>#DIV/0!</v>
      </c>
      <c r="BF52" s="85">
        <f>YEAR(Table25[[#This Row],[Ja papildatvaļinājums - darbinieka darba uzsākšana iestādē, ja darbs projektā nav uzsākts 1.janvārī4]])</f>
        <v>1900</v>
      </c>
      <c r="BG52" s="86">
        <f>MONTH(Table25[[#This Row],[Ja papildatvaļinājums - darbinieka darba uzsākšana iestādē, ja darbs projektā nav uzsākts 1.janvārī4]])</f>
        <v>1</v>
      </c>
      <c r="BH52" s="86">
        <f>DAY(Table25[[#This Row],[Ja papildatvaļinājums - darbinieka darba uzsākšana iestādē, ja darbs projektā nav uzsākts 1.janvārī4]])</f>
        <v>0</v>
      </c>
      <c r="BI52" s="147">
        <f t="shared" si="9"/>
        <v>1</v>
      </c>
      <c r="BJ52" s="144" cm="1">
        <f t="array" ref="BJ52">_xlfn.IFS($BF52=2021,$BI52,$BS52=2021,$BV52,$BF52&lt;2021,$BJ$22,$BS52&gt;2021,$BJ$22,$BF52&gt;2021,$BJ$22,$BS52&lt;2021,$BJ$22)</f>
        <v>365</v>
      </c>
      <c r="BK52" s="116" cm="1">
        <f t="array" ref="BK52">_xlfn.IFS($BF52=2022,$BI52,$BS52=2022,$BV52,$BF52&lt;2022,$BK$22,$BS52&gt;2022,$BK$22,$BF52&gt;2022,$BK$22,$BS52&lt;2022,$BK$22)</f>
        <v>365</v>
      </c>
      <c r="BL52" s="116" cm="1">
        <f t="array" ref="BL52">_xlfn.IFS($BF52=2023,$BI52,$BS52=2023,$BV52,$BF52&lt;2023,$BL$22,$BS52&gt;2023,$BL$22,$BF52&gt;2023,$BL$22,$BS52&lt;2023,$BL$22)</f>
        <v>365</v>
      </c>
      <c r="BM52" s="116" cm="1">
        <f t="array" ref="BM52">_xlfn.IFS($BF52=2024,$BI52,$BS52=2024,$BV52,$BF52&lt;2024,$BM$22,$BS52&gt;2024,$BM$22,$BF52&gt;2024,$BM$22,$BS52&lt;2024,$BM$22)</f>
        <v>366</v>
      </c>
      <c r="BN52" s="116" cm="1">
        <f t="array" ref="BN52">_xlfn.IFS($BF52=2025,$BI52,$BS52=2025,$BV52,$BF52&lt;2025,$BN$22,$BS52&gt;2025,$BN$22,$BF52&gt;2025,$BN$22,$BS52&lt;2025,$BN$22)</f>
        <v>365</v>
      </c>
      <c r="BO52" s="116" cm="1">
        <f t="array" ref="BO52">_xlfn.IFS($BF52=2026,$BI52,$BS52=2026,$BV52,$BF52&lt;2026,$BO$22,$BS52&gt;2026,$BO$22,$BF52&gt;2026,$BO$22,$BS52&lt;2026,$BO$22)</f>
        <v>365</v>
      </c>
      <c r="BP52" s="116" cm="1">
        <f t="array" ref="BP52">_xlfn.IFS($BF52=2027,$BI52,$BS52=2027,$BV52,$BF52&lt;2027,$BP$22,$BS52&gt;2027,$BP$22,$BF52&gt;2027,$BP$22,$BS52&lt;2027,$BP$22)</f>
        <v>365</v>
      </c>
      <c r="BQ52" s="116" cm="1">
        <f t="array" ref="BQ52">_xlfn.IFS($BF52=2028,$BI52,$BS52=2028,$BV52,$BF52&lt;2028,$BQ$22,$BS52&gt;2028,$BQ$22,$BF52&gt;2028,$BQ$22,$BS52&lt;2028,$BQ$22)</f>
        <v>366</v>
      </c>
      <c r="BR52" s="119" cm="1">
        <f t="array" ref="BR52">_xlfn.IFS($BF52=2029,$BI52,$BS52=2029,$BV52,$BF52&lt;2029,$BR$22,$BS52&gt;2029,$BR$22,$BF52&gt;2029,$BR$22,$BS52&lt;2029,$BR$22)</f>
        <v>365</v>
      </c>
      <c r="BS52" s="142">
        <f>YEAR(Table25[[#This Row],[Ja papildatvaļinājums - darbinieka darba beigšanas datums iestādē, ja darbs projektā nav beigts  31.decembrī5]])</f>
        <v>1900</v>
      </c>
      <c r="BT52" s="141">
        <f>MONTH(Table25[[#This Row],[Ja papildatvaļinājums - darbinieka darba beigšanas datums iestādē, ja darbs projektā nav beigts  31.decembrī5]])</f>
        <v>1</v>
      </c>
      <c r="BU52" s="141">
        <f>DAY(Table25[[#This Row],[Ja papildatvaļinājums - darbinieka darba beigšanas datums iestādē, ja darbs projektā nav beigts  31.decembrī5]])</f>
        <v>0</v>
      </c>
      <c r="BV52" s="141">
        <f>IF(YEAR($J52)=YEAR($K52),MIN(DATE($BS52,$BT52,$BU52),$K52)-MAX(DATE($BF52,$BG52,$BH52),$J52)+1,MIN(DATE($BS52,$BT52,$BU52),$K52)-MAX(DATE(Table25[[#This Row],[Darba beigu gads iestādē]],1,1))+1)</f>
        <v>1</v>
      </c>
    </row>
    <row r="53" spans="1:74" x14ac:dyDescent="0.3">
      <c r="A53" s="26">
        <v>30</v>
      </c>
      <c r="B53" s="3"/>
      <c r="C53" s="197"/>
      <c r="D53" s="198"/>
      <c r="E53" s="63">
        <f>SUMIF(Table25[[#This Row],[b.2021]:[c.2029]],"&gt;0",Table25[[#This Row],[b.2021]:[c.2029]])</f>
        <v>0</v>
      </c>
      <c r="F53" s="189"/>
      <c r="G53" s="190"/>
      <c r="H53" s="66">
        <f>Table25[[#This Row],[Atvaļinājuma dienu skaits, kas projektā attiecināts iepriekšējos MP ]]+Table25[[#This Row],[Atvaļinājuma dienu skaits, kas pieprasīts šajā MP3]]</f>
        <v>0</v>
      </c>
      <c r="I53" s="29">
        <f>Table25[[#This Row],[Atvaļinājums proporcionāli nostrādātajam laikam projektā (Visi atvaļinājumi kopā)]]-H53</f>
        <v>0</v>
      </c>
      <c r="J53" s="191"/>
      <c r="K53" s="192"/>
      <c r="L53" s="193"/>
      <c r="M53" s="194"/>
      <c r="N53" s="194"/>
      <c r="O53" s="194"/>
      <c r="P53" s="194"/>
      <c r="Q53" s="194"/>
      <c r="R53" s="194"/>
      <c r="S53" s="194"/>
      <c r="T53" s="195"/>
      <c r="U53" s="196"/>
      <c r="V53" s="106">
        <f>IF(COUNT(Table25[[#This Row],[Darba sākuma datums1]:[Amata pienākumu izpildes termiņš, vai darba beigu datums par kuru iesniegts MP2]])=2,MIN(DATE($V$23,12,31),$D53)-MAX(DATE($V$23,1,1),$C53)+1,0)</f>
        <v>0</v>
      </c>
      <c r="W53" s="99">
        <f>IF(COUNT(Table25[[#This Row],[Darba sākuma datums1]:[Amata pienākumu izpildes termiņš, vai darba beigu datums par kuru iesniegts MP2]])=2,MIN(DATE($W$23,12,31),$D53)-MAX(DATE($W$23,1,1),$C53)+1,0)</f>
        <v>0</v>
      </c>
      <c r="X53" s="99">
        <f>IF(COUNT(Table25[[#This Row],[Darba sākuma datums1]:[Amata pienākumu izpildes termiņš, vai darba beigu datums par kuru iesniegts MP2]])=2,MIN(DATE($X$23,12,31),$D53)-MAX(DATE($X$23,1,1),$C53)+1,0)</f>
        <v>0</v>
      </c>
      <c r="Y53" s="99">
        <f>IF(COUNT(Table25[[#This Row],[Darba sākuma datums1]:[Amata pienākumu izpildes termiņš, vai darba beigu datums par kuru iesniegts MP2]])=2,MIN(DATE($Y$23,12,31),$D53)-MAX(DATE($Y$23,1,1),$C53)+1,0)</f>
        <v>0</v>
      </c>
      <c r="Z53" s="99">
        <f>IF(COUNT(Table25[[#This Row],[Darba sākuma datums1]:[Amata pienākumu izpildes termiņš, vai darba beigu datums par kuru iesniegts MP2]])=2,MIN(DATE($Z$23,12,31),$D53)-MAX(DATE(Z$23,1,1),$C53)+1,0)</f>
        <v>0</v>
      </c>
      <c r="AA53" s="99">
        <f>IF(COUNT(Table25[[#This Row],[Darba sākuma datums1]:[Amata pienākumu izpildes termiņš, vai darba beigu datums par kuru iesniegts MP2]])=2,MIN(DATE($AA$23,12,31),$D53)-MAX(DATE($AA$23,1,1),$C53)+1,0)</f>
        <v>0</v>
      </c>
      <c r="AB53" s="99">
        <f>IF(COUNT(Table25[[#This Row],[Darba sākuma datums1]:[Amata pienākumu izpildes termiņš, vai darba beigu datums par kuru iesniegts MP2]])=2,MIN(DATE($AB$23,12,31),$D53)-MAX(DATE($AB$23,1,1),$C53)+1,0)</f>
        <v>0</v>
      </c>
      <c r="AC53" s="99">
        <f>IF(COUNT(Table25[[#This Row],[Darba sākuma datums1]:[Amata pienākumu izpildes termiņš, vai darba beigu datums par kuru iesniegts MP2]])=2,MIN(DATE($AC$23,12,31),$D53)-MAX(DATE($AC$23,1,1),$C53)+1,0)</f>
        <v>0</v>
      </c>
      <c r="AD53" s="109">
        <f>IF(COUNT(Table25[[#This Row],[Darba sākuma datums1]:[Amata pienākumu izpildes termiņš, vai darba beigu datums par kuru iesniegts MP2]])=2,MIN(DATE($AD$23,12,31),$D53)-MAX(DATE($AD$23,1,1),$C53)+1,0)</f>
        <v>0</v>
      </c>
      <c r="AE53" s="106">
        <f t="shared" si="10"/>
        <v>0</v>
      </c>
      <c r="AF53" s="99">
        <f t="shared" si="1"/>
        <v>0</v>
      </c>
      <c r="AG53" s="99">
        <f t="shared" si="2"/>
        <v>0</v>
      </c>
      <c r="AH53" s="99">
        <f t="shared" si="3"/>
        <v>0</v>
      </c>
      <c r="AI53" s="99">
        <f t="shared" si="4"/>
        <v>0</v>
      </c>
      <c r="AJ53" s="99">
        <f t="shared" si="5"/>
        <v>0</v>
      </c>
      <c r="AK53" s="99">
        <f t="shared" si="6"/>
        <v>0</v>
      </c>
      <c r="AL53" s="99">
        <f t="shared" si="7"/>
        <v>0</v>
      </c>
      <c r="AM53" s="100">
        <f t="shared" si="8"/>
        <v>0</v>
      </c>
      <c r="AN53" s="103" t="e">
        <f>Table25[[#This Row],[2021]]/Table25[[#This Row],[d.2021]]</f>
        <v>#DIV/0!</v>
      </c>
      <c r="AO53" s="104" t="e">
        <f>Table25[[#This Row],[2022]]/Table25[[#This Row],[d.2022]]</f>
        <v>#DIV/0!</v>
      </c>
      <c r="AP53" s="104" t="e">
        <f>Table25[[#This Row],[2023]]/Table25[[#This Row],[d.2023]]</f>
        <v>#DIV/0!</v>
      </c>
      <c r="AQ53" s="104" t="e">
        <f>Table25[[#This Row],[2024]]/Table25[[#This Row],[d.2024]]</f>
        <v>#DIV/0!</v>
      </c>
      <c r="AR53" s="104" t="e">
        <f>Table25[[#This Row],[2025]]/Table25[[#This Row],[d.2025]]</f>
        <v>#DIV/0!</v>
      </c>
      <c r="AS53" s="104" t="e">
        <f>Table25[[#This Row],[2026]]/Table25[[#This Row],[d.2026]]</f>
        <v>#DIV/0!</v>
      </c>
      <c r="AT53" s="104" t="e">
        <f>Table25[[#This Row],[2027]]/Table25[[#This Row],[d.2027]]</f>
        <v>#DIV/0!</v>
      </c>
      <c r="AU53" s="104" t="e">
        <f>Table25[[#This Row],[2028]]/Table25[[#This Row],[d.2028]]</f>
        <v>#DIV/0!</v>
      </c>
      <c r="AV53" s="108" t="e">
        <f>Table25[[#This Row],[2029]]/Table25[[#This Row],[d.2029]]</f>
        <v>#DIV/0!</v>
      </c>
      <c r="AW53" s="97" t="e">
        <f>Table25[[#This Row],[e.2021]]/Table25[[#This Row],[Papildatvaļinājums par 20216]]</f>
        <v>#DIV/0!</v>
      </c>
      <c r="AX53" s="97" t="e">
        <f>Table25[[#This Row],[e.2022]]/Table25[[#This Row],[Papildatvaļinājums par 20226]]</f>
        <v>#DIV/0!</v>
      </c>
      <c r="AY53" s="97" t="e">
        <f>Table25[[#This Row],[e.2023]]/Table25[[#This Row],[Papildatvaļinājums par 20236]]</f>
        <v>#DIV/0!</v>
      </c>
      <c r="AZ53" s="97" t="e">
        <f>Table25[[#This Row],[e.2024]]/Table25[[#This Row],[Papildatvaļinājums par 20246]]</f>
        <v>#DIV/0!</v>
      </c>
      <c r="BA53" s="97" t="e">
        <f>Table25[[#This Row],[e.2025]]/Table25[[#This Row],[Papildatvaļinājums par 20256]]</f>
        <v>#DIV/0!</v>
      </c>
      <c r="BB53" s="97" t="e">
        <f>Table25[[#This Row],[e.2026]]/Table25[[#This Row],[Papildatvaļinājums par 20266]]</f>
        <v>#DIV/0!</v>
      </c>
      <c r="BC53" s="97" t="e">
        <f>Table25[[#This Row],[e.2027]]/Table25[[#This Row],[Papildatvaļinājums par 20276]]</f>
        <v>#DIV/0!</v>
      </c>
      <c r="BD53" s="97" t="e">
        <f>Table25[[#This Row],[e.2028]]/Table25[[#This Row],[Papildatvaļinājums par 20286]]</f>
        <v>#DIV/0!</v>
      </c>
      <c r="BE53" s="98" t="e">
        <f>Table25[[#This Row],[e.2029]]/Table25[[#This Row],[Papildatvaļinājums par 20296]]</f>
        <v>#DIV/0!</v>
      </c>
      <c r="BF53" s="85">
        <f>YEAR(Table25[[#This Row],[Ja papildatvaļinājums - darbinieka darba uzsākšana iestādē, ja darbs projektā nav uzsākts 1.janvārī4]])</f>
        <v>1900</v>
      </c>
      <c r="BG53" s="86">
        <f>MONTH(Table25[[#This Row],[Ja papildatvaļinājums - darbinieka darba uzsākšana iestādē, ja darbs projektā nav uzsākts 1.janvārī4]])</f>
        <v>1</v>
      </c>
      <c r="BH53" s="86">
        <f>DAY(Table25[[#This Row],[Ja papildatvaļinājums - darbinieka darba uzsākšana iestādē, ja darbs projektā nav uzsākts 1.janvārī4]])</f>
        <v>0</v>
      </c>
      <c r="BI53" s="147">
        <f t="shared" si="9"/>
        <v>1</v>
      </c>
      <c r="BJ53" s="144" cm="1">
        <f t="array" ref="BJ53">_xlfn.IFS($BF53=2021,$BI53,$BS53=2021,$BV53,$BF53&lt;2021,$BJ$22,$BS53&gt;2021,$BJ$22,$BF53&gt;2021,$BJ$22,$BS53&lt;2021,$BJ$22)</f>
        <v>365</v>
      </c>
      <c r="BK53" s="116" cm="1">
        <f t="array" ref="BK53">_xlfn.IFS($BF53=2022,$BI53,$BS53=2022,$BV53,$BF53&lt;2022,$BK$22,$BS53&gt;2022,$BK$22,$BF53&gt;2022,$BK$22,$BS53&lt;2022,$BK$22)</f>
        <v>365</v>
      </c>
      <c r="BL53" s="116" cm="1">
        <f t="array" ref="BL53">_xlfn.IFS($BF53=2023,$BI53,$BS53=2023,$BV53,$BF53&lt;2023,$BL$22,$BS53&gt;2023,$BL$22,$BF53&gt;2023,$BL$22,$BS53&lt;2023,$BL$22)</f>
        <v>365</v>
      </c>
      <c r="BM53" s="116" cm="1">
        <f t="array" ref="BM53">_xlfn.IFS($BF53=2024,$BI53,$BS53=2024,$BV53,$BF53&lt;2024,$BM$22,$BS53&gt;2024,$BM$22,$BF53&gt;2024,$BM$22,$BS53&lt;2024,$BM$22)</f>
        <v>366</v>
      </c>
      <c r="BN53" s="116" cm="1">
        <f t="array" ref="BN53">_xlfn.IFS($BF53=2025,$BI53,$BS53=2025,$BV53,$BF53&lt;2025,$BN$22,$BS53&gt;2025,$BN$22,$BF53&gt;2025,$BN$22,$BS53&lt;2025,$BN$22)</f>
        <v>365</v>
      </c>
      <c r="BO53" s="116" cm="1">
        <f t="array" ref="BO53">_xlfn.IFS($BF53=2026,$BI53,$BS53=2026,$BV53,$BF53&lt;2026,$BO$22,$BS53&gt;2026,$BO$22,$BF53&gt;2026,$BO$22,$BS53&lt;2026,$BO$22)</f>
        <v>365</v>
      </c>
      <c r="BP53" s="116" cm="1">
        <f t="array" ref="BP53">_xlfn.IFS($BF53=2027,$BI53,$BS53=2027,$BV53,$BF53&lt;2027,$BP$22,$BS53&gt;2027,$BP$22,$BF53&gt;2027,$BP$22,$BS53&lt;2027,$BP$22)</f>
        <v>365</v>
      </c>
      <c r="BQ53" s="116" cm="1">
        <f t="array" ref="BQ53">_xlfn.IFS($BF53=2028,$BI53,$BS53=2028,$BV53,$BF53&lt;2028,$BQ$22,$BS53&gt;2028,$BQ$22,$BF53&gt;2028,$BQ$22,$BS53&lt;2028,$BQ$22)</f>
        <v>366</v>
      </c>
      <c r="BR53" s="119" cm="1">
        <f t="array" ref="BR53">_xlfn.IFS($BF53=2029,$BI53,$BS53=2029,$BV53,$BF53&lt;2029,$BR$22,$BS53&gt;2029,$BR$22,$BF53&gt;2029,$BR$22,$BS53&lt;2029,$BR$22)</f>
        <v>365</v>
      </c>
      <c r="BS53" s="142">
        <f>YEAR(Table25[[#This Row],[Ja papildatvaļinājums - darbinieka darba beigšanas datums iestādē, ja darbs projektā nav beigts  31.decembrī5]])</f>
        <v>1900</v>
      </c>
      <c r="BT53" s="141">
        <f>MONTH(Table25[[#This Row],[Ja papildatvaļinājums - darbinieka darba beigšanas datums iestādē, ja darbs projektā nav beigts  31.decembrī5]])</f>
        <v>1</v>
      </c>
      <c r="BU53" s="141">
        <f>DAY(Table25[[#This Row],[Ja papildatvaļinājums - darbinieka darba beigšanas datums iestādē, ja darbs projektā nav beigts  31.decembrī5]])</f>
        <v>0</v>
      </c>
      <c r="BV53" s="141">
        <f>IF(YEAR($J53)=YEAR($K53),MIN(DATE($BS53,$BT53,$BU53),$K53)-MAX(DATE($BF53,$BG53,$BH53),$J53)+1,MIN(DATE($BS53,$BT53,$BU53),$K53)-MAX(DATE(Table25[[#This Row],[Darba beigu gads iestādē]],1,1))+1)</f>
        <v>1</v>
      </c>
    </row>
    <row r="54" spans="1:74" x14ac:dyDescent="0.3">
      <c r="A54" s="26">
        <v>31</v>
      </c>
      <c r="B54" s="3"/>
      <c r="C54" s="197"/>
      <c r="D54" s="198"/>
      <c r="E54" s="63">
        <f>SUMIF(Table25[[#This Row],[b.2021]:[c.2029]],"&gt;0",Table25[[#This Row],[b.2021]:[c.2029]])</f>
        <v>0</v>
      </c>
      <c r="F54" s="189"/>
      <c r="G54" s="190"/>
      <c r="H54" s="66">
        <f>Table25[[#This Row],[Atvaļinājuma dienu skaits, kas projektā attiecināts iepriekšējos MP ]]+Table25[[#This Row],[Atvaļinājuma dienu skaits, kas pieprasīts šajā MP3]]</f>
        <v>0</v>
      </c>
      <c r="I54" s="29">
        <f>Table25[[#This Row],[Atvaļinājums proporcionāli nostrādātajam laikam projektā (Visi atvaļinājumi kopā)]]-H54</f>
        <v>0</v>
      </c>
      <c r="J54" s="191"/>
      <c r="K54" s="192"/>
      <c r="L54" s="193"/>
      <c r="M54" s="194"/>
      <c r="N54" s="194"/>
      <c r="O54" s="194"/>
      <c r="P54" s="194"/>
      <c r="Q54" s="194"/>
      <c r="R54" s="194"/>
      <c r="S54" s="194"/>
      <c r="T54" s="195"/>
      <c r="U54" s="196"/>
      <c r="V54" s="106">
        <f>IF(COUNT(Table25[[#This Row],[Darba sākuma datums1]:[Amata pienākumu izpildes termiņš, vai darba beigu datums par kuru iesniegts MP2]])=2,MIN(DATE($V$23,12,31),$D54)-MAX(DATE($V$23,1,1),$C54)+1,0)</f>
        <v>0</v>
      </c>
      <c r="W54" s="99">
        <f>IF(COUNT(Table25[[#This Row],[Darba sākuma datums1]:[Amata pienākumu izpildes termiņš, vai darba beigu datums par kuru iesniegts MP2]])=2,MIN(DATE($W$23,12,31),$D54)-MAX(DATE($W$23,1,1),$C54)+1,0)</f>
        <v>0</v>
      </c>
      <c r="X54" s="99">
        <f>IF(COUNT(Table25[[#This Row],[Darba sākuma datums1]:[Amata pienākumu izpildes termiņš, vai darba beigu datums par kuru iesniegts MP2]])=2,MIN(DATE($X$23,12,31),$D54)-MAX(DATE($X$23,1,1),$C54)+1,0)</f>
        <v>0</v>
      </c>
      <c r="Y54" s="99">
        <f>IF(COUNT(Table25[[#This Row],[Darba sākuma datums1]:[Amata pienākumu izpildes termiņš, vai darba beigu datums par kuru iesniegts MP2]])=2,MIN(DATE($Y$23,12,31),$D54)-MAX(DATE($Y$23,1,1),$C54)+1,0)</f>
        <v>0</v>
      </c>
      <c r="Z54" s="99">
        <f>IF(COUNT(Table25[[#This Row],[Darba sākuma datums1]:[Amata pienākumu izpildes termiņš, vai darba beigu datums par kuru iesniegts MP2]])=2,MIN(DATE($Z$23,12,31),$D54)-MAX(DATE(Z$23,1,1),$C54)+1,0)</f>
        <v>0</v>
      </c>
      <c r="AA54" s="99">
        <f>IF(COUNT(Table25[[#This Row],[Darba sākuma datums1]:[Amata pienākumu izpildes termiņš, vai darba beigu datums par kuru iesniegts MP2]])=2,MIN(DATE($AA$23,12,31),$D54)-MAX(DATE($AA$23,1,1),$C54)+1,0)</f>
        <v>0</v>
      </c>
      <c r="AB54" s="99">
        <f>IF(COUNT(Table25[[#This Row],[Darba sākuma datums1]:[Amata pienākumu izpildes termiņš, vai darba beigu datums par kuru iesniegts MP2]])=2,MIN(DATE($AB$23,12,31),$D54)-MAX(DATE($AB$23,1,1),$C54)+1,0)</f>
        <v>0</v>
      </c>
      <c r="AC54" s="99">
        <f>IF(COUNT(Table25[[#This Row],[Darba sākuma datums1]:[Amata pienākumu izpildes termiņš, vai darba beigu datums par kuru iesniegts MP2]])=2,MIN(DATE($AC$23,12,31),$D54)-MAX(DATE($AC$23,1,1),$C54)+1,0)</f>
        <v>0</v>
      </c>
      <c r="AD54" s="109">
        <f>IF(COUNT(Table25[[#This Row],[Darba sākuma datums1]:[Amata pienākumu izpildes termiņš, vai darba beigu datums par kuru iesniegts MP2]])=2,MIN(DATE($AD$23,12,31),$D54)-MAX(DATE($AD$23,1,1),$C54)+1,0)</f>
        <v>0</v>
      </c>
      <c r="AE54" s="106">
        <f t="shared" si="10"/>
        <v>0</v>
      </c>
      <c r="AF54" s="99">
        <f t="shared" si="1"/>
        <v>0</v>
      </c>
      <c r="AG54" s="99">
        <f t="shared" si="2"/>
        <v>0</v>
      </c>
      <c r="AH54" s="99">
        <f t="shared" si="3"/>
        <v>0</v>
      </c>
      <c r="AI54" s="99">
        <f t="shared" si="4"/>
        <v>0</v>
      </c>
      <c r="AJ54" s="99">
        <f t="shared" si="5"/>
        <v>0</v>
      </c>
      <c r="AK54" s="99">
        <f t="shared" si="6"/>
        <v>0</v>
      </c>
      <c r="AL54" s="99">
        <f t="shared" si="7"/>
        <v>0</v>
      </c>
      <c r="AM54" s="100">
        <f t="shared" si="8"/>
        <v>0</v>
      </c>
      <c r="AN54" s="103" t="e">
        <f>Table25[[#This Row],[2021]]/Table25[[#This Row],[d.2021]]</f>
        <v>#DIV/0!</v>
      </c>
      <c r="AO54" s="104" t="e">
        <f>Table25[[#This Row],[2022]]/Table25[[#This Row],[d.2022]]</f>
        <v>#DIV/0!</v>
      </c>
      <c r="AP54" s="104" t="e">
        <f>Table25[[#This Row],[2023]]/Table25[[#This Row],[d.2023]]</f>
        <v>#DIV/0!</v>
      </c>
      <c r="AQ54" s="104" t="e">
        <f>Table25[[#This Row],[2024]]/Table25[[#This Row],[d.2024]]</f>
        <v>#DIV/0!</v>
      </c>
      <c r="AR54" s="104" t="e">
        <f>Table25[[#This Row],[2025]]/Table25[[#This Row],[d.2025]]</f>
        <v>#DIV/0!</v>
      </c>
      <c r="AS54" s="104" t="e">
        <f>Table25[[#This Row],[2026]]/Table25[[#This Row],[d.2026]]</f>
        <v>#DIV/0!</v>
      </c>
      <c r="AT54" s="104" t="e">
        <f>Table25[[#This Row],[2027]]/Table25[[#This Row],[d.2027]]</f>
        <v>#DIV/0!</v>
      </c>
      <c r="AU54" s="104" t="e">
        <f>Table25[[#This Row],[2028]]/Table25[[#This Row],[d.2028]]</f>
        <v>#DIV/0!</v>
      </c>
      <c r="AV54" s="108" t="e">
        <f>Table25[[#This Row],[2029]]/Table25[[#This Row],[d.2029]]</f>
        <v>#DIV/0!</v>
      </c>
      <c r="AW54" s="97" t="e">
        <f>Table25[[#This Row],[e.2021]]/Table25[[#This Row],[Papildatvaļinājums par 20216]]</f>
        <v>#DIV/0!</v>
      </c>
      <c r="AX54" s="97" t="e">
        <f>Table25[[#This Row],[e.2022]]/Table25[[#This Row],[Papildatvaļinājums par 20226]]</f>
        <v>#DIV/0!</v>
      </c>
      <c r="AY54" s="97" t="e">
        <f>Table25[[#This Row],[e.2023]]/Table25[[#This Row],[Papildatvaļinājums par 20236]]</f>
        <v>#DIV/0!</v>
      </c>
      <c r="AZ54" s="97" t="e">
        <f>Table25[[#This Row],[e.2024]]/Table25[[#This Row],[Papildatvaļinājums par 20246]]</f>
        <v>#DIV/0!</v>
      </c>
      <c r="BA54" s="97" t="e">
        <f>Table25[[#This Row],[e.2025]]/Table25[[#This Row],[Papildatvaļinājums par 20256]]</f>
        <v>#DIV/0!</v>
      </c>
      <c r="BB54" s="97" t="e">
        <f>Table25[[#This Row],[e.2026]]/Table25[[#This Row],[Papildatvaļinājums par 20266]]</f>
        <v>#DIV/0!</v>
      </c>
      <c r="BC54" s="97" t="e">
        <f>Table25[[#This Row],[e.2027]]/Table25[[#This Row],[Papildatvaļinājums par 20276]]</f>
        <v>#DIV/0!</v>
      </c>
      <c r="BD54" s="97" t="e">
        <f>Table25[[#This Row],[e.2028]]/Table25[[#This Row],[Papildatvaļinājums par 20286]]</f>
        <v>#DIV/0!</v>
      </c>
      <c r="BE54" s="98" t="e">
        <f>Table25[[#This Row],[e.2029]]/Table25[[#This Row],[Papildatvaļinājums par 20296]]</f>
        <v>#DIV/0!</v>
      </c>
      <c r="BF54" s="85">
        <f>YEAR(Table25[[#This Row],[Ja papildatvaļinājums - darbinieka darba uzsākšana iestādē, ja darbs projektā nav uzsākts 1.janvārī4]])</f>
        <v>1900</v>
      </c>
      <c r="BG54" s="86">
        <f>MONTH(Table25[[#This Row],[Ja papildatvaļinājums - darbinieka darba uzsākšana iestādē, ja darbs projektā nav uzsākts 1.janvārī4]])</f>
        <v>1</v>
      </c>
      <c r="BH54" s="86">
        <f>DAY(Table25[[#This Row],[Ja papildatvaļinājums - darbinieka darba uzsākšana iestādē, ja darbs projektā nav uzsākts 1.janvārī4]])</f>
        <v>0</v>
      </c>
      <c r="BI54" s="147">
        <f t="shared" si="9"/>
        <v>1</v>
      </c>
      <c r="BJ54" s="144" cm="1">
        <f t="array" ref="BJ54">_xlfn.IFS($BF54=2021,$BI54,$BS54=2021,$BV54,$BF54&lt;2021,$BJ$22,$BS54&gt;2021,$BJ$22,$BF54&gt;2021,$BJ$22,$BS54&lt;2021,$BJ$22)</f>
        <v>365</v>
      </c>
      <c r="BK54" s="116" cm="1">
        <f t="array" ref="BK54">_xlfn.IFS($BF54=2022,$BI54,$BS54=2022,$BV54,$BF54&lt;2022,$BK$22,$BS54&gt;2022,$BK$22,$BF54&gt;2022,$BK$22,$BS54&lt;2022,$BK$22)</f>
        <v>365</v>
      </c>
      <c r="BL54" s="116" cm="1">
        <f t="array" ref="BL54">_xlfn.IFS($BF54=2023,$BI54,$BS54=2023,$BV54,$BF54&lt;2023,$BL$22,$BS54&gt;2023,$BL$22,$BF54&gt;2023,$BL$22,$BS54&lt;2023,$BL$22)</f>
        <v>365</v>
      </c>
      <c r="BM54" s="116" cm="1">
        <f t="array" ref="BM54">_xlfn.IFS($BF54=2024,$BI54,$BS54=2024,$BV54,$BF54&lt;2024,$BM$22,$BS54&gt;2024,$BM$22,$BF54&gt;2024,$BM$22,$BS54&lt;2024,$BM$22)</f>
        <v>366</v>
      </c>
      <c r="BN54" s="116" cm="1">
        <f t="array" ref="BN54">_xlfn.IFS($BF54=2025,$BI54,$BS54=2025,$BV54,$BF54&lt;2025,$BN$22,$BS54&gt;2025,$BN$22,$BF54&gt;2025,$BN$22,$BS54&lt;2025,$BN$22)</f>
        <v>365</v>
      </c>
      <c r="BO54" s="116" cm="1">
        <f t="array" ref="BO54">_xlfn.IFS($BF54=2026,$BI54,$BS54=2026,$BV54,$BF54&lt;2026,$BO$22,$BS54&gt;2026,$BO$22,$BF54&gt;2026,$BO$22,$BS54&lt;2026,$BO$22)</f>
        <v>365</v>
      </c>
      <c r="BP54" s="116" cm="1">
        <f t="array" ref="BP54">_xlfn.IFS($BF54=2027,$BI54,$BS54=2027,$BV54,$BF54&lt;2027,$BP$22,$BS54&gt;2027,$BP$22,$BF54&gt;2027,$BP$22,$BS54&lt;2027,$BP$22)</f>
        <v>365</v>
      </c>
      <c r="BQ54" s="116" cm="1">
        <f t="array" ref="BQ54">_xlfn.IFS($BF54=2028,$BI54,$BS54=2028,$BV54,$BF54&lt;2028,$BQ$22,$BS54&gt;2028,$BQ$22,$BF54&gt;2028,$BQ$22,$BS54&lt;2028,$BQ$22)</f>
        <v>366</v>
      </c>
      <c r="BR54" s="119" cm="1">
        <f t="array" ref="BR54">_xlfn.IFS($BF54=2029,$BI54,$BS54=2029,$BV54,$BF54&lt;2029,$BR$22,$BS54&gt;2029,$BR$22,$BF54&gt;2029,$BR$22,$BS54&lt;2029,$BR$22)</f>
        <v>365</v>
      </c>
      <c r="BS54" s="142">
        <f>YEAR(Table25[[#This Row],[Ja papildatvaļinājums - darbinieka darba beigšanas datums iestādē, ja darbs projektā nav beigts  31.decembrī5]])</f>
        <v>1900</v>
      </c>
      <c r="BT54" s="141">
        <f>MONTH(Table25[[#This Row],[Ja papildatvaļinājums - darbinieka darba beigšanas datums iestādē, ja darbs projektā nav beigts  31.decembrī5]])</f>
        <v>1</v>
      </c>
      <c r="BU54" s="141">
        <f>DAY(Table25[[#This Row],[Ja papildatvaļinājums - darbinieka darba beigšanas datums iestādē, ja darbs projektā nav beigts  31.decembrī5]])</f>
        <v>0</v>
      </c>
      <c r="BV54" s="141">
        <f>IF(YEAR($J54)=YEAR($K54),MIN(DATE($BS54,$BT54,$BU54),$K54)-MAX(DATE($BF54,$BG54,$BH54),$J54)+1,MIN(DATE($BS54,$BT54,$BU54),$K54)-MAX(DATE(Table25[[#This Row],[Darba beigu gads iestādē]],1,1))+1)</f>
        <v>1</v>
      </c>
    </row>
    <row r="55" spans="1:74" x14ac:dyDescent="0.3">
      <c r="A55" s="26">
        <v>32</v>
      </c>
      <c r="B55" s="3"/>
      <c r="C55" s="197"/>
      <c r="D55" s="198"/>
      <c r="E55" s="63">
        <f>SUMIF(Table25[[#This Row],[b.2021]:[c.2029]],"&gt;0",Table25[[#This Row],[b.2021]:[c.2029]])</f>
        <v>0</v>
      </c>
      <c r="F55" s="189"/>
      <c r="G55" s="190"/>
      <c r="H55" s="66">
        <f>Table25[[#This Row],[Atvaļinājuma dienu skaits, kas projektā attiecināts iepriekšējos MP ]]+Table25[[#This Row],[Atvaļinājuma dienu skaits, kas pieprasīts šajā MP3]]</f>
        <v>0</v>
      </c>
      <c r="I55" s="29">
        <f>Table25[[#This Row],[Atvaļinājums proporcionāli nostrādātajam laikam projektā (Visi atvaļinājumi kopā)]]-H55</f>
        <v>0</v>
      </c>
      <c r="J55" s="191"/>
      <c r="K55" s="192"/>
      <c r="L55" s="193"/>
      <c r="M55" s="194"/>
      <c r="N55" s="194"/>
      <c r="O55" s="194"/>
      <c r="P55" s="194"/>
      <c r="Q55" s="194"/>
      <c r="R55" s="194"/>
      <c r="S55" s="194"/>
      <c r="T55" s="195"/>
      <c r="U55" s="196"/>
      <c r="V55" s="106">
        <f>IF(COUNT(Table25[[#This Row],[Darba sākuma datums1]:[Amata pienākumu izpildes termiņš, vai darba beigu datums par kuru iesniegts MP2]])=2,MIN(DATE($V$23,12,31),$D55)-MAX(DATE($V$23,1,1),$C55)+1,0)</f>
        <v>0</v>
      </c>
      <c r="W55" s="99">
        <f>IF(COUNT(Table25[[#This Row],[Darba sākuma datums1]:[Amata pienākumu izpildes termiņš, vai darba beigu datums par kuru iesniegts MP2]])=2,MIN(DATE($W$23,12,31),$D55)-MAX(DATE($W$23,1,1),$C55)+1,0)</f>
        <v>0</v>
      </c>
      <c r="X55" s="99">
        <f>IF(COUNT(Table25[[#This Row],[Darba sākuma datums1]:[Amata pienākumu izpildes termiņš, vai darba beigu datums par kuru iesniegts MP2]])=2,MIN(DATE($X$23,12,31),$D55)-MAX(DATE($X$23,1,1),$C55)+1,0)</f>
        <v>0</v>
      </c>
      <c r="Y55" s="99">
        <f>IF(COUNT(Table25[[#This Row],[Darba sākuma datums1]:[Amata pienākumu izpildes termiņš, vai darba beigu datums par kuru iesniegts MP2]])=2,MIN(DATE($Y$23,12,31),$D55)-MAX(DATE($Y$23,1,1),$C55)+1,0)</f>
        <v>0</v>
      </c>
      <c r="Z55" s="99">
        <f>IF(COUNT(Table25[[#This Row],[Darba sākuma datums1]:[Amata pienākumu izpildes termiņš, vai darba beigu datums par kuru iesniegts MP2]])=2,MIN(DATE($Z$23,12,31),$D55)-MAX(DATE(Z$23,1,1),$C55)+1,0)</f>
        <v>0</v>
      </c>
      <c r="AA55" s="99">
        <f>IF(COUNT(Table25[[#This Row],[Darba sākuma datums1]:[Amata pienākumu izpildes termiņš, vai darba beigu datums par kuru iesniegts MP2]])=2,MIN(DATE($AA$23,12,31),$D55)-MAX(DATE($AA$23,1,1),$C55)+1,0)</f>
        <v>0</v>
      </c>
      <c r="AB55" s="99">
        <f>IF(COUNT(Table25[[#This Row],[Darba sākuma datums1]:[Amata pienākumu izpildes termiņš, vai darba beigu datums par kuru iesniegts MP2]])=2,MIN(DATE($AB$23,12,31),$D55)-MAX(DATE($AB$23,1,1),$C55)+1,0)</f>
        <v>0</v>
      </c>
      <c r="AC55" s="99">
        <f>IF(COUNT(Table25[[#This Row],[Darba sākuma datums1]:[Amata pienākumu izpildes termiņš, vai darba beigu datums par kuru iesniegts MP2]])=2,MIN(DATE($AC$23,12,31),$D55)-MAX(DATE($AC$23,1,1),$C55)+1,0)</f>
        <v>0</v>
      </c>
      <c r="AD55" s="109">
        <f>IF(COUNT(Table25[[#This Row],[Darba sākuma datums1]:[Amata pienākumu izpildes termiņš, vai darba beigu datums par kuru iesniegts MP2]])=2,MIN(DATE($AD$23,12,31),$D55)-MAX(DATE($AD$23,1,1),$C55)+1,0)</f>
        <v>0</v>
      </c>
      <c r="AE55" s="106">
        <f t="shared" si="10"/>
        <v>0</v>
      </c>
      <c r="AF55" s="99">
        <f t="shared" si="1"/>
        <v>0</v>
      </c>
      <c r="AG55" s="99">
        <f t="shared" si="2"/>
        <v>0</v>
      </c>
      <c r="AH55" s="99">
        <f t="shared" si="3"/>
        <v>0</v>
      </c>
      <c r="AI55" s="99">
        <f t="shared" si="4"/>
        <v>0</v>
      </c>
      <c r="AJ55" s="99">
        <f t="shared" si="5"/>
        <v>0</v>
      </c>
      <c r="AK55" s="99">
        <f t="shared" si="6"/>
        <v>0</v>
      </c>
      <c r="AL55" s="99">
        <f t="shared" si="7"/>
        <v>0</v>
      </c>
      <c r="AM55" s="100">
        <f t="shared" si="8"/>
        <v>0</v>
      </c>
      <c r="AN55" s="103" t="e">
        <f>Table25[[#This Row],[2021]]/Table25[[#This Row],[d.2021]]</f>
        <v>#DIV/0!</v>
      </c>
      <c r="AO55" s="104" t="e">
        <f>Table25[[#This Row],[2022]]/Table25[[#This Row],[d.2022]]</f>
        <v>#DIV/0!</v>
      </c>
      <c r="AP55" s="104" t="e">
        <f>Table25[[#This Row],[2023]]/Table25[[#This Row],[d.2023]]</f>
        <v>#DIV/0!</v>
      </c>
      <c r="AQ55" s="104" t="e">
        <f>Table25[[#This Row],[2024]]/Table25[[#This Row],[d.2024]]</f>
        <v>#DIV/0!</v>
      </c>
      <c r="AR55" s="104" t="e">
        <f>Table25[[#This Row],[2025]]/Table25[[#This Row],[d.2025]]</f>
        <v>#DIV/0!</v>
      </c>
      <c r="AS55" s="104" t="e">
        <f>Table25[[#This Row],[2026]]/Table25[[#This Row],[d.2026]]</f>
        <v>#DIV/0!</v>
      </c>
      <c r="AT55" s="104" t="e">
        <f>Table25[[#This Row],[2027]]/Table25[[#This Row],[d.2027]]</f>
        <v>#DIV/0!</v>
      </c>
      <c r="AU55" s="104" t="e">
        <f>Table25[[#This Row],[2028]]/Table25[[#This Row],[d.2028]]</f>
        <v>#DIV/0!</v>
      </c>
      <c r="AV55" s="108" t="e">
        <f>Table25[[#This Row],[2029]]/Table25[[#This Row],[d.2029]]</f>
        <v>#DIV/0!</v>
      </c>
      <c r="AW55" s="97" t="e">
        <f>Table25[[#This Row],[e.2021]]/Table25[[#This Row],[Papildatvaļinājums par 20216]]</f>
        <v>#DIV/0!</v>
      </c>
      <c r="AX55" s="97" t="e">
        <f>Table25[[#This Row],[e.2022]]/Table25[[#This Row],[Papildatvaļinājums par 20226]]</f>
        <v>#DIV/0!</v>
      </c>
      <c r="AY55" s="97" t="e">
        <f>Table25[[#This Row],[e.2023]]/Table25[[#This Row],[Papildatvaļinājums par 20236]]</f>
        <v>#DIV/0!</v>
      </c>
      <c r="AZ55" s="97" t="e">
        <f>Table25[[#This Row],[e.2024]]/Table25[[#This Row],[Papildatvaļinājums par 20246]]</f>
        <v>#DIV/0!</v>
      </c>
      <c r="BA55" s="97" t="e">
        <f>Table25[[#This Row],[e.2025]]/Table25[[#This Row],[Papildatvaļinājums par 20256]]</f>
        <v>#DIV/0!</v>
      </c>
      <c r="BB55" s="97" t="e">
        <f>Table25[[#This Row],[e.2026]]/Table25[[#This Row],[Papildatvaļinājums par 20266]]</f>
        <v>#DIV/0!</v>
      </c>
      <c r="BC55" s="97" t="e">
        <f>Table25[[#This Row],[e.2027]]/Table25[[#This Row],[Papildatvaļinājums par 20276]]</f>
        <v>#DIV/0!</v>
      </c>
      <c r="BD55" s="97" t="e">
        <f>Table25[[#This Row],[e.2028]]/Table25[[#This Row],[Papildatvaļinājums par 20286]]</f>
        <v>#DIV/0!</v>
      </c>
      <c r="BE55" s="98" t="e">
        <f>Table25[[#This Row],[e.2029]]/Table25[[#This Row],[Papildatvaļinājums par 20296]]</f>
        <v>#DIV/0!</v>
      </c>
      <c r="BF55" s="85">
        <f>YEAR(Table25[[#This Row],[Ja papildatvaļinājums - darbinieka darba uzsākšana iestādē, ja darbs projektā nav uzsākts 1.janvārī4]])</f>
        <v>1900</v>
      </c>
      <c r="BG55" s="86">
        <f>MONTH(Table25[[#This Row],[Ja papildatvaļinājums - darbinieka darba uzsākšana iestādē, ja darbs projektā nav uzsākts 1.janvārī4]])</f>
        <v>1</v>
      </c>
      <c r="BH55" s="86">
        <f>DAY(Table25[[#This Row],[Ja papildatvaļinājums - darbinieka darba uzsākšana iestādē, ja darbs projektā nav uzsākts 1.janvārī4]])</f>
        <v>0</v>
      </c>
      <c r="BI55" s="147">
        <f t="shared" si="9"/>
        <v>1</v>
      </c>
      <c r="BJ55" s="144" cm="1">
        <f t="array" ref="BJ55">_xlfn.IFS($BF55=2021,$BI55,$BS55=2021,$BV55,$BF55&lt;2021,$BJ$22,$BS55&gt;2021,$BJ$22,$BF55&gt;2021,$BJ$22,$BS55&lt;2021,$BJ$22)</f>
        <v>365</v>
      </c>
      <c r="BK55" s="116" cm="1">
        <f t="array" ref="BK55">_xlfn.IFS($BF55=2022,$BI55,$BS55=2022,$BV55,$BF55&lt;2022,$BK$22,$BS55&gt;2022,$BK$22,$BF55&gt;2022,$BK$22,$BS55&lt;2022,$BK$22)</f>
        <v>365</v>
      </c>
      <c r="BL55" s="116" cm="1">
        <f t="array" ref="BL55">_xlfn.IFS($BF55=2023,$BI55,$BS55=2023,$BV55,$BF55&lt;2023,$BL$22,$BS55&gt;2023,$BL$22,$BF55&gt;2023,$BL$22,$BS55&lt;2023,$BL$22)</f>
        <v>365</v>
      </c>
      <c r="BM55" s="116" cm="1">
        <f t="array" ref="BM55">_xlfn.IFS($BF55=2024,$BI55,$BS55=2024,$BV55,$BF55&lt;2024,$BM$22,$BS55&gt;2024,$BM$22,$BF55&gt;2024,$BM$22,$BS55&lt;2024,$BM$22)</f>
        <v>366</v>
      </c>
      <c r="BN55" s="116" cm="1">
        <f t="array" ref="BN55">_xlfn.IFS($BF55=2025,$BI55,$BS55=2025,$BV55,$BF55&lt;2025,$BN$22,$BS55&gt;2025,$BN$22,$BF55&gt;2025,$BN$22,$BS55&lt;2025,$BN$22)</f>
        <v>365</v>
      </c>
      <c r="BO55" s="116" cm="1">
        <f t="array" ref="BO55">_xlfn.IFS($BF55=2026,$BI55,$BS55=2026,$BV55,$BF55&lt;2026,$BO$22,$BS55&gt;2026,$BO$22,$BF55&gt;2026,$BO$22,$BS55&lt;2026,$BO$22)</f>
        <v>365</v>
      </c>
      <c r="BP55" s="116" cm="1">
        <f t="array" ref="BP55">_xlfn.IFS($BF55=2027,$BI55,$BS55=2027,$BV55,$BF55&lt;2027,$BP$22,$BS55&gt;2027,$BP$22,$BF55&gt;2027,$BP$22,$BS55&lt;2027,$BP$22)</f>
        <v>365</v>
      </c>
      <c r="BQ55" s="116" cm="1">
        <f t="array" ref="BQ55">_xlfn.IFS($BF55=2028,$BI55,$BS55=2028,$BV55,$BF55&lt;2028,$BQ$22,$BS55&gt;2028,$BQ$22,$BF55&gt;2028,$BQ$22,$BS55&lt;2028,$BQ$22)</f>
        <v>366</v>
      </c>
      <c r="BR55" s="119" cm="1">
        <f t="array" ref="BR55">_xlfn.IFS($BF55=2029,$BI55,$BS55=2029,$BV55,$BF55&lt;2029,$BR$22,$BS55&gt;2029,$BR$22,$BF55&gt;2029,$BR$22,$BS55&lt;2029,$BR$22)</f>
        <v>365</v>
      </c>
      <c r="BS55" s="142">
        <f>YEAR(Table25[[#This Row],[Ja papildatvaļinājums - darbinieka darba beigšanas datums iestādē, ja darbs projektā nav beigts  31.decembrī5]])</f>
        <v>1900</v>
      </c>
      <c r="BT55" s="141">
        <f>MONTH(Table25[[#This Row],[Ja papildatvaļinājums - darbinieka darba beigšanas datums iestādē, ja darbs projektā nav beigts  31.decembrī5]])</f>
        <v>1</v>
      </c>
      <c r="BU55" s="141">
        <f>DAY(Table25[[#This Row],[Ja papildatvaļinājums - darbinieka darba beigšanas datums iestādē, ja darbs projektā nav beigts  31.decembrī5]])</f>
        <v>0</v>
      </c>
      <c r="BV55" s="141">
        <f>IF(YEAR($J55)=YEAR($K55),MIN(DATE($BS55,$BT55,$BU55),$K55)-MAX(DATE($BF55,$BG55,$BH55),$J55)+1,MIN(DATE($BS55,$BT55,$BU55),$K55)-MAX(DATE(Table25[[#This Row],[Darba beigu gads iestādē]],1,1))+1)</f>
        <v>1</v>
      </c>
    </row>
    <row r="56" spans="1:74" x14ac:dyDescent="0.3">
      <c r="A56" s="26">
        <v>33</v>
      </c>
      <c r="B56" s="3"/>
      <c r="C56" s="197"/>
      <c r="D56" s="198"/>
      <c r="E56" s="63">
        <f>SUMIF(Table25[[#This Row],[b.2021]:[c.2029]],"&gt;0",Table25[[#This Row],[b.2021]:[c.2029]])</f>
        <v>0</v>
      </c>
      <c r="F56" s="189"/>
      <c r="G56" s="190"/>
      <c r="H56" s="66">
        <f>Table25[[#This Row],[Atvaļinājuma dienu skaits, kas projektā attiecināts iepriekšējos MP ]]+Table25[[#This Row],[Atvaļinājuma dienu skaits, kas pieprasīts šajā MP3]]</f>
        <v>0</v>
      </c>
      <c r="I56" s="29">
        <f>Table25[[#This Row],[Atvaļinājums proporcionāli nostrādātajam laikam projektā (Visi atvaļinājumi kopā)]]-H56</f>
        <v>0</v>
      </c>
      <c r="J56" s="191"/>
      <c r="K56" s="192"/>
      <c r="L56" s="193"/>
      <c r="M56" s="194"/>
      <c r="N56" s="194"/>
      <c r="O56" s="194"/>
      <c r="P56" s="194"/>
      <c r="Q56" s="194"/>
      <c r="R56" s="194"/>
      <c r="S56" s="194"/>
      <c r="T56" s="195"/>
      <c r="U56" s="196"/>
      <c r="V56" s="106">
        <f>IF(COUNT(Table25[[#This Row],[Darba sākuma datums1]:[Amata pienākumu izpildes termiņš, vai darba beigu datums par kuru iesniegts MP2]])=2,MIN(DATE($V$23,12,31),$D56)-MAX(DATE($V$23,1,1),$C56)+1,0)</f>
        <v>0</v>
      </c>
      <c r="W56" s="99">
        <f>IF(COUNT(Table25[[#This Row],[Darba sākuma datums1]:[Amata pienākumu izpildes termiņš, vai darba beigu datums par kuru iesniegts MP2]])=2,MIN(DATE($W$23,12,31),$D56)-MAX(DATE($W$23,1,1),$C56)+1,0)</f>
        <v>0</v>
      </c>
      <c r="X56" s="99">
        <f>IF(COUNT(Table25[[#This Row],[Darba sākuma datums1]:[Amata pienākumu izpildes termiņš, vai darba beigu datums par kuru iesniegts MP2]])=2,MIN(DATE($X$23,12,31),$D56)-MAX(DATE($X$23,1,1),$C56)+1,0)</f>
        <v>0</v>
      </c>
      <c r="Y56" s="99">
        <f>IF(COUNT(Table25[[#This Row],[Darba sākuma datums1]:[Amata pienākumu izpildes termiņš, vai darba beigu datums par kuru iesniegts MP2]])=2,MIN(DATE($Y$23,12,31),$D56)-MAX(DATE($Y$23,1,1),$C56)+1,0)</f>
        <v>0</v>
      </c>
      <c r="Z56" s="99">
        <f>IF(COUNT(Table25[[#This Row],[Darba sākuma datums1]:[Amata pienākumu izpildes termiņš, vai darba beigu datums par kuru iesniegts MP2]])=2,MIN(DATE($Z$23,12,31),$D56)-MAX(DATE(Z$23,1,1),$C56)+1,0)</f>
        <v>0</v>
      </c>
      <c r="AA56" s="99">
        <f>IF(COUNT(Table25[[#This Row],[Darba sākuma datums1]:[Amata pienākumu izpildes termiņš, vai darba beigu datums par kuru iesniegts MP2]])=2,MIN(DATE($AA$23,12,31),$D56)-MAX(DATE($AA$23,1,1),$C56)+1,0)</f>
        <v>0</v>
      </c>
      <c r="AB56" s="99">
        <f>IF(COUNT(Table25[[#This Row],[Darba sākuma datums1]:[Amata pienākumu izpildes termiņš, vai darba beigu datums par kuru iesniegts MP2]])=2,MIN(DATE($AB$23,12,31),$D56)-MAX(DATE($AB$23,1,1),$C56)+1,0)</f>
        <v>0</v>
      </c>
      <c r="AC56" s="99">
        <f>IF(COUNT(Table25[[#This Row],[Darba sākuma datums1]:[Amata pienākumu izpildes termiņš, vai darba beigu datums par kuru iesniegts MP2]])=2,MIN(DATE($AC$23,12,31),$D56)-MAX(DATE($AC$23,1,1),$C56)+1,0)</f>
        <v>0</v>
      </c>
      <c r="AD56" s="109">
        <f>IF(COUNT(Table25[[#This Row],[Darba sākuma datums1]:[Amata pienākumu izpildes termiņš, vai darba beigu datums par kuru iesniegts MP2]])=2,MIN(DATE($AD$23,12,31),$D56)-MAX(DATE($AD$23,1,1),$C56)+1,0)</f>
        <v>0</v>
      </c>
      <c r="AE56" s="106">
        <f t="shared" si="10"/>
        <v>0</v>
      </c>
      <c r="AF56" s="99">
        <f t="shared" si="1"/>
        <v>0</v>
      </c>
      <c r="AG56" s="99">
        <f t="shared" si="2"/>
        <v>0</v>
      </c>
      <c r="AH56" s="99">
        <f t="shared" si="3"/>
        <v>0</v>
      </c>
      <c r="AI56" s="99">
        <f t="shared" si="4"/>
        <v>0</v>
      </c>
      <c r="AJ56" s="99">
        <f t="shared" si="5"/>
        <v>0</v>
      </c>
      <c r="AK56" s="99">
        <f t="shared" si="6"/>
        <v>0</v>
      </c>
      <c r="AL56" s="99">
        <f t="shared" si="7"/>
        <v>0</v>
      </c>
      <c r="AM56" s="100">
        <f t="shared" si="8"/>
        <v>0</v>
      </c>
      <c r="AN56" s="103" t="e">
        <f>Table25[[#This Row],[2021]]/Table25[[#This Row],[d.2021]]</f>
        <v>#DIV/0!</v>
      </c>
      <c r="AO56" s="104" t="e">
        <f>Table25[[#This Row],[2022]]/Table25[[#This Row],[d.2022]]</f>
        <v>#DIV/0!</v>
      </c>
      <c r="AP56" s="104" t="e">
        <f>Table25[[#This Row],[2023]]/Table25[[#This Row],[d.2023]]</f>
        <v>#DIV/0!</v>
      </c>
      <c r="AQ56" s="104" t="e">
        <f>Table25[[#This Row],[2024]]/Table25[[#This Row],[d.2024]]</f>
        <v>#DIV/0!</v>
      </c>
      <c r="AR56" s="104" t="e">
        <f>Table25[[#This Row],[2025]]/Table25[[#This Row],[d.2025]]</f>
        <v>#DIV/0!</v>
      </c>
      <c r="AS56" s="104" t="e">
        <f>Table25[[#This Row],[2026]]/Table25[[#This Row],[d.2026]]</f>
        <v>#DIV/0!</v>
      </c>
      <c r="AT56" s="104" t="e">
        <f>Table25[[#This Row],[2027]]/Table25[[#This Row],[d.2027]]</f>
        <v>#DIV/0!</v>
      </c>
      <c r="AU56" s="104" t="e">
        <f>Table25[[#This Row],[2028]]/Table25[[#This Row],[d.2028]]</f>
        <v>#DIV/0!</v>
      </c>
      <c r="AV56" s="108" t="e">
        <f>Table25[[#This Row],[2029]]/Table25[[#This Row],[d.2029]]</f>
        <v>#DIV/0!</v>
      </c>
      <c r="AW56" s="97" t="e">
        <f>Table25[[#This Row],[e.2021]]/Table25[[#This Row],[Papildatvaļinājums par 20216]]</f>
        <v>#DIV/0!</v>
      </c>
      <c r="AX56" s="97" t="e">
        <f>Table25[[#This Row],[e.2022]]/Table25[[#This Row],[Papildatvaļinājums par 20226]]</f>
        <v>#DIV/0!</v>
      </c>
      <c r="AY56" s="97" t="e">
        <f>Table25[[#This Row],[e.2023]]/Table25[[#This Row],[Papildatvaļinājums par 20236]]</f>
        <v>#DIV/0!</v>
      </c>
      <c r="AZ56" s="97" t="e">
        <f>Table25[[#This Row],[e.2024]]/Table25[[#This Row],[Papildatvaļinājums par 20246]]</f>
        <v>#DIV/0!</v>
      </c>
      <c r="BA56" s="97" t="e">
        <f>Table25[[#This Row],[e.2025]]/Table25[[#This Row],[Papildatvaļinājums par 20256]]</f>
        <v>#DIV/0!</v>
      </c>
      <c r="BB56" s="97" t="e">
        <f>Table25[[#This Row],[e.2026]]/Table25[[#This Row],[Papildatvaļinājums par 20266]]</f>
        <v>#DIV/0!</v>
      </c>
      <c r="BC56" s="97" t="e">
        <f>Table25[[#This Row],[e.2027]]/Table25[[#This Row],[Papildatvaļinājums par 20276]]</f>
        <v>#DIV/0!</v>
      </c>
      <c r="BD56" s="97" t="e">
        <f>Table25[[#This Row],[e.2028]]/Table25[[#This Row],[Papildatvaļinājums par 20286]]</f>
        <v>#DIV/0!</v>
      </c>
      <c r="BE56" s="98" t="e">
        <f>Table25[[#This Row],[e.2029]]/Table25[[#This Row],[Papildatvaļinājums par 20296]]</f>
        <v>#DIV/0!</v>
      </c>
      <c r="BF56" s="85">
        <f>YEAR(Table25[[#This Row],[Ja papildatvaļinājums - darbinieka darba uzsākšana iestādē, ja darbs projektā nav uzsākts 1.janvārī4]])</f>
        <v>1900</v>
      </c>
      <c r="BG56" s="86">
        <f>MONTH(Table25[[#This Row],[Ja papildatvaļinājums - darbinieka darba uzsākšana iestādē, ja darbs projektā nav uzsākts 1.janvārī4]])</f>
        <v>1</v>
      </c>
      <c r="BH56" s="86">
        <f>DAY(Table25[[#This Row],[Ja papildatvaļinājums - darbinieka darba uzsākšana iestādē, ja darbs projektā nav uzsākts 1.janvārī4]])</f>
        <v>0</v>
      </c>
      <c r="BI56" s="147">
        <f t="shared" ref="BI56:BI87" si="11">IF(YEAR($J56)=YEAR($K56),MIN(DATE($BS56,$BT56,$BU56),$K56)-MAX(DATE($BF56,$BG56,$BH56),$J56)+1,MIN(DATE($BF56,12,31))-MAX(DATE($BF56,$BG56,$BH56))+1)</f>
        <v>1</v>
      </c>
      <c r="BJ56" s="144" cm="1">
        <f t="array" ref="BJ56">_xlfn.IFS($BF56=2021,$BI56,$BS56=2021,$BV56,$BF56&lt;2021,$BJ$22,$BS56&gt;2021,$BJ$22,$BF56&gt;2021,$BJ$22,$BS56&lt;2021,$BJ$22)</f>
        <v>365</v>
      </c>
      <c r="BK56" s="116" cm="1">
        <f t="array" ref="BK56">_xlfn.IFS($BF56=2022,$BI56,$BS56=2022,$BV56,$BF56&lt;2022,$BK$22,$BS56&gt;2022,$BK$22,$BF56&gt;2022,$BK$22,$BS56&lt;2022,$BK$22)</f>
        <v>365</v>
      </c>
      <c r="BL56" s="116" cm="1">
        <f t="array" ref="BL56">_xlfn.IFS($BF56=2023,$BI56,$BS56=2023,$BV56,$BF56&lt;2023,$BL$22,$BS56&gt;2023,$BL$22,$BF56&gt;2023,$BL$22,$BS56&lt;2023,$BL$22)</f>
        <v>365</v>
      </c>
      <c r="BM56" s="116" cm="1">
        <f t="array" ref="BM56">_xlfn.IFS($BF56=2024,$BI56,$BS56=2024,$BV56,$BF56&lt;2024,$BM$22,$BS56&gt;2024,$BM$22,$BF56&gt;2024,$BM$22,$BS56&lt;2024,$BM$22)</f>
        <v>366</v>
      </c>
      <c r="BN56" s="116" cm="1">
        <f t="array" ref="BN56">_xlfn.IFS($BF56=2025,$BI56,$BS56=2025,$BV56,$BF56&lt;2025,$BN$22,$BS56&gt;2025,$BN$22,$BF56&gt;2025,$BN$22,$BS56&lt;2025,$BN$22)</f>
        <v>365</v>
      </c>
      <c r="BO56" s="116" cm="1">
        <f t="array" ref="BO56">_xlfn.IFS($BF56=2026,$BI56,$BS56=2026,$BV56,$BF56&lt;2026,$BO$22,$BS56&gt;2026,$BO$22,$BF56&gt;2026,$BO$22,$BS56&lt;2026,$BO$22)</f>
        <v>365</v>
      </c>
      <c r="BP56" s="116" cm="1">
        <f t="array" ref="BP56">_xlfn.IFS($BF56=2027,$BI56,$BS56=2027,$BV56,$BF56&lt;2027,$BP$22,$BS56&gt;2027,$BP$22,$BF56&gt;2027,$BP$22,$BS56&lt;2027,$BP$22)</f>
        <v>365</v>
      </c>
      <c r="BQ56" s="116" cm="1">
        <f t="array" ref="BQ56">_xlfn.IFS($BF56=2028,$BI56,$BS56=2028,$BV56,$BF56&lt;2028,$BQ$22,$BS56&gt;2028,$BQ$22,$BF56&gt;2028,$BQ$22,$BS56&lt;2028,$BQ$22)</f>
        <v>366</v>
      </c>
      <c r="BR56" s="119" cm="1">
        <f t="array" ref="BR56">_xlfn.IFS($BF56=2029,$BI56,$BS56=2029,$BV56,$BF56&lt;2029,$BR$22,$BS56&gt;2029,$BR$22,$BF56&gt;2029,$BR$22,$BS56&lt;2029,$BR$22)</f>
        <v>365</v>
      </c>
      <c r="BS56" s="142">
        <f>YEAR(Table25[[#This Row],[Ja papildatvaļinājums - darbinieka darba beigšanas datums iestādē, ja darbs projektā nav beigts  31.decembrī5]])</f>
        <v>1900</v>
      </c>
      <c r="BT56" s="141">
        <f>MONTH(Table25[[#This Row],[Ja papildatvaļinājums - darbinieka darba beigšanas datums iestādē, ja darbs projektā nav beigts  31.decembrī5]])</f>
        <v>1</v>
      </c>
      <c r="BU56" s="141">
        <f>DAY(Table25[[#This Row],[Ja papildatvaļinājums - darbinieka darba beigšanas datums iestādē, ja darbs projektā nav beigts  31.decembrī5]])</f>
        <v>0</v>
      </c>
      <c r="BV56" s="141">
        <f>IF(YEAR($J56)=YEAR($K56),MIN(DATE($BS56,$BT56,$BU56),$K56)-MAX(DATE($BF56,$BG56,$BH56),$J56)+1,MIN(DATE($BS56,$BT56,$BU56),$K56)-MAX(DATE(Table25[[#This Row],[Darba beigu gads iestādē]],1,1))+1)</f>
        <v>1</v>
      </c>
    </row>
    <row r="57" spans="1:74" x14ac:dyDescent="0.3">
      <c r="A57" s="26">
        <v>34</v>
      </c>
      <c r="B57" s="3"/>
      <c r="C57" s="197"/>
      <c r="D57" s="198"/>
      <c r="E57" s="63">
        <f>SUMIF(Table25[[#This Row],[b.2021]:[c.2029]],"&gt;0",Table25[[#This Row],[b.2021]:[c.2029]])</f>
        <v>0</v>
      </c>
      <c r="F57" s="189"/>
      <c r="G57" s="190"/>
      <c r="H57" s="66">
        <f>Table25[[#This Row],[Atvaļinājuma dienu skaits, kas projektā attiecināts iepriekšējos MP ]]+Table25[[#This Row],[Atvaļinājuma dienu skaits, kas pieprasīts šajā MP3]]</f>
        <v>0</v>
      </c>
      <c r="I57" s="29">
        <f>Table25[[#This Row],[Atvaļinājums proporcionāli nostrādātajam laikam projektā (Visi atvaļinājumi kopā)]]-H57</f>
        <v>0</v>
      </c>
      <c r="J57" s="191"/>
      <c r="K57" s="192"/>
      <c r="L57" s="193"/>
      <c r="M57" s="194"/>
      <c r="N57" s="194"/>
      <c r="O57" s="194"/>
      <c r="P57" s="194"/>
      <c r="Q57" s="194"/>
      <c r="R57" s="194"/>
      <c r="S57" s="194"/>
      <c r="T57" s="195"/>
      <c r="U57" s="196"/>
      <c r="V57" s="106">
        <f>IF(COUNT(Table25[[#This Row],[Darba sākuma datums1]:[Amata pienākumu izpildes termiņš, vai darba beigu datums par kuru iesniegts MP2]])=2,MIN(DATE($V$23,12,31),$D57)-MAX(DATE($V$23,1,1),$C57)+1,0)</f>
        <v>0</v>
      </c>
      <c r="W57" s="99">
        <f>IF(COUNT(Table25[[#This Row],[Darba sākuma datums1]:[Amata pienākumu izpildes termiņš, vai darba beigu datums par kuru iesniegts MP2]])=2,MIN(DATE($W$23,12,31),$D57)-MAX(DATE($W$23,1,1),$C57)+1,0)</f>
        <v>0</v>
      </c>
      <c r="X57" s="99">
        <f>IF(COUNT(Table25[[#This Row],[Darba sākuma datums1]:[Amata pienākumu izpildes termiņš, vai darba beigu datums par kuru iesniegts MP2]])=2,MIN(DATE($X$23,12,31),$D57)-MAX(DATE($X$23,1,1),$C57)+1,0)</f>
        <v>0</v>
      </c>
      <c r="Y57" s="99">
        <f>IF(COUNT(Table25[[#This Row],[Darba sākuma datums1]:[Amata pienākumu izpildes termiņš, vai darba beigu datums par kuru iesniegts MP2]])=2,MIN(DATE($Y$23,12,31),$D57)-MAX(DATE($Y$23,1,1),$C57)+1,0)</f>
        <v>0</v>
      </c>
      <c r="Z57" s="99">
        <f>IF(COUNT(Table25[[#This Row],[Darba sākuma datums1]:[Amata pienākumu izpildes termiņš, vai darba beigu datums par kuru iesniegts MP2]])=2,MIN(DATE($Z$23,12,31),$D57)-MAX(DATE(Z$23,1,1),$C57)+1,0)</f>
        <v>0</v>
      </c>
      <c r="AA57" s="99">
        <f>IF(COUNT(Table25[[#This Row],[Darba sākuma datums1]:[Amata pienākumu izpildes termiņš, vai darba beigu datums par kuru iesniegts MP2]])=2,MIN(DATE($AA$23,12,31),$D57)-MAX(DATE($AA$23,1,1),$C57)+1,0)</f>
        <v>0</v>
      </c>
      <c r="AB57" s="99">
        <f>IF(COUNT(Table25[[#This Row],[Darba sākuma datums1]:[Amata pienākumu izpildes termiņš, vai darba beigu datums par kuru iesniegts MP2]])=2,MIN(DATE($AB$23,12,31),$D57)-MAX(DATE($AB$23,1,1),$C57)+1,0)</f>
        <v>0</v>
      </c>
      <c r="AC57" s="99">
        <f>IF(COUNT(Table25[[#This Row],[Darba sākuma datums1]:[Amata pienākumu izpildes termiņš, vai darba beigu datums par kuru iesniegts MP2]])=2,MIN(DATE($AC$23,12,31),$D57)-MAX(DATE($AC$23,1,1),$C57)+1,0)</f>
        <v>0</v>
      </c>
      <c r="AD57" s="109">
        <f>IF(COUNT(Table25[[#This Row],[Darba sākuma datums1]:[Amata pienākumu izpildes termiņš, vai darba beigu datums par kuru iesniegts MP2]])=2,MIN(DATE($AD$23,12,31),$D57)-MAX(DATE($AD$23,1,1),$C57)+1,0)</f>
        <v>0</v>
      </c>
      <c r="AE57" s="106">
        <f t="shared" si="10"/>
        <v>0</v>
      </c>
      <c r="AF57" s="99">
        <f t="shared" si="1"/>
        <v>0</v>
      </c>
      <c r="AG57" s="99">
        <f t="shared" si="2"/>
        <v>0</v>
      </c>
      <c r="AH57" s="99">
        <f t="shared" si="3"/>
        <v>0</v>
      </c>
      <c r="AI57" s="99">
        <f t="shared" si="4"/>
        <v>0</v>
      </c>
      <c r="AJ57" s="99">
        <f t="shared" si="5"/>
        <v>0</v>
      </c>
      <c r="AK57" s="99">
        <f t="shared" si="6"/>
        <v>0</v>
      </c>
      <c r="AL57" s="99">
        <f t="shared" si="7"/>
        <v>0</v>
      </c>
      <c r="AM57" s="100">
        <f t="shared" si="8"/>
        <v>0</v>
      </c>
      <c r="AN57" s="103" t="e">
        <f>Table25[[#This Row],[2021]]/Table25[[#This Row],[d.2021]]</f>
        <v>#DIV/0!</v>
      </c>
      <c r="AO57" s="104" t="e">
        <f>Table25[[#This Row],[2022]]/Table25[[#This Row],[d.2022]]</f>
        <v>#DIV/0!</v>
      </c>
      <c r="AP57" s="104" t="e">
        <f>Table25[[#This Row],[2023]]/Table25[[#This Row],[d.2023]]</f>
        <v>#DIV/0!</v>
      </c>
      <c r="AQ57" s="104" t="e">
        <f>Table25[[#This Row],[2024]]/Table25[[#This Row],[d.2024]]</f>
        <v>#DIV/0!</v>
      </c>
      <c r="AR57" s="104" t="e">
        <f>Table25[[#This Row],[2025]]/Table25[[#This Row],[d.2025]]</f>
        <v>#DIV/0!</v>
      </c>
      <c r="AS57" s="104" t="e">
        <f>Table25[[#This Row],[2026]]/Table25[[#This Row],[d.2026]]</f>
        <v>#DIV/0!</v>
      </c>
      <c r="AT57" s="104" t="e">
        <f>Table25[[#This Row],[2027]]/Table25[[#This Row],[d.2027]]</f>
        <v>#DIV/0!</v>
      </c>
      <c r="AU57" s="104" t="e">
        <f>Table25[[#This Row],[2028]]/Table25[[#This Row],[d.2028]]</f>
        <v>#DIV/0!</v>
      </c>
      <c r="AV57" s="108" t="e">
        <f>Table25[[#This Row],[2029]]/Table25[[#This Row],[d.2029]]</f>
        <v>#DIV/0!</v>
      </c>
      <c r="AW57" s="97" t="e">
        <f>Table25[[#This Row],[e.2021]]/Table25[[#This Row],[Papildatvaļinājums par 20216]]</f>
        <v>#DIV/0!</v>
      </c>
      <c r="AX57" s="97" t="e">
        <f>Table25[[#This Row],[e.2022]]/Table25[[#This Row],[Papildatvaļinājums par 20226]]</f>
        <v>#DIV/0!</v>
      </c>
      <c r="AY57" s="97" t="e">
        <f>Table25[[#This Row],[e.2023]]/Table25[[#This Row],[Papildatvaļinājums par 20236]]</f>
        <v>#DIV/0!</v>
      </c>
      <c r="AZ57" s="97" t="e">
        <f>Table25[[#This Row],[e.2024]]/Table25[[#This Row],[Papildatvaļinājums par 20246]]</f>
        <v>#DIV/0!</v>
      </c>
      <c r="BA57" s="97" t="e">
        <f>Table25[[#This Row],[e.2025]]/Table25[[#This Row],[Papildatvaļinājums par 20256]]</f>
        <v>#DIV/0!</v>
      </c>
      <c r="BB57" s="97" t="e">
        <f>Table25[[#This Row],[e.2026]]/Table25[[#This Row],[Papildatvaļinājums par 20266]]</f>
        <v>#DIV/0!</v>
      </c>
      <c r="BC57" s="97" t="e">
        <f>Table25[[#This Row],[e.2027]]/Table25[[#This Row],[Papildatvaļinājums par 20276]]</f>
        <v>#DIV/0!</v>
      </c>
      <c r="BD57" s="97" t="e">
        <f>Table25[[#This Row],[e.2028]]/Table25[[#This Row],[Papildatvaļinājums par 20286]]</f>
        <v>#DIV/0!</v>
      </c>
      <c r="BE57" s="98" t="e">
        <f>Table25[[#This Row],[e.2029]]/Table25[[#This Row],[Papildatvaļinājums par 20296]]</f>
        <v>#DIV/0!</v>
      </c>
      <c r="BF57" s="85">
        <f>YEAR(Table25[[#This Row],[Ja papildatvaļinājums - darbinieka darba uzsākšana iestādē, ja darbs projektā nav uzsākts 1.janvārī4]])</f>
        <v>1900</v>
      </c>
      <c r="BG57" s="86">
        <f>MONTH(Table25[[#This Row],[Ja papildatvaļinājums - darbinieka darba uzsākšana iestādē, ja darbs projektā nav uzsākts 1.janvārī4]])</f>
        <v>1</v>
      </c>
      <c r="BH57" s="86">
        <f>DAY(Table25[[#This Row],[Ja papildatvaļinājums - darbinieka darba uzsākšana iestādē, ja darbs projektā nav uzsākts 1.janvārī4]])</f>
        <v>0</v>
      </c>
      <c r="BI57" s="147">
        <f t="shared" si="11"/>
        <v>1</v>
      </c>
      <c r="BJ57" s="144" cm="1">
        <f t="array" ref="BJ57">_xlfn.IFS($BF57=2021,$BI57,$BS57=2021,$BV57,$BF57&lt;2021,$BJ$22,$BS57&gt;2021,$BJ$22,$BF57&gt;2021,$BJ$22,$BS57&lt;2021,$BJ$22)</f>
        <v>365</v>
      </c>
      <c r="BK57" s="116" cm="1">
        <f t="array" ref="BK57">_xlfn.IFS($BF57=2022,$BI57,$BS57=2022,$BV57,$BF57&lt;2022,$BK$22,$BS57&gt;2022,$BK$22,$BF57&gt;2022,$BK$22,$BS57&lt;2022,$BK$22)</f>
        <v>365</v>
      </c>
      <c r="BL57" s="116" cm="1">
        <f t="array" ref="BL57">_xlfn.IFS($BF57=2023,$BI57,$BS57=2023,$BV57,$BF57&lt;2023,$BL$22,$BS57&gt;2023,$BL$22,$BF57&gt;2023,$BL$22,$BS57&lt;2023,$BL$22)</f>
        <v>365</v>
      </c>
      <c r="BM57" s="116" cm="1">
        <f t="array" ref="BM57">_xlfn.IFS($BF57=2024,$BI57,$BS57=2024,$BV57,$BF57&lt;2024,$BM$22,$BS57&gt;2024,$BM$22,$BF57&gt;2024,$BM$22,$BS57&lt;2024,$BM$22)</f>
        <v>366</v>
      </c>
      <c r="BN57" s="116" cm="1">
        <f t="array" ref="BN57">_xlfn.IFS($BF57=2025,$BI57,$BS57=2025,$BV57,$BF57&lt;2025,$BN$22,$BS57&gt;2025,$BN$22,$BF57&gt;2025,$BN$22,$BS57&lt;2025,$BN$22)</f>
        <v>365</v>
      </c>
      <c r="BO57" s="116" cm="1">
        <f t="array" ref="BO57">_xlfn.IFS($BF57=2026,$BI57,$BS57=2026,$BV57,$BF57&lt;2026,$BO$22,$BS57&gt;2026,$BO$22,$BF57&gt;2026,$BO$22,$BS57&lt;2026,$BO$22)</f>
        <v>365</v>
      </c>
      <c r="BP57" s="116" cm="1">
        <f t="array" ref="BP57">_xlfn.IFS($BF57=2027,$BI57,$BS57=2027,$BV57,$BF57&lt;2027,$BP$22,$BS57&gt;2027,$BP$22,$BF57&gt;2027,$BP$22,$BS57&lt;2027,$BP$22)</f>
        <v>365</v>
      </c>
      <c r="BQ57" s="116" cm="1">
        <f t="array" ref="BQ57">_xlfn.IFS($BF57=2028,$BI57,$BS57=2028,$BV57,$BF57&lt;2028,$BQ$22,$BS57&gt;2028,$BQ$22,$BF57&gt;2028,$BQ$22,$BS57&lt;2028,$BQ$22)</f>
        <v>366</v>
      </c>
      <c r="BR57" s="119" cm="1">
        <f t="array" ref="BR57">_xlfn.IFS($BF57=2029,$BI57,$BS57=2029,$BV57,$BF57&lt;2029,$BR$22,$BS57&gt;2029,$BR$22,$BF57&gt;2029,$BR$22,$BS57&lt;2029,$BR$22)</f>
        <v>365</v>
      </c>
      <c r="BS57" s="142">
        <f>YEAR(Table25[[#This Row],[Ja papildatvaļinājums - darbinieka darba beigšanas datums iestādē, ja darbs projektā nav beigts  31.decembrī5]])</f>
        <v>1900</v>
      </c>
      <c r="BT57" s="141">
        <f>MONTH(Table25[[#This Row],[Ja papildatvaļinājums - darbinieka darba beigšanas datums iestādē, ja darbs projektā nav beigts  31.decembrī5]])</f>
        <v>1</v>
      </c>
      <c r="BU57" s="141">
        <f>DAY(Table25[[#This Row],[Ja papildatvaļinājums - darbinieka darba beigšanas datums iestādē, ja darbs projektā nav beigts  31.decembrī5]])</f>
        <v>0</v>
      </c>
      <c r="BV57" s="141">
        <f>IF(YEAR($J57)=YEAR($K57),MIN(DATE($BS57,$BT57,$BU57),$K57)-MAX(DATE($BF57,$BG57,$BH57),$J57)+1,MIN(DATE($BS57,$BT57,$BU57),$K57)-MAX(DATE(Table25[[#This Row],[Darba beigu gads iestādē]],1,1))+1)</f>
        <v>1</v>
      </c>
    </row>
    <row r="58" spans="1:74" x14ac:dyDescent="0.3">
      <c r="A58" s="26">
        <v>35</v>
      </c>
      <c r="B58" s="3"/>
      <c r="C58" s="197"/>
      <c r="D58" s="198"/>
      <c r="E58" s="63">
        <f>SUMIF(Table25[[#This Row],[b.2021]:[c.2029]],"&gt;0",Table25[[#This Row],[b.2021]:[c.2029]])</f>
        <v>0</v>
      </c>
      <c r="F58" s="189"/>
      <c r="G58" s="190"/>
      <c r="H58" s="66">
        <f>Table25[[#This Row],[Atvaļinājuma dienu skaits, kas projektā attiecināts iepriekšējos MP ]]+Table25[[#This Row],[Atvaļinājuma dienu skaits, kas pieprasīts šajā MP3]]</f>
        <v>0</v>
      </c>
      <c r="I58" s="29">
        <f>Table25[[#This Row],[Atvaļinājums proporcionāli nostrādātajam laikam projektā (Visi atvaļinājumi kopā)]]-H58</f>
        <v>0</v>
      </c>
      <c r="J58" s="191"/>
      <c r="K58" s="192"/>
      <c r="L58" s="193"/>
      <c r="M58" s="194"/>
      <c r="N58" s="194"/>
      <c r="O58" s="194"/>
      <c r="P58" s="194"/>
      <c r="Q58" s="194"/>
      <c r="R58" s="194"/>
      <c r="S58" s="194"/>
      <c r="T58" s="195"/>
      <c r="U58" s="196"/>
      <c r="V58" s="106">
        <f>IF(COUNT(Table25[[#This Row],[Darba sākuma datums1]:[Amata pienākumu izpildes termiņš, vai darba beigu datums par kuru iesniegts MP2]])=2,MIN(DATE($V$23,12,31),$D58)-MAX(DATE($V$23,1,1),$C58)+1,0)</f>
        <v>0</v>
      </c>
      <c r="W58" s="99">
        <f>IF(COUNT(Table25[[#This Row],[Darba sākuma datums1]:[Amata pienākumu izpildes termiņš, vai darba beigu datums par kuru iesniegts MP2]])=2,MIN(DATE($W$23,12,31),$D58)-MAX(DATE($W$23,1,1),$C58)+1,0)</f>
        <v>0</v>
      </c>
      <c r="X58" s="99">
        <f>IF(COUNT(Table25[[#This Row],[Darba sākuma datums1]:[Amata pienākumu izpildes termiņš, vai darba beigu datums par kuru iesniegts MP2]])=2,MIN(DATE($X$23,12,31),$D58)-MAX(DATE($X$23,1,1),$C58)+1,0)</f>
        <v>0</v>
      </c>
      <c r="Y58" s="99">
        <f>IF(COUNT(Table25[[#This Row],[Darba sākuma datums1]:[Amata pienākumu izpildes termiņš, vai darba beigu datums par kuru iesniegts MP2]])=2,MIN(DATE($Y$23,12,31),$D58)-MAX(DATE($Y$23,1,1),$C58)+1,0)</f>
        <v>0</v>
      </c>
      <c r="Z58" s="99">
        <f>IF(COUNT(Table25[[#This Row],[Darba sākuma datums1]:[Amata pienākumu izpildes termiņš, vai darba beigu datums par kuru iesniegts MP2]])=2,MIN(DATE($Z$23,12,31),$D58)-MAX(DATE(Z$23,1,1),$C58)+1,0)</f>
        <v>0</v>
      </c>
      <c r="AA58" s="99">
        <f>IF(COUNT(Table25[[#This Row],[Darba sākuma datums1]:[Amata pienākumu izpildes termiņš, vai darba beigu datums par kuru iesniegts MP2]])=2,MIN(DATE($AA$23,12,31),$D58)-MAX(DATE($AA$23,1,1),$C58)+1,0)</f>
        <v>0</v>
      </c>
      <c r="AB58" s="99">
        <f>IF(COUNT(Table25[[#This Row],[Darba sākuma datums1]:[Amata pienākumu izpildes termiņš, vai darba beigu datums par kuru iesniegts MP2]])=2,MIN(DATE($AB$23,12,31),$D58)-MAX(DATE($AB$23,1,1),$C58)+1,0)</f>
        <v>0</v>
      </c>
      <c r="AC58" s="99">
        <f>IF(COUNT(Table25[[#This Row],[Darba sākuma datums1]:[Amata pienākumu izpildes termiņš, vai darba beigu datums par kuru iesniegts MP2]])=2,MIN(DATE($AC$23,12,31),$D58)-MAX(DATE($AC$23,1,1),$C58)+1,0)</f>
        <v>0</v>
      </c>
      <c r="AD58" s="109">
        <f>IF(COUNT(Table25[[#This Row],[Darba sākuma datums1]:[Amata pienākumu izpildes termiņš, vai darba beigu datums par kuru iesniegts MP2]])=2,MIN(DATE($AD$23,12,31),$D58)-MAX(DATE($AD$23,1,1),$C58)+1,0)</f>
        <v>0</v>
      </c>
      <c r="AE58" s="106">
        <f t="shared" si="10"/>
        <v>0</v>
      </c>
      <c r="AF58" s="99">
        <f t="shared" si="1"/>
        <v>0</v>
      </c>
      <c r="AG58" s="99">
        <f t="shared" si="2"/>
        <v>0</v>
      </c>
      <c r="AH58" s="99">
        <f t="shared" si="3"/>
        <v>0</v>
      </c>
      <c r="AI58" s="99">
        <f t="shared" si="4"/>
        <v>0</v>
      </c>
      <c r="AJ58" s="99">
        <f t="shared" si="5"/>
        <v>0</v>
      </c>
      <c r="AK58" s="99">
        <f t="shared" si="6"/>
        <v>0</v>
      </c>
      <c r="AL58" s="99">
        <f t="shared" si="7"/>
        <v>0</v>
      </c>
      <c r="AM58" s="100">
        <f t="shared" si="8"/>
        <v>0</v>
      </c>
      <c r="AN58" s="103" t="e">
        <f>Table25[[#This Row],[2021]]/Table25[[#This Row],[d.2021]]</f>
        <v>#DIV/0!</v>
      </c>
      <c r="AO58" s="104" t="e">
        <f>Table25[[#This Row],[2022]]/Table25[[#This Row],[d.2022]]</f>
        <v>#DIV/0!</v>
      </c>
      <c r="AP58" s="104" t="e">
        <f>Table25[[#This Row],[2023]]/Table25[[#This Row],[d.2023]]</f>
        <v>#DIV/0!</v>
      </c>
      <c r="AQ58" s="104" t="e">
        <f>Table25[[#This Row],[2024]]/Table25[[#This Row],[d.2024]]</f>
        <v>#DIV/0!</v>
      </c>
      <c r="AR58" s="104" t="e">
        <f>Table25[[#This Row],[2025]]/Table25[[#This Row],[d.2025]]</f>
        <v>#DIV/0!</v>
      </c>
      <c r="AS58" s="104" t="e">
        <f>Table25[[#This Row],[2026]]/Table25[[#This Row],[d.2026]]</f>
        <v>#DIV/0!</v>
      </c>
      <c r="AT58" s="104" t="e">
        <f>Table25[[#This Row],[2027]]/Table25[[#This Row],[d.2027]]</f>
        <v>#DIV/0!</v>
      </c>
      <c r="AU58" s="104" t="e">
        <f>Table25[[#This Row],[2028]]/Table25[[#This Row],[d.2028]]</f>
        <v>#DIV/0!</v>
      </c>
      <c r="AV58" s="108" t="e">
        <f>Table25[[#This Row],[2029]]/Table25[[#This Row],[d.2029]]</f>
        <v>#DIV/0!</v>
      </c>
      <c r="AW58" s="97" t="e">
        <f>Table25[[#This Row],[e.2021]]/Table25[[#This Row],[Papildatvaļinājums par 20216]]</f>
        <v>#DIV/0!</v>
      </c>
      <c r="AX58" s="97" t="e">
        <f>Table25[[#This Row],[e.2022]]/Table25[[#This Row],[Papildatvaļinājums par 20226]]</f>
        <v>#DIV/0!</v>
      </c>
      <c r="AY58" s="97" t="e">
        <f>Table25[[#This Row],[e.2023]]/Table25[[#This Row],[Papildatvaļinājums par 20236]]</f>
        <v>#DIV/0!</v>
      </c>
      <c r="AZ58" s="97" t="e">
        <f>Table25[[#This Row],[e.2024]]/Table25[[#This Row],[Papildatvaļinājums par 20246]]</f>
        <v>#DIV/0!</v>
      </c>
      <c r="BA58" s="97" t="e">
        <f>Table25[[#This Row],[e.2025]]/Table25[[#This Row],[Papildatvaļinājums par 20256]]</f>
        <v>#DIV/0!</v>
      </c>
      <c r="BB58" s="97" t="e">
        <f>Table25[[#This Row],[e.2026]]/Table25[[#This Row],[Papildatvaļinājums par 20266]]</f>
        <v>#DIV/0!</v>
      </c>
      <c r="BC58" s="97" t="e">
        <f>Table25[[#This Row],[e.2027]]/Table25[[#This Row],[Papildatvaļinājums par 20276]]</f>
        <v>#DIV/0!</v>
      </c>
      <c r="BD58" s="97" t="e">
        <f>Table25[[#This Row],[e.2028]]/Table25[[#This Row],[Papildatvaļinājums par 20286]]</f>
        <v>#DIV/0!</v>
      </c>
      <c r="BE58" s="98" t="e">
        <f>Table25[[#This Row],[e.2029]]/Table25[[#This Row],[Papildatvaļinājums par 20296]]</f>
        <v>#DIV/0!</v>
      </c>
      <c r="BF58" s="85">
        <f>YEAR(Table25[[#This Row],[Ja papildatvaļinājums - darbinieka darba uzsākšana iestādē, ja darbs projektā nav uzsākts 1.janvārī4]])</f>
        <v>1900</v>
      </c>
      <c r="BG58" s="86">
        <f>MONTH(Table25[[#This Row],[Ja papildatvaļinājums - darbinieka darba uzsākšana iestādē, ja darbs projektā nav uzsākts 1.janvārī4]])</f>
        <v>1</v>
      </c>
      <c r="BH58" s="86">
        <f>DAY(Table25[[#This Row],[Ja papildatvaļinājums - darbinieka darba uzsākšana iestādē, ja darbs projektā nav uzsākts 1.janvārī4]])</f>
        <v>0</v>
      </c>
      <c r="BI58" s="147">
        <f t="shared" si="11"/>
        <v>1</v>
      </c>
      <c r="BJ58" s="144" cm="1">
        <f t="array" ref="BJ58">_xlfn.IFS($BF58=2021,$BI58,$BS58=2021,$BV58,$BF58&lt;2021,$BJ$22,$BS58&gt;2021,$BJ$22,$BF58&gt;2021,$BJ$22,$BS58&lt;2021,$BJ$22)</f>
        <v>365</v>
      </c>
      <c r="BK58" s="116" cm="1">
        <f t="array" ref="BK58">_xlfn.IFS($BF58=2022,$BI58,$BS58=2022,$BV58,$BF58&lt;2022,$BK$22,$BS58&gt;2022,$BK$22,$BF58&gt;2022,$BK$22,$BS58&lt;2022,$BK$22)</f>
        <v>365</v>
      </c>
      <c r="BL58" s="116" cm="1">
        <f t="array" ref="BL58">_xlfn.IFS($BF58=2023,$BI58,$BS58=2023,$BV58,$BF58&lt;2023,$BL$22,$BS58&gt;2023,$BL$22,$BF58&gt;2023,$BL$22,$BS58&lt;2023,$BL$22)</f>
        <v>365</v>
      </c>
      <c r="BM58" s="116" cm="1">
        <f t="array" ref="BM58">_xlfn.IFS($BF58=2024,$BI58,$BS58=2024,$BV58,$BF58&lt;2024,$BM$22,$BS58&gt;2024,$BM$22,$BF58&gt;2024,$BM$22,$BS58&lt;2024,$BM$22)</f>
        <v>366</v>
      </c>
      <c r="BN58" s="116" cm="1">
        <f t="array" ref="BN58">_xlfn.IFS($BF58=2025,$BI58,$BS58=2025,$BV58,$BF58&lt;2025,$BN$22,$BS58&gt;2025,$BN$22,$BF58&gt;2025,$BN$22,$BS58&lt;2025,$BN$22)</f>
        <v>365</v>
      </c>
      <c r="BO58" s="116" cm="1">
        <f t="array" ref="BO58">_xlfn.IFS($BF58=2026,$BI58,$BS58=2026,$BV58,$BF58&lt;2026,$BO$22,$BS58&gt;2026,$BO$22,$BF58&gt;2026,$BO$22,$BS58&lt;2026,$BO$22)</f>
        <v>365</v>
      </c>
      <c r="BP58" s="116" cm="1">
        <f t="array" ref="BP58">_xlfn.IFS($BF58=2027,$BI58,$BS58=2027,$BV58,$BF58&lt;2027,$BP$22,$BS58&gt;2027,$BP$22,$BF58&gt;2027,$BP$22,$BS58&lt;2027,$BP$22)</f>
        <v>365</v>
      </c>
      <c r="BQ58" s="116" cm="1">
        <f t="array" ref="BQ58">_xlfn.IFS($BF58=2028,$BI58,$BS58=2028,$BV58,$BF58&lt;2028,$BQ$22,$BS58&gt;2028,$BQ$22,$BF58&gt;2028,$BQ$22,$BS58&lt;2028,$BQ$22)</f>
        <v>366</v>
      </c>
      <c r="BR58" s="119" cm="1">
        <f t="array" ref="BR58">_xlfn.IFS($BF58=2029,$BI58,$BS58=2029,$BV58,$BF58&lt;2029,$BR$22,$BS58&gt;2029,$BR$22,$BF58&gt;2029,$BR$22,$BS58&lt;2029,$BR$22)</f>
        <v>365</v>
      </c>
      <c r="BS58" s="142">
        <f>YEAR(Table25[[#This Row],[Ja papildatvaļinājums - darbinieka darba beigšanas datums iestādē, ja darbs projektā nav beigts  31.decembrī5]])</f>
        <v>1900</v>
      </c>
      <c r="BT58" s="141">
        <f>MONTH(Table25[[#This Row],[Ja papildatvaļinājums - darbinieka darba beigšanas datums iestādē, ja darbs projektā nav beigts  31.decembrī5]])</f>
        <v>1</v>
      </c>
      <c r="BU58" s="141">
        <f>DAY(Table25[[#This Row],[Ja papildatvaļinājums - darbinieka darba beigšanas datums iestādē, ja darbs projektā nav beigts  31.decembrī5]])</f>
        <v>0</v>
      </c>
      <c r="BV58" s="141">
        <f>IF(YEAR($J58)=YEAR($K58),MIN(DATE($BS58,$BT58,$BU58),$K58)-MAX(DATE($BF58,$BG58,$BH58),$J58)+1,MIN(DATE($BS58,$BT58,$BU58),$K58)-MAX(DATE(Table25[[#This Row],[Darba beigu gads iestādē]],1,1))+1)</f>
        <v>1</v>
      </c>
    </row>
    <row r="59" spans="1:74" x14ac:dyDescent="0.3">
      <c r="A59" s="26">
        <v>36</v>
      </c>
      <c r="B59" s="3"/>
      <c r="C59" s="197"/>
      <c r="D59" s="198"/>
      <c r="E59" s="63">
        <f>SUMIF(Table25[[#This Row],[b.2021]:[c.2029]],"&gt;0",Table25[[#This Row],[b.2021]:[c.2029]])</f>
        <v>0</v>
      </c>
      <c r="F59" s="189"/>
      <c r="G59" s="190"/>
      <c r="H59" s="66">
        <f>Table25[[#This Row],[Atvaļinājuma dienu skaits, kas projektā attiecināts iepriekšējos MP ]]+Table25[[#This Row],[Atvaļinājuma dienu skaits, kas pieprasīts šajā MP3]]</f>
        <v>0</v>
      </c>
      <c r="I59" s="29">
        <f>Table25[[#This Row],[Atvaļinājums proporcionāli nostrādātajam laikam projektā (Visi atvaļinājumi kopā)]]-H59</f>
        <v>0</v>
      </c>
      <c r="J59" s="191"/>
      <c r="K59" s="192"/>
      <c r="L59" s="193"/>
      <c r="M59" s="194"/>
      <c r="N59" s="194"/>
      <c r="O59" s="194"/>
      <c r="P59" s="194"/>
      <c r="Q59" s="194"/>
      <c r="R59" s="194"/>
      <c r="S59" s="194"/>
      <c r="T59" s="195"/>
      <c r="U59" s="196"/>
      <c r="V59" s="106">
        <f>IF(COUNT(Table25[[#This Row],[Darba sākuma datums1]:[Amata pienākumu izpildes termiņš, vai darba beigu datums par kuru iesniegts MP2]])=2,MIN(DATE($V$23,12,31),$D59)-MAX(DATE($V$23,1,1),$C59)+1,0)</f>
        <v>0</v>
      </c>
      <c r="W59" s="99">
        <f>IF(COUNT(Table25[[#This Row],[Darba sākuma datums1]:[Amata pienākumu izpildes termiņš, vai darba beigu datums par kuru iesniegts MP2]])=2,MIN(DATE($W$23,12,31),$D59)-MAX(DATE($W$23,1,1),$C59)+1,0)</f>
        <v>0</v>
      </c>
      <c r="X59" s="99">
        <f>IF(COUNT(Table25[[#This Row],[Darba sākuma datums1]:[Amata pienākumu izpildes termiņš, vai darba beigu datums par kuru iesniegts MP2]])=2,MIN(DATE($X$23,12,31),$D59)-MAX(DATE($X$23,1,1),$C59)+1,0)</f>
        <v>0</v>
      </c>
      <c r="Y59" s="99">
        <f>IF(COUNT(Table25[[#This Row],[Darba sākuma datums1]:[Amata pienākumu izpildes termiņš, vai darba beigu datums par kuru iesniegts MP2]])=2,MIN(DATE($Y$23,12,31),$D59)-MAX(DATE($Y$23,1,1),$C59)+1,0)</f>
        <v>0</v>
      </c>
      <c r="Z59" s="99">
        <f>IF(COUNT(Table25[[#This Row],[Darba sākuma datums1]:[Amata pienākumu izpildes termiņš, vai darba beigu datums par kuru iesniegts MP2]])=2,MIN(DATE($Z$23,12,31),$D59)-MAX(DATE(Z$23,1,1),$C59)+1,0)</f>
        <v>0</v>
      </c>
      <c r="AA59" s="99">
        <f>IF(COUNT(Table25[[#This Row],[Darba sākuma datums1]:[Amata pienākumu izpildes termiņš, vai darba beigu datums par kuru iesniegts MP2]])=2,MIN(DATE($AA$23,12,31),$D59)-MAX(DATE($AA$23,1,1),$C59)+1,0)</f>
        <v>0</v>
      </c>
      <c r="AB59" s="99">
        <f>IF(COUNT(Table25[[#This Row],[Darba sākuma datums1]:[Amata pienākumu izpildes termiņš, vai darba beigu datums par kuru iesniegts MP2]])=2,MIN(DATE($AB$23,12,31),$D59)-MAX(DATE($AB$23,1,1),$C59)+1,0)</f>
        <v>0</v>
      </c>
      <c r="AC59" s="99">
        <f>IF(COUNT(Table25[[#This Row],[Darba sākuma datums1]:[Amata pienākumu izpildes termiņš, vai darba beigu datums par kuru iesniegts MP2]])=2,MIN(DATE($AC$23,12,31),$D59)-MAX(DATE($AC$23,1,1),$C59)+1,0)</f>
        <v>0</v>
      </c>
      <c r="AD59" s="109">
        <f>IF(COUNT(Table25[[#This Row],[Darba sākuma datums1]:[Amata pienākumu izpildes termiņš, vai darba beigu datums par kuru iesniegts MP2]])=2,MIN(DATE($AD$23,12,31),$D59)-MAX(DATE($AD$23,1,1),$C59)+1,0)</f>
        <v>0</v>
      </c>
      <c r="AE59" s="106">
        <f t="shared" si="10"/>
        <v>0</v>
      </c>
      <c r="AF59" s="99">
        <f t="shared" si="1"/>
        <v>0</v>
      </c>
      <c r="AG59" s="99">
        <f t="shared" si="2"/>
        <v>0</v>
      </c>
      <c r="AH59" s="99">
        <f t="shared" si="3"/>
        <v>0</v>
      </c>
      <c r="AI59" s="99">
        <f t="shared" si="4"/>
        <v>0</v>
      </c>
      <c r="AJ59" s="99">
        <f t="shared" si="5"/>
        <v>0</v>
      </c>
      <c r="AK59" s="99">
        <f t="shared" si="6"/>
        <v>0</v>
      </c>
      <c r="AL59" s="99">
        <f t="shared" si="7"/>
        <v>0</v>
      </c>
      <c r="AM59" s="100">
        <f t="shared" si="8"/>
        <v>0</v>
      </c>
      <c r="AN59" s="103" t="e">
        <f>Table25[[#This Row],[2021]]/Table25[[#This Row],[d.2021]]</f>
        <v>#DIV/0!</v>
      </c>
      <c r="AO59" s="104" t="e">
        <f>Table25[[#This Row],[2022]]/Table25[[#This Row],[d.2022]]</f>
        <v>#DIV/0!</v>
      </c>
      <c r="AP59" s="104" t="e">
        <f>Table25[[#This Row],[2023]]/Table25[[#This Row],[d.2023]]</f>
        <v>#DIV/0!</v>
      </c>
      <c r="AQ59" s="104" t="e">
        <f>Table25[[#This Row],[2024]]/Table25[[#This Row],[d.2024]]</f>
        <v>#DIV/0!</v>
      </c>
      <c r="AR59" s="104" t="e">
        <f>Table25[[#This Row],[2025]]/Table25[[#This Row],[d.2025]]</f>
        <v>#DIV/0!</v>
      </c>
      <c r="AS59" s="104" t="e">
        <f>Table25[[#This Row],[2026]]/Table25[[#This Row],[d.2026]]</f>
        <v>#DIV/0!</v>
      </c>
      <c r="AT59" s="104" t="e">
        <f>Table25[[#This Row],[2027]]/Table25[[#This Row],[d.2027]]</f>
        <v>#DIV/0!</v>
      </c>
      <c r="AU59" s="104" t="e">
        <f>Table25[[#This Row],[2028]]/Table25[[#This Row],[d.2028]]</f>
        <v>#DIV/0!</v>
      </c>
      <c r="AV59" s="108" t="e">
        <f>Table25[[#This Row],[2029]]/Table25[[#This Row],[d.2029]]</f>
        <v>#DIV/0!</v>
      </c>
      <c r="AW59" s="97" t="e">
        <f>Table25[[#This Row],[e.2021]]/Table25[[#This Row],[Papildatvaļinājums par 20216]]</f>
        <v>#DIV/0!</v>
      </c>
      <c r="AX59" s="97" t="e">
        <f>Table25[[#This Row],[e.2022]]/Table25[[#This Row],[Papildatvaļinājums par 20226]]</f>
        <v>#DIV/0!</v>
      </c>
      <c r="AY59" s="97" t="e">
        <f>Table25[[#This Row],[e.2023]]/Table25[[#This Row],[Papildatvaļinājums par 20236]]</f>
        <v>#DIV/0!</v>
      </c>
      <c r="AZ59" s="97" t="e">
        <f>Table25[[#This Row],[e.2024]]/Table25[[#This Row],[Papildatvaļinājums par 20246]]</f>
        <v>#DIV/0!</v>
      </c>
      <c r="BA59" s="97" t="e">
        <f>Table25[[#This Row],[e.2025]]/Table25[[#This Row],[Papildatvaļinājums par 20256]]</f>
        <v>#DIV/0!</v>
      </c>
      <c r="BB59" s="97" t="e">
        <f>Table25[[#This Row],[e.2026]]/Table25[[#This Row],[Papildatvaļinājums par 20266]]</f>
        <v>#DIV/0!</v>
      </c>
      <c r="BC59" s="97" t="e">
        <f>Table25[[#This Row],[e.2027]]/Table25[[#This Row],[Papildatvaļinājums par 20276]]</f>
        <v>#DIV/0!</v>
      </c>
      <c r="BD59" s="97" t="e">
        <f>Table25[[#This Row],[e.2028]]/Table25[[#This Row],[Papildatvaļinājums par 20286]]</f>
        <v>#DIV/0!</v>
      </c>
      <c r="BE59" s="98" t="e">
        <f>Table25[[#This Row],[e.2029]]/Table25[[#This Row],[Papildatvaļinājums par 20296]]</f>
        <v>#DIV/0!</v>
      </c>
      <c r="BF59" s="85">
        <f>YEAR(Table25[[#This Row],[Ja papildatvaļinājums - darbinieka darba uzsākšana iestādē, ja darbs projektā nav uzsākts 1.janvārī4]])</f>
        <v>1900</v>
      </c>
      <c r="BG59" s="86">
        <f>MONTH(Table25[[#This Row],[Ja papildatvaļinājums - darbinieka darba uzsākšana iestādē, ja darbs projektā nav uzsākts 1.janvārī4]])</f>
        <v>1</v>
      </c>
      <c r="BH59" s="86">
        <f>DAY(Table25[[#This Row],[Ja papildatvaļinājums - darbinieka darba uzsākšana iestādē, ja darbs projektā nav uzsākts 1.janvārī4]])</f>
        <v>0</v>
      </c>
      <c r="BI59" s="147">
        <f t="shared" si="11"/>
        <v>1</v>
      </c>
      <c r="BJ59" s="144" cm="1">
        <f t="array" ref="BJ59">_xlfn.IFS($BF59=2021,$BI59,$BS59=2021,$BV59,$BF59&lt;2021,$BJ$22,$BS59&gt;2021,$BJ$22,$BF59&gt;2021,$BJ$22,$BS59&lt;2021,$BJ$22)</f>
        <v>365</v>
      </c>
      <c r="BK59" s="116" cm="1">
        <f t="array" ref="BK59">_xlfn.IFS($BF59=2022,$BI59,$BS59=2022,$BV59,$BF59&lt;2022,$BK$22,$BS59&gt;2022,$BK$22,$BF59&gt;2022,$BK$22,$BS59&lt;2022,$BK$22)</f>
        <v>365</v>
      </c>
      <c r="BL59" s="116" cm="1">
        <f t="array" ref="BL59">_xlfn.IFS($BF59=2023,$BI59,$BS59=2023,$BV59,$BF59&lt;2023,$BL$22,$BS59&gt;2023,$BL$22,$BF59&gt;2023,$BL$22,$BS59&lt;2023,$BL$22)</f>
        <v>365</v>
      </c>
      <c r="BM59" s="116" cm="1">
        <f t="array" ref="BM59">_xlfn.IFS($BF59=2024,$BI59,$BS59=2024,$BV59,$BF59&lt;2024,$BM$22,$BS59&gt;2024,$BM$22,$BF59&gt;2024,$BM$22,$BS59&lt;2024,$BM$22)</f>
        <v>366</v>
      </c>
      <c r="BN59" s="116" cm="1">
        <f t="array" ref="BN59">_xlfn.IFS($BF59=2025,$BI59,$BS59=2025,$BV59,$BF59&lt;2025,$BN$22,$BS59&gt;2025,$BN$22,$BF59&gt;2025,$BN$22,$BS59&lt;2025,$BN$22)</f>
        <v>365</v>
      </c>
      <c r="BO59" s="116" cm="1">
        <f t="array" ref="BO59">_xlfn.IFS($BF59=2026,$BI59,$BS59=2026,$BV59,$BF59&lt;2026,$BO$22,$BS59&gt;2026,$BO$22,$BF59&gt;2026,$BO$22,$BS59&lt;2026,$BO$22)</f>
        <v>365</v>
      </c>
      <c r="BP59" s="116" cm="1">
        <f t="array" ref="BP59">_xlfn.IFS($BF59=2027,$BI59,$BS59=2027,$BV59,$BF59&lt;2027,$BP$22,$BS59&gt;2027,$BP$22,$BF59&gt;2027,$BP$22,$BS59&lt;2027,$BP$22)</f>
        <v>365</v>
      </c>
      <c r="BQ59" s="116" cm="1">
        <f t="array" ref="BQ59">_xlfn.IFS($BF59=2028,$BI59,$BS59=2028,$BV59,$BF59&lt;2028,$BQ$22,$BS59&gt;2028,$BQ$22,$BF59&gt;2028,$BQ$22,$BS59&lt;2028,$BQ$22)</f>
        <v>366</v>
      </c>
      <c r="BR59" s="119" cm="1">
        <f t="array" ref="BR59">_xlfn.IFS($BF59=2029,$BI59,$BS59=2029,$BV59,$BF59&lt;2029,$BR$22,$BS59&gt;2029,$BR$22,$BF59&gt;2029,$BR$22,$BS59&lt;2029,$BR$22)</f>
        <v>365</v>
      </c>
      <c r="BS59" s="142">
        <f>YEAR(Table25[[#This Row],[Ja papildatvaļinājums - darbinieka darba beigšanas datums iestādē, ja darbs projektā nav beigts  31.decembrī5]])</f>
        <v>1900</v>
      </c>
      <c r="BT59" s="141">
        <f>MONTH(Table25[[#This Row],[Ja papildatvaļinājums - darbinieka darba beigšanas datums iestādē, ja darbs projektā nav beigts  31.decembrī5]])</f>
        <v>1</v>
      </c>
      <c r="BU59" s="141">
        <f>DAY(Table25[[#This Row],[Ja papildatvaļinājums - darbinieka darba beigšanas datums iestādē, ja darbs projektā nav beigts  31.decembrī5]])</f>
        <v>0</v>
      </c>
      <c r="BV59" s="141">
        <f>IF(YEAR($J59)=YEAR($K59),MIN(DATE($BS59,$BT59,$BU59),$K59)-MAX(DATE($BF59,$BG59,$BH59),$J59)+1,MIN(DATE($BS59,$BT59,$BU59),$K59)-MAX(DATE(Table25[[#This Row],[Darba beigu gads iestādē]],1,1))+1)</f>
        <v>1</v>
      </c>
    </row>
    <row r="60" spans="1:74" x14ac:dyDescent="0.3">
      <c r="A60" s="26">
        <v>37</v>
      </c>
      <c r="B60" s="3"/>
      <c r="C60" s="197"/>
      <c r="D60" s="198"/>
      <c r="E60" s="63">
        <f>SUMIF(Table25[[#This Row],[b.2021]:[c.2029]],"&gt;0",Table25[[#This Row],[b.2021]:[c.2029]])</f>
        <v>0</v>
      </c>
      <c r="F60" s="189"/>
      <c r="G60" s="190"/>
      <c r="H60" s="66">
        <f>Table25[[#This Row],[Atvaļinājuma dienu skaits, kas projektā attiecināts iepriekšējos MP ]]+Table25[[#This Row],[Atvaļinājuma dienu skaits, kas pieprasīts šajā MP3]]</f>
        <v>0</v>
      </c>
      <c r="I60" s="29">
        <f>Table25[[#This Row],[Atvaļinājums proporcionāli nostrādātajam laikam projektā (Visi atvaļinājumi kopā)]]-H60</f>
        <v>0</v>
      </c>
      <c r="J60" s="191"/>
      <c r="K60" s="192"/>
      <c r="L60" s="193"/>
      <c r="M60" s="194"/>
      <c r="N60" s="194"/>
      <c r="O60" s="194"/>
      <c r="P60" s="194"/>
      <c r="Q60" s="194"/>
      <c r="R60" s="194"/>
      <c r="S60" s="194"/>
      <c r="T60" s="195"/>
      <c r="U60" s="196"/>
      <c r="V60" s="106">
        <f>IF(COUNT(Table25[[#This Row],[Darba sākuma datums1]:[Amata pienākumu izpildes termiņš, vai darba beigu datums par kuru iesniegts MP2]])=2,MIN(DATE($V$23,12,31),$D60)-MAX(DATE($V$23,1,1),$C60)+1,0)</f>
        <v>0</v>
      </c>
      <c r="W60" s="99">
        <f>IF(COUNT(Table25[[#This Row],[Darba sākuma datums1]:[Amata pienākumu izpildes termiņš, vai darba beigu datums par kuru iesniegts MP2]])=2,MIN(DATE($W$23,12,31),$D60)-MAX(DATE($W$23,1,1),$C60)+1,0)</f>
        <v>0</v>
      </c>
      <c r="X60" s="99">
        <f>IF(COUNT(Table25[[#This Row],[Darba sākuma datums1]:[Amata pienākumu izpildes termiņš, vai darba beigu datums par kuru iesniegts MP2]])=2,MIN(DATE($X$23,12,31),$D60)-MAX(DATE($X$23,1,1),$C60)+1,0)</f>
        <v>0</v>
      </c>
      <c r="Y60" s="99">
        <f>IF(COUNT(Table25[[#This Row],[Darba sākuma datums1]:[Amata pienākumu izpildes termiņš, vai darba beigu datums par kuru iesniegts MP2]])=2,MIN(DATE($Y$23,12,31),$D60)-MAX(DATE($Y$23,1,1),$C60)+1,0)</f>
        <v>0</v>
      </c>
      <c r="Z60" s="99">
        <f>IF(COUNT(Table25[[#This Row],[Darba sākuma datums1]:[Amata pienākumu izpildes termiņš, vai darba beigu datums par kuru iesniegts MP2]])=2,MIN(DATE($Z$23,12,31),$D60)-MAX(DATE(Z$23,1,1),$C60)+1,0)</f>
        <v>0</v>
      </c>
      <c r="AA60" s="99">
        <f>IF(COUNT(Table25[[#This Row],[Darba sākuma datums1]:[Amata pienākumu izpildes termiņš, vai darba beigu datums par kuru iesniegts MP2]])=2,MIN(DATE($AA$23,12,31),$D60)-MAX(DATE($AA$23,1,1),$C60)+1,0)</f>
        <v>0</v>
      </c>
      <c r="AB60" s="99">
        <f>IF(COUNT(Table25[[#This Row],[Darba sākuma datums1]:[Amata pienākumu izpildes termiņš, vai darba beigu datums par kuru iesniegts MP2]])=2,MIN(DATE($AB$23,12,31),$D60)-MAX(DATE($AB$23,1,1),$C60)+1,0)</f>
        <v>0</v>
      </c>
      <c r="AC60" s="99">
        <f>IF(COUNT(Table25[[#This Row],[Darba sākuma datums1]:[Amata pienākumu izpildes termiņš, vai darba beigu datums par kuru iesniegts MP2]])=2,MIN(DATE($AC$23,12,31),$D60)-MAX(DATE($AC$23,1,1),$C60)+1,0)</f>
        <v>0</v>
      </c>
      <c r="AD60" s="109">
        <f>IF(COUNT(Table25[[#This Row],[Darba sākuma datums1]:[Amata pienākumu izpildes termiņš, vai darba beigu datums par kuru iesniegts MP2]])=2,MIN(DATE($AD$23,12,31),$D60)-MAX(DATE($AD$23,1,1),$C60)+1,0)</f>
        <v>0</v>
      </c>
      <c r="AE60" s="106">
        <f t="shared" si="10"/>
        <v>0</v>
      </c>
      <c r="AF60" s="99">
        <f t="shared" si="1"/>
        <v>0</v>
      </c>
      <c r="AG60" s="99">
        <f t="shared" si="2"/>
        <v>0</v>
      </c>
      <c r="AH60" s="99">
        <f t="shared" si="3"/>
        <v>0</v>
      </c>
      <c r="AI60" s="99">
        <f t="shared" si="4"/>
        <v>0</v>
      </c>
      <c r="AJ60" s="99">
        <f t="shared" si="5"/>
        <v>0</v>
      </c>
      <c r="AK60" s="99">
        <f t="shared" si="6"/>
        <v>0</v>
      </c>
      <c r="AL60" s="99">
        <f t="shared" si="7"/>
        <v>0</v>
      </c>
      <c r="AM60" s="100">
        <f t="shared" si="8"/>
        <v>0</v>
      </c>
      <c r="AN60" s="103" t="e">
        <f>Table25[[#This Row],[2021]]/Table25[[#This Row],[d.2021]]</f>
        <v>#DIV/0!</v>
      </c>
      <c r="AO60" s="104" t="e">
        <f>Table25[[#This Row],[2022]]/Table25[[#This Row],[d.2022]]</f>
        <v>#DIV/0!</v>
      </c>
      <c r="AP60" s="104" t="e">
        <f>Table25[[#This Row],[2023]]/Table25[[#This Row],[d.2023]]</f>
        <v>#DIV/0!</v>
      </c>
      <c r="AQ60" s="104" t="e">
        <f>Table25[[#This Row],[2024]]/Table25[[#This Row],[d.2024]]</f>
        <v>#DIV/0!</v>
      </c>
      <c r="AR60" s="104" t="e">
        <f>Table25[[#This Row],[2025]]/Table25[[#This Row],[d.2025]]</f>
        <v>#DIV/0!</v>
      </c>
      <c r="AS60" s="104" t="e">
        <f>Table25[[#This Row],[2026]]/Table25[[#This Row],[d.2026]]</f>
        <v>#DIV/0!</v>
      </c>
      <c r="AT60" s="104" t="e">
        <f>Table25[[#This Row],[2027]]/Table25[[#This Row],[d.2027]]</f>
        <v>#DIV/0!</v>
      </c>
      <c r="AU60" s="104" t="e">
        <f>Table25[[#This Row],[2028]]/Table25[[#This Row],[d.2028]]</f>
        <v>#DIV/0!</v>
      </c>
      <c r="AV60" s="108" t="e">
        <f>Table25[[#This Row],[2029]]/Table25[[#This Row],[d.2029]]</f>
        <v>#DIV/0!</v>
      </c>
      <c r="AW60" s="97" t="e">
        <f>Table25[[#This Row],[e.2021]]/Table25[[#This Row],[Papildatvaļinājums par 20216]]</f>
        <v>#DIV/0!</v>
      </c>
      <c r="AX60" s="97" t="e">
        <f>Table25[[#This Row],[e.2022]]/Table25[[#This Row],[Papildatvaļinājums par 20226]]</f>
        <v>#DIV/0!</v>
      </c>
      <c r="AY60" s="97" t="e">
        <f>Table25[[#This Row],[e.2023]]/Table25[[#This Row],[Papildatvaļinājums par 20236]]</f>
        <v>#DIV/0!</v>
      </c>
      <c r="AZ60" s="97" t="e">
        <f>Table25[[#This Row],[e.2024]]/Table25[[#This Row],[Papildatvaļinājums par 20246]]</f>
        <v>#DIV/0!</v>
      </c>
      <c r="BA60" s="97" t="e">
        <f>Table25[[#This Row],[e.2025]]/Table25[[#This Row],[Papildatvaļinājums par 20256]]</f>
        <v>#DIV/0!</v>
      </c>
      <c r="BB60" s="97" t="e">
        <f>Table25[[#This Row],[e.2026]]/Table25[[#This Row],[Papildatvaļinājums par 20266]]</f>
        <v>#DIV/0!</v>
      </c>
      <c r="BC60" s="97" t="e">
        <f>Table25[[#This Row],[e.2027]]/Table25[[#This Row],[Papildatvaļinājums par 20276]]</f>
        <v>#DIV/0!</v>
      </c>
      <c r="BD60" s="97" t="e">
        <f>Table25[[#This Row],[e.2028]]/Table25[[#This Row],[Papildatvaļinājums par 20286]]</f>
        <v>#DIV/0!</v>
      </c>
      <c r="BE60" s="98" t="e">
        <f>Table25[[#This Row],[e.2029]]/Table25[[#This Row],[Papildatvaļinājums par 20296]]</f>
        <v>#DIV/0!</v>
      </c>
      <c r="BF60" s="85">
        <f>YEAR(Table25[[#This Row],[Ja papildatvaļinājums - darbinieka darba uzsākšana iestādē, ja darbs projektā nav uzsākts 1.janvārī4]])</f>
        <v>1900</v>
      </c>
      <c r="BG60" s="86">
        <f>MONTH(Table25[[#This Row],[Ja papildatvaļinājums - darbinieka darba uzsākšana iestādē, ja darbs projektā nav uzsākts 1.janvārī4]])</f>
        <v>1</v>
      </c>
      <c r="BH60" s="86">
        <f>DAY(Table25[[#This Row],[Ja papildatvaļinājums - darbinieka darba uzsākšana iestādē, ja darbs projektā nav uzsākts 1.janvārī4]])</f>
        <v>0</v>
      </c>
      <c r="BI60" s="147">
        <f t="shared" si="11"/>
        <v>1</v>
      </c>
      <c r="BJ60" s="144" cm="1">
        <f t="array" ref="BJ60">_xlfn.IFS($BF60=2021,$BI60,$BS60=2021,$BV60,$BF60&lt;2021,$BJ$22,$BS60&gt;2021,$BJ$22,$BF60&gt;2021,$BJ$22,$BS60&lt;2021,$BJ$22)</f>
        <v>365</v>
      </c>
      <c r="BK60" s="116" cm="1">
        <f t="array" ref="BK60">_xlfn.IFS($BF60=2022,$BI60,$BS60=2022,$BV60,$BF60&lt;2022,$BK$22,$BS60&gt;2022,$BK$22,$BF60&gt;2022,$BK$22,$BS60&lt;2022,$BK$22)</f>
        <v>365</v>
      </c>
      <c r="BL60" s="116" cm="1">
        <f t="array" ref="BL60">_xlfn.IFS($BF60=2023,$BI60,$BS60=2023,$BV60,$BF60&lt;2023,$BL$22,$BS60&gt;2023,$BL$22,$BF60&gt;2023,$BL$22,$BS60&lt;2023,$BL$22)</f>
        <v>365</v>
      </c>
      <c r="BM60" s="116" cm="1">
        <f t="array" ref="BM60">_xlfn.IFS($BF60=2024,$BI60,$BS60=2024,$BV60,$BF60&lt;2024,$BM$22,$BS60&gt;2024,$BM$22,$BF60&gt;2024,$BM$22,$BS60&lt;2024,$BM$22)</f>
        <v>366</v>
      </c>
      <c r="BN60" s="116" cm="1">
        <f t="array" ref="BN60">_xlfn.IFS($BF60=2025,$BI60,$BS60=2025,$BV60,$BF60&lt;2025,$BN$22,$BS60&gt;2025,$BN$22,$BF60&gt;2025,$BN$22,$BS60&lt;2025,$BN$22)</f>
        <v>365</v>
      </c>
      <c r="BO60" s="116" cm="1">
        <f t="array" ref="BO60">_xlfn.IFS($BF60=2026,$BI60,$BS60=2026,$BV60,$BF60&lt;2026,$BO$22,$BS60&gt;2026,$BO$22,$BF60&gt;2026,$BO$22,$BS60&lt;2026,$BO$22)</f>
        <v>365</v>
      </c>
      <c r="BP60" s="116" cm="1">
        <f t="array" ref="BP60">_xlfn.IFS($BF60=2027,$BI60,$BS60=2027,$BV60,$BF60&lt;2027,$BP$22,$BS60&gt;2027,$BP$22,$BF60&gt;2027,$BP$22,$BS60&lt;2027,$BP$22)</f>
        <v>365</v>
      </c>
      <c r="BQ60" s="116" cm="1">
        <f t="array" ref="BQ60">_xlfn.IFS($BF60=2028,$BI60,$BS60=2028,$BV60,$BF60&lt;2028,$BQ$22,$BS60&gt;2028,$BQ$22,$BF60&gt;2028,$BQ$22,$BS60&lt;2028,$BQ$22)</f>
        <v>366</v>
      </c>
      <c r="BR60" s="119" cm="1">
        <f t="array" ref="BR60">_xlfn.IFS($BF60=2029,$BI60,$BS60=2029,$BV60,$BF60&lt;2029,$BR$22,$BS60&gt;2029,$BR$22,$BF60&gt;2029,$BR$22,$BS60&lt;2029,$BR$22)</f>
        <v>365</v>
      </c>
      <c r="BS60" s="142">
        <f>YEAR(Table25[[#This Row],[Ja papildatvaļinājums - darbinieka darba beigšanas datums iestādē, ja darbs projektā nav beigts  31.decembrī5]])</f>
        <v>1900</v>
      </c>
      <c r="BT60" s="141">
        <f>MONTH(Table25[[#This Row],[Ja papildatvaļinājums - darbinieka darba beigšanas datums iestādē, ja darbs projektā nav beigts  31.decembrī5]])</f>
        <v>1</v>
      </c>
      <c r="BU60" s="141">
        <f>DAY(Table25[[#This Row],[Ja papildatvaļinājums - darbinieka darba beigšanas datums iestādē, ja darbs projektā nav beigts  31.decembrī5]])</f>
        <v>0</v>
      </c>
      <c r="BV60" s="141">
        <f>IF(YEAR($J60)=YEAR($K60),MIN(DATE($BS60,$BT60,$BU60),$K60)-MAX(DATE($BF60,$BG60,$BH60),$J60)+1,MIN(DATE($BS60,$BT60,$BU60),$K60)-MAX(DATE(Table25[[#This Row],[Darba beigu gads iestādē]],1,1))+1)</f>
        <v>1</v>
      </c>
    </row>
    <row r="61" spans="1:74" x14ac:dyDescent="0.3">
      <c r="A61" s="26">
        <v>38</v>
      </c>
      <c r="B61" s="3"/>
      <c r="C61" s="197"/>
      <c r="D61" s="198"/>
      <c r="E61" s="63">
        <f>SUMIF(Table25[[#This Row],[b.2021]:[c.2029]],"&gt;0",Table25[[#This Row],[b.2021]:[c.2029]])</f>
        <v>0</v>
      </c>
      <c r="F61" s="189"/>
      <c r="G61" s="190"/>
      <c r="H61" s="66">
        <f>Table25[[#This Row],[Atvaļinājuma dienu skaits, kas projektā attiecināts iepriekšējos MP ]]+Table25[[#This Row],[Atvaļinājuma dienu skaits, kas pieprasīts šajā MP3]]</f>
        <v>0</v>
      </c>
      <c r="I61" s="29">
        <f>Table25[[#This Row],[Atvaļinājums proporcionāli nostrādātajam laikam projektā (Visi atvaļinājumi kopā)]]-H61</f>
        <v>0</v>
      </c>
      <c r="J61" s="191"/>
      <c r="K61" s="192"/>
      <c r="L61" s="193"/>
      <c r="M61" s="194"/>
      <c r="N61" s="194"/>
      <c r="O61" s="194"/>
      <c r="P61" s="194"/>
      <c r="Q61" s="194"/>
      <c r="R61" s="194"/>
      <c r="S61" s="194"/>
      <c r="T61" s="195"/>
      <c r="U61" s="196"/>
      <c r="V61" s="106">
        <f>IF(COUNT(Table25[[#This Row],[Darba sākuma datums1]:[Amata pienākumu izpildes termiņš, vai darba beigu datums par kuru iesniegts MP2]])=2,MIN(DATE($V$23,12,31),$D61)-MAX(DATE($V$23,1,1),$C61)+1,0)</f>
        <v>0</v>
      </c>
      <c r="W61" s="99">
        <f>IF(COUNT(Table25[[#This Row],[Darba sākuma datums1]:[Amata pienākumu izpildes termiņš, vai darba beigu datums par kuru iesniegts MP2]])=2,MIN(DATE($W$23,12,31),$D61)-MAX(DATE($W$23,1,1),$C61)+1,0)</f>
        <v>0</v>
      </c>
      <c r="X61" s="99">
        <f>IF(COUNT(Table25[[#This Row],[Darba sākuma datums1]:[Amata pienākumu izpildes termiņš, vai darba beigu datums par kuru iesniegts MP2]])=2,MIN(DATE($X$23,12,31),$D61)-MAX(DATE($X$23,1,1),$C61)+1,0)</f>
        <v>0</v>
      </c>
      <c r="Y61" s="99">
        <f>IF(COUNT(Table25[[#This Row],[Darba sākuma datums1]:[Amata pienākumu izpildes termiņš, vai darba beigu datums par kuru iesniegts MP2]])=2,MIN(DATE($Y$23,12,31),$D61)-MAX(DATE($Y$23,1,1),$C61)+1,0)</f>
        <v>0</v>
      </c>
      <c r="Z61" s="99">
        <f>IF(COUNT(Table25[[#This Row],[Darba sākuma datums1]:[Amata pienākumu izpildes termiņš, vai darba beigu datums par kuru iesniegts MP2]])=2,MIN(DATE($Z$23,12,31),$D61)-MAX(DATE(Z$23,1,1),$C61)+1,0)</f>
        <v>0</v>
      </c>
      <c r="AA61" s="99">
        <f>IF(COUNT(Table25[[#This Row],[Darba sākuma datums1]:[Amata pienākumu izpildes termiņš, vai darba beigu datums par kuru iesniegts MP2]])=2,MIN(DATE($AA$23,12,31),$D61)-MAX(DATE($AA$23,1,1),$C61)+1,0)</f>
        <v>0</v>
      </c>
      <c r="AB61" s="99">
        <f>IF(COUNT(Table25[[#This Row],[Darba sākuma datums1]:[Amata pienākumu izpildes termiņš, vai darba beigu datums par kuru iesniegts MP2]])=2,MIN(DATE($AB$23,12,31),$D61)-MAX(DATE($AB$23,1,1),$C61)+1,0)</f>
        <v>0</v>
      </c>
      <c r="AC61" s="99">
        <f>IF(COUNT(Table25[[#This Row],[Darba sākuma datums1]:[Amata pienākumu izpildes termiņš, vai darba beigu datums par kuru iesniegts MP2]])=2,MIN(DATE($AC$23,12,31),$D61)-MAX(DATE($AC$23,1,1),$C61)+1,0)</f>
        <v>0</v>
      </c>
      <c r="AD61" s="109">
        <f>IF(COUNT(Table25[[#This Row],[Darba sākuma datums1]:[Amata pienākumu izpildes termiņš, vai darba beigu datums par kuru iesniegts MP2]])=2,MIN(DATE($AD$23,12,31),$D61)-MAX(DATE($AD$23,1,1),$C61)+1,0)</f>
        <v>0</v>
      </c>
      <c r="AE61" s="106">
        <f t="shared" si="10"/>
        <v>0</v>
      </c>
      <c r="AF61" s="99">
        <f t="shared" si="1"/>
        <v>0</v>
      </c>
      <c r="AG61" s="99">
        <f t="shared" si="2"/>
        <v>0</v>
      </c>
      <c r="AH61" s="99">
        <f t="shared" si="3"/>
        <v>0</v>
      </c>
      <c r="AI61" s="99">
        <f t="shared" si="4"/>
        <v>0</v>
      </c>
      <c r="AJ61" s="99">
        <f t="shared" si="5"/>
        <v>0</v>
      </c>
      <c r="AK61" s="99">
        <f t="shared" si="6"/>
        <v>0</v>
      </c>
      <c r="AL61" s="99">
        <f t="shared" si="7"/>
        <v>0</v>
      </c>
      <c r="AM61" s="100">
        <f t="shared" si="8"/>
        <v>0</v>
      </c>
      <c r="AN61" s="103" t="e">
        <f>Table25[[#This Row],[2021]]/Table25[[#This Row],[d.2021]]</f>
        <v>#DIV/0!</v>
      </c>
      <c r="AO61" s="104" t="e">
        <f>Table25[[#This Row],[2022]]/Table25[[#This Row],[d.2022]]</f>
        <v>#DIV/0!</v>
      </c>
      <c r="AP61" s="104" t="e">
        <f>Table25[[#This Row],[2023]]/Table25[[#This Row],[d.2023]]</f>
        <v>#DIV/0!</v>
      </c>
      <c r="AQ61" s="104" t="e">
        <f>Table25[[#This Row],[2024]]/Table25[[#This Row],[d.2024]]</f>
        <v>#DIV/0!</v>
      </c>
      <c r="AR61" s="104" t="e">
        <f>Table25[[#This Row],[2025]]/Table25[[#This Row],[d.2025]]</f>
        <v>#DIV/0!</v>
      </c>
      <c r="AS61" s="104" t="e">
        <f>Table25[[#This Row],[2026]]/Table25[[#This Row],[d.2026]]</f>
        <v>#DIV/0!</v>
      </c>
      <c r="AT61" s="104" t="e">
        <f>Table25[[#This Row],[2027]]/Table25[[#This Row],[d.2027]]</f>
        <v>#DIV/0!</v>
      </c>
      <c r="AU61" s="104" t="e">
        <f>Table25[[#This Row],[2028]]/Table25[[#This Row],[d.2028]]</f>
        <v>#DIV/0!</v>
      </c>
      <c r="AV61" s="108" t="e">
        <f>Table25[[#This Row],[2029]]/Table25[[#This Row],[d.2029]]</f>
        <v>#DIV/0!</v>
      </c>
      <c r="AW61" s="97" t="e">
        <f>Table25[[#This Row],[e.2021]]/Table25[[#This Row],[Papildatvaļinājums par 20216]]</f>
        <v>#DIV/0!</v>
      </c>
      <c r="AX61" s="97" t="e">
        <f>Table25[[#This Row],[e.2022]]/Table25[[#This Row],[Papildatvaļinājums par 20226]]</f>
        <v>#DIV/0!</v>
      </c>
      <c r="AY61" s="97" t="e">
        <f>Table25[[#This Row],[e.2023]]/Table25[[#This Row],[Papildatvaļinājums par 20236]]</f>
        <v>#DIV/0!</v>
      </c>
      <c r="AZ61" s="97" t="e">
        <f>Table25[[#This Row],[e.2024]]/Table25[[#This Row],[Papildatvaļinājums par 20246]]</f>
        <v>#DIV/0!</v>
      </c>
      <c r="BA61" s="97" t="e">
        <f>Table25[[#This Row],[e.2025]]/Table25[[#This Row],[Papildatvaļinājums par 20256]]</f>
        <v>#DIV/0!</v>
      </c>
      <c r="BB61" s="97" t="e">
        <f>Table25[[#This Row],[e.2026]]/Table25[[#This Row],[Papildatvaļinājums par 20266]]</f>
        <v>#DIV/0!</v>
      </c>
      <c r="BC61" s="97" t="e">
        <f>Table25[[#This Row],[e.2027]]/Table25[[#This Row],[Papildatvaļinājums par 20276]]</f>
        <v>#DIV/0!</v>
      </c>
      <c r="BD61" s="97" t="e">
        <f>Table25[[#This Row],[e.2028]]/Table25[[#This Row],[Papildatvaļinājums par 20286]]</f>
        <v>#DIV/0!</v>
      </c>
      <c r="BE61" s="98" t="e">
        <f>Table25[[#This Row],[e.2029]]/Table25[[#This Row],[Papildatvaļinājums par 20296]]</f>
        <v>#DIV/0!</v>
      </c>
      <c r="BF61" s="85">
        <f>YEAR(Table25[[#This Row],[Ja papildatvaļinājums - darbinieka darba uzsākšana iestādē, ja darbs projektā nav uzsākts 1.janvārī4]])</f>
        <v>1900</v>
      </c>
      <c r="BG61" s="86">
        <f>MONTH(Table25[[#This Row],[Ja papildatvaļinājums - darbinieka darba uzsākšana iestādē, ja darbs projektā nav uzsākts 1.janvārī4]])</f>
        <v>1</v>
      </c>
      <c r="BH61" s="86">
        <f>DAY(Table25[[#This Row],[Ja papildatvaļinājums - darbinieka darba uzsākšana iestādē, ja darbs projektā nav uzsākts 1.janvārī4]])</f>
        <v>0</v>
      </c>
      <c r="BI61" s="147">
        <f t="shared" si="11"/>
        <v>1</v>
      </c>
      <c r="BJ61" s="144" cm="1">
        <f t="array" ref="BJ61">_xlfn.IFS($BF61=2021,$BI61,$BS61=2021,$BV61,$BF61&lt;2021,$BJ$22,$BS61&gt;2021,$BJ$22,$BF61&gt;2021,$BJ$22,$BS61&lt;2021,$BJ$22)</f>
        <v>365</v>
      </c>
      <c r="BK61" s="116" cm="1">
        <f t="array" ref="BK61">_xlfn.IFS($BF61=2022,$BI61,$BS61=2022,$BV61,$BF61&lt;2022,$BK$22,$BS61&gt;2022,$BK$22,$BF61&gt;2022,$BK$22,$BS61&lt;2022,$BK$22)</f>
        <v>365</v>
      </c>
      <c r="BL61" s="116" cm="1">
        <f t="array" ref="BL61">_xlfn.IFS($BF61=2023,$BI61,$BS61=2023,$BV61,$BF61&lt;2023,$BL$22,$BS61&gt;2023,$BL$22,$BF61&gt;2023,$BL$22,$BS61&lt;2023,$BL$22)</f>
        <v>365</v>
      </c>
      <c r="BM61" s="116" cm="1">
        <f t="array" ref="BM61">_xlfn.IFS($BF61=2024,$BI61,$BS61=2024,$BV61,$BF61&lt;2024,$BM$22,$BS61&gt;2024,$BM$22,$BF61&gt;2024,$BM$22,$BS61&lt;2024,$BM$22)</f>
        <v>366</v>
      </c>
      <c r="BN61" s="116" cm="1">
        <f t="array" ref="BN61">_xlfn.IFS($BF61=2025,$BI61,$BS61=2025,$BV61,$BF61&lt;2025,$BN$22,$BS61&gt;2025,$BN$22,$BF61&gt;2025,$BN$22,$BS61&lt;2025,$BN$22)</f>
        <v>365</v>
      </c>
      <c r="BO61" s="116" cm="1">
        <f t="array" ref="BO61">_xlfn.IFS($BF61=2026,$BI61,$BS61=2026,$BV61,$BF61&lt;2026,$BO$22,$BS61&gt;2026,$BO$22,$BF61&gt;2026,$BO$22,$BS61&lt;2026,$BO$22)</f>
        <v>365</v>
      </c>
      <c r="BP61" s="116" cm="1">
        <f t="array" ref="BP61">_xlfn.IFS($BF61=2027,$BI61,$BS61=2027,$BV61,$BF61&lt;2027,$BP$22,$BS61&gt;2027,$BP$22,$BF61&gt;2027,$BP$22,$BS61&lt;2027,$BP$22)</f>
        <v>365</v>
      </c>
      <c r="BQ61" s="116" cm="1">
        <f t="array" ref="BQ61">_xlfn.IFS($BF61=2028,$BI61,$BS61=2028,$BV61,$BF61&lt;2028,$BQ$22,$BS61&gt;2028,$BQ$22,$BF61&gt;2028,$BQ$22,$BS61&lt;2028,$BQ$22)</f>
        <v>366</v>
      </c>
      <c r="BR61" s="119" cm="1">
        <f t="array" ref="BR61">_xlfn.IFS($BF61=2029,$BI61,$BS61=2029,$BV61,$BF61&lt;2029,$BR$22,$BS61&gt;2029,$BR$22,$BF61&gt;2029,$BR$22,$BS61&lt;2029,$BR$22)</f>
        <v>365</v>
      </c>
      <c r="BS61" s="142">
        <f>YEAR(Table25[[#This Row],[Ja papildatvaļinājums - darbinieka darba beigšanas datums iestādē, ja darbs projektā nav beigts  31.decembrī5]])</f>
        <v>1900</v>
      </c>
      <c r="BT61" s="141">
        <f>MONTH(Table25[[#This Row],[Ja papildatvaļinājums - darbinieka darba beigšanas datums iestādē, ja darbs projektā nav beigts  31.decembrī5]])</f>
        <v>1</v>
      </c>
      <c r="BU61" s="141">
        <f>DAY(Table25[[#This Row],[Ja papildatvaļinājums - darbinieka darba beigšanas datums iestādē, ja darbs projektā nav beigts  31.decembrī5]])</f>
        <v>0</v>
      </c>
      <c r="BV61" s="141">
        <f>IF(YEAR($J61)=YEAR($K61),MIN(DATE($BS61,$BT61,$BU61),$K61)-MAX(DATE($BF61,$BG61,$BH61),$J61)+1,MIN(DATE($BS61,$BT61,$BU61),$K61)-MAX(DATE(Table25[[#This Row],[Darba beigu gads iestādē]],1,1))+1)</f>
        <v>1</v>
      </c>
    </row>
    <row r="62" spans="1:74" x14ac:dyDescent="0.3">
      <c r="A62" s="26">
        <v>39</v>
      </c>
      <c r="B62" s="3"/>
      <c r="C62" s="197"/>
      <c r="D62" s="198"/>
      <c r="E62" s="63">
        <f>SUMIF(Table25[[#This Row],[b.2021]:[c.2029]],"&gt;0",Table25[[#This Row],[b.2021]:[c.2029]])</f>
        <v>0</v>
      </c>
      <c r="F62" s="189"/>
      <c r="G62" s="190"/>
      <c r="H62" s="66">
        <f>Table25[[#This Row],[Atvaļinājuma dienu skaits, kas projektā attiecināts iepriekšējos MP ]]+Table25[[#This Row],[Atvaļinājuma dienu skaits, kas pieprasīts šajā MP3]]</f>
        <v>0</v>
      </c>
      <c r="I62" s="29">
        <f>Table25[[#This Row],[Atvaļinājums proporcionāli nostrādātajam laikam projektā (Visi atvaļinājumi kopā)]]-H62</f>
        <v>0</v>
      </c>
      <c r="J62" s="191"/>
      <c r="K62" s="192"/>
      <c r="L62" s="193"/>
      <c r="M62" s="194"/>
      <c r="N62" s="194"/>
      <c r="O62" s="194"/>
      <c r="P62" s="194"/>
      <c r="Q62" s="194"/>
      <c r="R62" s="194"/>
      <c r="S62" s="194"/>
      <c r="T62" s="195"/>
      <c r="U62" s="196"/>
      <c r="V62" s="106">
        <f>IF(COUNT(Table25[[#This Row],[Darba sākuma datums1]:[Amata pienākumu izpildes termiņš, vai darba beigu datums par kuru iesniegts MP2]])=2,MIN(DATE($V$23,12,31),$D62)-MAX(DATE($V$23,1,1),$C62)+1,0)</f>
        <v>0</v>
      </c>
      <c r="W62" s="99">
        <f>IF(COUNT(Table25[[#This Row],[Darba sākuma datums1]:[Amata pienākumu izpildes termiņš, vai darba beigu datums par kuru iesniegts MP2]])=2,MIN(DATE($W$23,12,31),$D62)-MAX(DATE($W$23,1,1),$C62)+1,0)</f>
        <v>0</v>
      </c>
      <c r="X62" s="99">
        <f>IF(COUNT(Table25[[#This Row],[Darba sākuma datums1]:[Amata pienākumu izpildes termiņš, vai darba beigu datums par kuru iesniegts MP2]])=2,MIN(DATE($X$23,12,31),$D62)-MAX(DATE($X$23,1,1),$C62)+1,0)</f>
        <v>0</v>
      </c>
      <c r="Y62" s="99">
        <f>IF(COUNT(Table25[[#This Row],[Darba sākuma datums1]:[Amata pienākumu izpildes termiņš, vai darba beigu datums par kuru iesniegts MP2]])=2,MIN(DATE($Y$23,12,31),$D62)-MAX(DATE($Y$23,1,1),$C62)+1,0)</f>
        <v>0</v>
      </c>
      <c r="Z62" s="99">
        <f>IF(COUNT(Table25[[#This Row],[Darba sākuma datums1]:[Amata pienākumu izpildes termiņš, vai darba beigu datums par kuru iesniegts MP2]])=2,MIN(DATE($Z$23,12,31),$D62)-MAX(DATE(Z$23,1,1),$C62)+1,0)</f>
        <v>0</v>
      </c>
      <c r="AA62" s="99">
        <f>IF(COUNT(Table25[[#This Row],[Darba sākuma datums1]:[Amata pienākumu izpildes termiņš, vai darba beigu datums par kuru iesniegts MP2]])=2,MIN(DATE($AA$23,12,31),$D62)-MAX(DATE($AA$23,1,1),$C62)+1,0)</f>
        <v>0</v>
      </c>
      <c r="AB62" s="99">
        <f>IF(COUNT(Table25[[#This Row],[Darba sākuma datums1]:[Amata pienākumu izpildes termiņš, vai darba beigu datums par kuru iesniegts MP2]])=2,MIN(DATE($AB$23,12,31),$D62)-MAX(DATE($AB$23,1,1),$C62)+1,0)</f>
        <v>0</v>
      </c>
      <c r="AC62" s="99">
        <f>IF(COUNT(Table25[[#This Row],[Darba sākuma datums1]:[Amata pienākumu izpildes termiņš, vai darba beigu datums par kuru iesniegts MP2]])=2,MIN(DATE($AC$23,12,31),$D62)-MAX(DATE($AC$23,1,1),$C62)+1,0)</f>
        <v>0</v>
      </c>
      <c r="AD62" s="109">
        <f>IF(COUNT(Table25[[#This Row],[Darba sākuma datums1]:[Amata pienākumu izpildes termiņš, vai darba beigu datums par kuru iesniegts MP2]])=2,MIN(DATE($AD$23,12,31),$D62)-MAX(DATE($AD$23,1,1),$C62)+1,0)</f>
        <v>0</v>
      </c>
      <c r="AE62" s="106">
        <f t="shared" si="10"/>
        <v>0</v>
      </c>
      <c r="AF62" s="99">
        <f t="shared" si="1"/>
        <v>0</v>
      </c>
      <c r="AG62" s="99">
        <f t="shared" si="2"/>
        <v>0</v>
      </c>
      <c r="AH62" s="99">
        <f t="shared" si="3"/>
        <v>0</v>
      </c>
      <c r="AI62" s="99">
        <f t="shared" si="4"/>
        <v>0</v>
      </c>
      <c r="AJ62" s="99">
        <f t="shared" si="5"/>
        <v>0</v>
      </c>
      <c r="AK62" s="99">
        <f t="shared" si="6"/>
        <v>0</v>
      </c>
      <c r="AL62" s="99">
        <f t="shared" si="7"/>
        <v>0</v>
      </c>
      <c r="AM62" s="100">
        <f t="shared" si="8"/>
        <v>0</v>
      </c>
      <c r="AN62" s="103" t="e">
        <f>Table25[[#This Row],[2021]]/Table25[[#This Row],[d.2021]]</f>
        <v>#DIV/0!</v>
      </c>
      <c r="AO62" s="104" t="e">
        <f>Table25[[#This Row],[2022]]/Table25[[#This Row],[d.2022]]</f>
        <v>#DIV/0!</v>
      </c>
      <c r="AP62" s="104" t="e">
        <f>Table25[[#This Row],[2023]]/Table25[[#This Row],[d.2023]]</f>
        <v>#DIV/0!</v>
      </c>
      <c r="AQ62" s="104" t="e">
        <f>Table25[[#This Row],[2024]]/Table25[[#This Row],[d.2024]]</f>
        <v>#DIV/0!</v>
      </c>
      <c r="AR62" s="104" t="e">
        <f>Table25[[#This Row],[2025]]/Table25[[#This Row],[d.2025]]</f>
        <v>#DIV/0!</v>
      </c>
      <c r="AS62" s="104" t="e">
        <f>Table25[[#This Row],[2026]]/Table25[[#This Row],[d.2026]]</f>
        <v>#DIV/0!</v>
      </c>
      <c r="AT62" s="104" t="e">
        <f>Table25[[#This Row],[2027]]/Table25[[#This Row],[d.2027]]</f>
        <v>#DIV/0!</v>
      </c>
      <c r="AU62" s="104" t="e">
        <f>Table25[[#This Row],[2028]]/Table25[[#This Row],[d.2028]]</f>
        <v>#DIV/0!</v>
      </c>
      <c r="AV62" s="108" t="e">
        <f>Table25[[#This Row],[2029]]/Table25[[#This Row],[d.2029]]</f>
        <v>#DIV/0!</v>
      </c>
      <c r="AW62" s="97" t="e">
        <f>Table25[[#This Row],[e.2021]]/Table25[[#This Row],[Papildatvaļinājums par 20216]]</f>
        <v>#DIV/0!</v>
      </c>
      <c r="AX62" s="97" t="e">
        <f>Table25[[#This Row],[e.2022]]/Table25[[#This Row],[Papildatvaļinājums par 20226]]</f>
        <v>#DIV/0!</v>
      </c>
      <c r="AY62" s="97" t="e">
        <f>Table25[[#This Row],[e.2023]]/Table25[[#This Row],[Papildatvaļinājums par 20236]]</f>
        <v>#DIV/0!</v>
      </c>
      <c r="AZ62" s="97" t="e">
        <f>Table25[[#This Row],[e.2024]]/Table25[[#This Row],[Papildatvaļinājums par 20246]]</f>
        <v>#DIV/0!</v>
      </c>
      <c r="BA62" s="97" t="e">
        <f>Table25[[#This Row],[e.2025]]/Table25[[#This Row],[Papildatvaļinājums par 20256]]</f>
        <v>#DIV/0!</v>
      </c>
      <c r="BB62" s="97" t="e">
        <f>Table25[[#This Row],[e.2026]]/Table25[[#This Row],[Papildatvaļinājums par 20266]]</f>
        <v>#DIV/0!</v>
      </c>
      <c r="BC62" s="97" t="e">
        <f>Table25[[#This Row],[e.2027]]/Table25[[#This Row],[Papildatvaļinājums par 20276]]</f>
        <v>#DIV/0!</v>
      </c>
      <c r="BD62" s="97" t="e">
        <f>Table25[[#This Row],[e.2028]]/Table25[[#This Row],[Papildatvaļinājums par 20286]]</f>
        <v>#DIV/0!</v>
      </c>
      <c r="BE62" s="98" t="e">
        <f>Table25[[#This Row],[e.2029]]/Table25[[#This Row],[Papildatvaļinājums par 20296]]</f>
        <v>#DIV/0!</v>
      </c>
      <c r="BF62" s="85">
        <f>YEAR(Table25[[#This Row],[Ja papildatvaļinājums - darbinieka darba uzsākšana iestādē, ja darbs projektā nav uzsākts 1.janvārī4]])</f>
        <v>1900</v>
      </c>
      <c r="BG62" s="86">
        <f>MONTH(Table25[[#This Row],[Ja papildatvaļinājums - darbinieka darba uzsākšana iestādē, ja darbs projektā nav uzsākts 1.janvārī4]])</f>
        <v>1</v>
      </c>
      <c r="BH62" s="86">
        <f>DAY(Table25[[#This Row],[Ja papildatvaļinājums - darbinieka darba uzsākšana iestādē, ja darbs projektā nav uzsākts 1.janvārī4]])</f>
        <v>0</v>
      </c>
      <c r="BI62" s="147">
        <f t="shared" si="11"/>
        <v>1</v>
      </c>
      <c r="BJ62" s="144" cm="1">
        <f t="array" ref="BJ62">_xlfn.IFS($BF62=2021,$BI62,$BS62=2021,$BV62,$BF62&lt;2021,$BJ$22,$BS62&gt;2021,$BJ$22,$BF62&gt;2021,$BJ$22,$BS62&lt;2021,$BJ$22)</f>
        <v>365</v>
      </c>
      <c r="BK62" s="116" cm="1">
        <f t="array" ref="BK62">_xlfn.IFS($BF62=2022,$BI62,$BS62=2022,$BV62,$BF62&lt;2022,$BK$22,$BS62&gt;2022,$BK$22,$BF62&gt;2022,$BK$22,$BS62&lt;2022,$BK$22)</f>
        <v>365</v>
      </c>
      <c r="BL62" s="116" cm="1">
        <f t="array" ref="BL62">_xlfn.IFS($BF62=2023,$BI62,$BS62=2023,$BV62,$BF62&lt;2023,$BL$22,$BS62&gt;2023,$BL$22,$BF62&gt;2023,$BL$22,$BS62&lt;2023,$BL$22)</f>
        <v>365</v>
      </c>
      <c r="BM62" s="116" cm="1">
        <f t="array" ref="BM62">_xlfn.IFS($BF62=2024,$BI62,$BS62=2024,$BV62,$BF62&lt;2024,$BM$22,$BS62&gt;2024,$BM$22,$BF62&gt;2024,$BM$22,$BS62&lt;2024,$BM$22)</f>
        <v>366</v>
      </c>
      <c r="BN62" s="116" cm="1">
        <f t="array" ref="BN62">_xlfn.IFS($BF62=2025,$BI62,$BS62=2025,$BV62,$BF62&lt;2025,$BN$22,$BS62&gt;2025,$BN$22,$BF62&gt;2025,$BN$22,$BS62&lt;2025,$BN$22)</f>
        <v>365</v>
      </c>
      <c r="BO62" s="116" cm="1">
        <f t="array" ref="BO62">_xlfn.IFS($BF62=2026,$BI62,$BS62=2026,$BV62,$BF62&lt;2026,$BO$22,$BS62&gt;2026,$BO$22,$BF62&gt;2026,$BO$22,$BS62&lt;2026,$BO$22)</f>
        <v>365</v>
      </c>
      <c r="BP62" s="116" cm="1">
        <f t="array" ref="BP62">_xlfn.IFS($BF62=2027,$BI62,$BS62=2027,$BV62,$BF62&lt;2027,$BP$22,$BS62&gt;2027,$BP$22,$BF62&gt;2027,$BP$22,$BS62&lt;2027,$BP$22)</f>
        <v>365</v>
      </c>
      <c r="BQ62" s="116" cm="1">
        <f t="array" ref="BQ62">_xlfn.IFS($BF62=2028,$BI62,$BS62=2028,$BV62,$BF62&lt;2028,$BQ$22,$BS62&gt;2028,$BQ$22,$BF62&gt;2028,$BQ$22,$BS62&lt;2028,$BQ$22)</f>
        <v>366</v>
      </c>
      <c r="BR62" s="119" cm="1">
        <f t="array" ref="BR62">_xlfn.IFS($BF62=2029,$BI62,$BS62=2029,$BV62,$BF62&lt;2029,$BR$22,$BS62&gt;2029,$BR$22,$BF62&gt;2029,$BR$22,$BS62&lt;2029,$BR$22)</f>
        <v>365</v>
      </c>
      <c r="BS62" s="142">
        <f>YEAR(Table25[[#This Row],[Ja papildatvaļinājums - darbinieka darba beigšanas datums iestādē, ja darbs projektā nav beigts  31.decembrī5]])</f>
        <v>1900</v>
      </c>
      <c r="BT62" s="141">
        <f>MONTH(Table25[[#This Row],[Ja papildatvaļinājums - darbinieka darba beigšanas datums iestādē, ja darbs projektā nav beigts  31.decembrī5]])</f>
        <v>1</v>
      </c>
      <c r="BU62" s="141">
        <f>DAY(Table25[[#This Row],[Ja papildatvaļinājums - darbinieka darba beigšanas datums iestādē, ja darbs projektā nav beigts  31.decembrī5]])</f>
        <v>0</v>
      </c>
      <c r="BV62" s="141">
        <f>IF(YEAR($J62)=YEAR($K62),MIN(DATE($BS62,$BT62,$BU62),$K62)-MAX(DATE($BF62,$BG62,$BH62),$J62)+1,MIN(DATE($BS62,$BT62,$BU62),$K62)-MAX(DATE(Table25[[#This Row],[Darba beigu gads iestādē]],1,1))+1)</f>
        <v>1</v>
      </c>
    </row>
    <row r="63" spans="1:74" x14ac:dyDescent="0.3">
      <c r="A63" s="26">
        <v>40</v>
      </c>
      <c r="B63" s="3"/>
      <c r="C63" s="197"/>
      <c r="D63" s="198"/>
      <c r="E63" s="63">
        <f>SUMIF(Table25[[#This Row],[b.2021]:[c.2029]],"&gt;0",Table25[[#This Row],[b.2021]:[c.2029]])</f>
        <v>0</v>
      </c>
      <c r="F63" s="189"/>
      <c r="G63" s="190"/>
      <c r="H63" s="66">
        <f>Table25[[#This Row],[Atvaļinājuma dienu skaits, kas projektā attiecināts iepriekšējos MP ]]+Table25[[#This Row],[Atvaļinājuma dienu skaits, kas pieprasīts šajā MP3]]</f>
        <v>0</v>
      </c>
      <c r="I63" s="29">
        <f>Table25[[#This Row],[Atvaļinājums proporcionāli nostrādātajam laikam projektā (Visi atvaļinājumi kopā)]]-H63</f>
        <v>0</v>
      </c>
      <c r="J63" s="191"/>
      <c r="K63" s="192"/>
      <c r="L63" s="193"/>
      <c r="M63" s="194"/>
      <c r="N63" s="194"/>
      <c r="O63" s="194"/>
      <c r="P63" s="194"/>
      <c r="Q63" s="194"/>
      <c r="R63" s="194"/>
      <c r="S63" s="194"/>
      <c r="T63" s="195"/>
      <c r="U63" s="196"/>
      <c r="V63" s="106">
        <f>IF(COUNT(Table25[[#This Row],[Darba sākuma datums1]:[Amata pienākumu izpildes termiņš, vai darba beigu datums par kuru iesniegts MP2]])=2,MIN(DATE($V$23,12,31),$D63)-MAX(DATE($V$23,1,1),$C63)+1,0)</f>
        <v>0</v>
      </c>
      <c r="W63" s="99">
        <f>IF(COUNT(Table25[[#This Row],[Darba sākuma datums1]:[Amata pienākumu izpildes termiņš, vai darba beigu datums par kuru iesniegts MP2]])=2,MIN(DATE($W$23,12,31),$D63)-MAX(DATE($W$23,1,1),$C63)+1,0)</f>
        <v>0</v>
      </c>
      <c r="X63" s="99">
        <f>IF(COUNT(Table25[[#This Row],[Darba sākuma datums1]:[Amata pienākumu izpildes termiņš, vai darba beigu datums par kuru iesniegts MP2]])=2,MIN(DATE($X$23,12,31),$D63)-MAX(DATE($X$23,1,1),$C63)+1,0)</f>
        <v>0</v>
      </c>
      <c r="Y63" s="99">
        <f>IF(COUNT(Table25[[#This Row],[Darba sākuma datums1]:[Amata pienākumu izpildes termiņš, vai darba beigu datums par kuru iesniegts MP2]])=2,MIN(DATE($Y$23,12,31),$D63)-MAX(DATE($Y$23,1,1),$C63)+1,0)</f>
        <v>0</v>
      </c>
      <c r="Z63" s="99">
        <f>IF(COUNT(Table25[[#This Row],[Darba sākuma datums1]:[Amata pienākumu izpildes termiņš, vai darba beigu datums par kuru iesniegts MP2]])=2,MIN(DATE($Z$23,12,31),$D63)-MAX(DATE(Z$23,1,1),$C63)+1,0)</f>
        <v>0</v>
      </c>
      <c r="AA63" s="99">
        <f>IF(COUNT(Table25[[#This Row],[Darba sākuma datums1]:[Amata pienākumu izpildes termiņš, vai darba beigu datums par kuru iesniegts MP2]])=2,MIN(DATE($AA$23,12,31),$D63)-MAX(DATE($AA$23,1,1),$C63)+1,0)</f>
        <v>0</v>
      </c>
      <c r="AB63" s="99">
        <f>IF(COUNT(Table25[[#This Row],[Darba sākuma datums1]:[Amata pienākumu izpildes termiņš, vai darba beigu datums par kuru iesniegts MP2]])=2,MIN(DATE($AB$23,12,31),$D63)-MAX(DATE($AB$23,1,1),$C63)+1,0)</f>
        <v>0</v>
      </c>
      <c r="AC63" s="99">
        <f>IF(COUNT(Table25[[#This Row],[Darba sākuma datums1]:[Amata pienākumu izpildes termiņš, vai darba beigu datums par kuru iesniegts MP2]])=2,MIN(DATE($AC$23,12,31),$D63)-MAX(DATE($AC$23,1,1),$C63)+1,0)</f>
        <v>0</v>
      </c>
      <c r="AD63" s="109">
        <f>IF(COUNT(Table25[[#This Row],[Darba sākuma datums1]:[Amata pienākumu izpildes termiņš, vai darba beigu datums par kuru iesniegts MP2]])=2,MIN(DATE($AD$23,12,31),$D63)-MAX(DATE($AD$23,1,1),$C63)+1,0)</f>
        <v>0</v>
      </c>
      <c r="AE63" s="106">
        <f t="shared" si="10"/>
        <v>0</v>
      </c>
      <c r="AF63" s="99">
        <f t="shared" si="1"/>
        <v>0</v>
      </c>
      <c r="AG63" s="99">
        <f t="shared" si="2"/>
        <v>0</v>
      </c>
      <c r="AH63" s="99">
        <f t="shared" si="3"/>
        <v>0</v>
      </c>
      <c r="AI63" s="99">
        <f t="shared" si="4"/>
        <v>0</v>
      </c>
      <c r="AJ63" s="99">
        <f t="shared" si="5"/>
        <v>0</v>
      </c>
      <c r="AK63" s="99">
        <f t="shared" si="6"/>
        <v>0</v>
      </c>
      <c r="AL63" s="99">
        <f t="shared" si="7"/>
        <v>0</v>
      </c>
      <c r="AM63" s="100">
        <f t="shared" si="8"/>
        <v>0</v>
      </c>
      <c r="AN63" s="103" t="e">
        <f>Table25[[#This Row],[2021]]/Table25[[#This Row],[d.2021]]</f>
        <v>#DIV/0!</v>
      </c>
      <c r="AO63" s="104" t="e">
        <f>Table25[[#This Row],[2022]]/Table25[[#This Row],[d.2022]]</f>
        <v>#DIV/0!</v>
      </c>
      <c r="AP63" s="104" t="e">
        <f>Table25[[#This Row],[2023]]/Table25[[#This Row],[d.2023]]</f>
        <v>#DIV/0!</v>
      </c>
      <c r="AQ63" s="104" t="e">
        <f>Table25[[#This Row],[2024]]/Table25[[#This Row],[d.2024]]</f>
        <v>#DIV/0!</v>
      </c>
      <c r="AR63" s="104" t="e">
        <f>Table25[[#This Row],[2025]]/Table25[[#This Row],[d.2025]]</f>
        <v>#DIV/0!</v>
      </c>
      <c r="AS63" s="104" t="e">
        <f>Table25[[#This Row],[2026]]/Table25[[#This Row],[d.2026]]</f>
        <v>#DIV/0!</v>
      </c>
      <c r="AT63" s="104" t="e">
        <f>Table25[[#This Row],[2027]]/Table25[[#This Row],[d.2027]]</f>
        <v>#DIV/0!</v>
      </c>
      <c r="AU63" s="104" t="e">
        <f>Table25[[#This Row],[2028]]/Table25[[#This Row],[d.2028]]</f>
        <v>#DIV/0!</v>
      </c>
      <c r="AV63" s="108" t="e">
        <f>Table25[[#This Row],[2029]]/Table25[[#This Row],[d.2029]]</f>
        <v>#DIV/0!</v>
      </c>
      <c r="AW63" s="97" t="e">
        <f>Table25[[#This Row],[e.2021]]/Table25[[#This Row],[Papildatvaļinājums par 20216]]</f>
        <v>#DIV/0!</v>
      </c>
      <c r="AX63" s="97" t="e">
        <f>Table25[[#This Row],[e.2022]]/Table25[[#This Row],[Papildatvaļinājums par 20226]]</f>
        <v>#DIV/0!</v>
      </c>
      <c r="AY63" s="97" t="e">
        <f>Table25[[#This Row],[e.2023]]/Table25[[#This Row],[Papildatvaļinājums par 20236]]</f>
        <v>#DIV/0!</v>
      </c>
      <c r="AZ63" s="97" t="e">
        <f>Table25[[#This Row],[e.2024]]/Table25[[#This Row],[Papildatvaļinājums par 20246]]</f>
        <v>#DIV/0!</v>
      </c>
      <c r="BA63" s="97" t="e">
        <f>Table25[[#This Row],[e.2025]]/Table25[[#This Row],[Papildatvaļinājums par 20256]]</f>
        <v>#DIV/0!</v>
      </c>
      <c r="BB63" s="97" t="e">
        <f>Table25[[#This Row],[e.2026]]/Table25[[#This Row],[Papildatvaļinājums par 20266]]</f>
        <v>#DIV/0!</v>
      </c>
      <c r="BC63" s="97" t="e">
        <f>Table25[[#This Row],[e.2027]]/Table25[[#This Row],[Papildatvaļinājums par 20276]]</f>
        <v>#DIV/0!</v>
      </c>
      <c r="BD63" s="97" t="e">
        <f>Table25[[#This Row],[e.2028]]/Table25[[#This Row],[Papildatvaļinājums par 20286]]</f>
        <v>#DIV/0!</v>
      </c>
      <c r="BE63" s="98" t="e">
        <f>Table25[[#This Row],[e.2029]]/Table25[[#This Row],[Papildatvaļinājums par 20296]]</f>
        <v>#DIV/0!</v>
      </c>
      <c r="BF63" s="85">
        <f>YEAR(Table25[[#This Row],[Ja papildatvaļinājums - darbinieka darba uzsākšana iestādē, ja darbs projektā nav uzsākts 1.janvārī4]])</f>
        <v>1900</v>
      </c>
      <c r="BG63" s="86">
        <f>MONTH(Table25[[#This Row],[Ja papildatvaļinājums - darbinieka darba uzsākšana iestādē, ja darbs projektā nav uzsākts 1.janvārī4]])</f>
        <v>1</v>
      </c>
      <c r="BH63" s="86">
        <f>DAY(Table25[[#This Row],[Ja papildatvaļinājums - darbinieka darba uzsākšana iestādē, ja darbs projektā nav uzsākts 1.janvārī4]])</f>
        <v>0</v>
      </c>
      <c r="BI63" s="147">
        <f t="shared" si="11"/>
        <v>1</v>
      </c>
      <c r="BJ63" s="144" cm="1">
        <f t="array" ref="BJ63">_xlfn.IFS($BF63=2021,$BI63,$BS63=2021,$BV63,$BF63&lt;2021,$BJ$22,$BS63&gt;2021,$BJ$22,$BF63&gt;2021,$BJ$22,$BS63&lt;2021,$BJ$22)</f>
        <v>365</v>
      </c>
      <c r="BK63" s="116" cm="1">
        <f t="array" ref="BK63">_xlfn.IFS($BF63=2022,$BI63,$BS63=2022,$BV63,$BF63&lt;2022,$BK$22,$BS63&gt;2022,$BK$22,$BF63&gt;2022,$BK$22,$BS63&lt;2022,$BK$22)</f>
        <v>365</v>
      </c>
      <c r="BL63" s="116" cm="1">
        <f t="array" ref="BL63">_xlfn.IFS($BF63=2023,$BI63,$BS63=2023,$BV63,$BF63&lt;2023,$BL$22,$BS63&gt;2023,$BL$22,$BF63&gt;2023,$BL$22,$BS63&lt;2023,$BL$22)</f>
        <v>365</v>
      </c>
      <c r="BM63" s="116" cm="1">
        <f t="array" ref="BM63">_xlfn.IFS($BF63=2024,$BI63,$BS63=2024,$BV63,$BF63&lt;2024,$BM$22,$BS63&gt;2024,$BM$22,$BF63&gt;2024,$BM$22,$BS63&lt;2024,$BM$22)</f>
        <v>366</v>
      </c>
      <c r="BN63" s="116" cm="1">
        <f t="array" ref="BN63">_xlfn.IFS($BF63=2025,$BI63,$BS63=2025,$BV63,$BF63&lt;2025,$BN$22,$BS63&gt;2025,$BN$22,$BF63&gt;2025,$BN$22,$BS63&lt;2025,$BN$22)</f>
        <v>365</v>
      </c>
      <c r="BO63" s="116" cm="1">
        <f t="array" ref="BO63">_xlfn.IFS($BF63=2026,$BI63,$BS63=2026,$BV63,$BF63&lt;2026,$BO$22,$BS63&gt;2026,$BO$22,$BF63&gt;2026,$BO$22,$BS63&lt;2026,$BO$22)</f>
        <v>365</v>
      </c>
      <c r="BP63" s="116" cm="1">
        <f t="array" ref="BP63">_xlfn.IFS($BF63=2027,$BI63,$BS63=2027,$BV63,$BF63&lt;2027,$BP$22,$BS63&gt;2027,$BP$22,$BF63&gt;2027,$BP$22,$BS63&lt;2027,$BP$22)</f>
        <v>365</v>
      </c>
      <c r="BQ63" s="116" cm="1">
        <f t="array" ref="BQ63">_xlfn.IFS($BF63=2028,$BI63,$BS63=2028,$BV63,$BF63&lt;2028,$BQ$22,$BS63&gt;2028,$BQ$22,$BF63&gt;2028,$BQ$22,$BS63&lt;2028,$BQ$22)</f>
        <v>366</v>
      </c>
      <c r="BR63" s="119" cm="1">
        <f t="array" ref="BR63">_xlfn.IFS($BF63=2029,$BI63,$BS63=2029,$BV63,$BF63&lt;2029,$BR$22,$BS63&gt;2029,$BR$22,$BF63&gt;2029,$BR$22,$BS63&lt;2029,$BR$22)</f>
        <v>365</v>
      </c>
      <c r="BS63" s="142">
        <f>YEAR(Table25[[#This Row],[Ja papildatvaļinājums - darbinieka darba beigšanas datums iestādē, ja darbs projektā nav beigts  31.decembrī5]])</f>
        <v>1900</v>
      </c>
      <c r="BT63" s="141">
        <f>MONTH(Table25[[#This Row],[Ja papildatvaļinājums - darbinieka darba beigšanas datums iestādē, ja darbs projektā nav beigts  31.decembrī5]])</f>
        <v>1</v>
      </c>
      <c r="BU63" s="141">
        <f>DAY(Table25[[#This Row],[Ja papildatvaļinājums - darbinieka darba beigšanas datums iestādē, ja darbs projektā nav beigts  31.decembrī5]])</f>
        <v>0</v>
      </c>
      <c r="BV63" s="141">
        <f>IF(YEAR($J63)=YEAR($K63),MIN(DATE($BS63,$BT63,$BU63),$K63)-MAX(DATE($BF63,$BG63,$BH63),$J63)+1,MIN(DATE($BS63,$BT63,$BU63),$K63)-MAX(DATE(Table25[[#This Row],[Darba beigu gads iestādē]],1,1))+1)</f>
        <v>1</v>
      </c>
    </row>
    <row r="64" spans="1:74" x14ac:dyDescent="0.3">
      <c r="A64" s="26">
        <v>41</v>
      </c>
      <c r="B64" s="3"/>
      <c r="C64" s="197"/>
      <c r="D64" s="198"/>
      <c r="E64" s="63">
        <f>SUMIF(Table25[[#This Row],[b.2021]:[c.2029]],"&gt;0",Table25[[#This Row],[b.2021]:[c.2029]])</f>
        <v>0</v>
      </c>
      <c r="F64" s="189"/>
      <c r="G64" s="190"/>
      <c r="H64" s="66">
        <f>Table25[[#This Row],[Atvaļinājuma dienu skaits, kas projektā attiecināts iepriekšējos MP ]]+Table25[[#This Row],[Atvaļinājuma dienu skaits, kas pieprasīts šajā MP3]]</f>
        <v>0</v>
      </c>
      <c r="I64" s="29">
        <f>Table25[[#This Row],[Atvaļinājums proporcionāli nostrādātajam laikam projektā (Visi atvaļinājumi kopā)]]-H64</f>
        <v>0</v>
      </c>
      <c r="J64" s="191"/>
      <c r="K64" s="192"/>
      <c r="L64" s="193"/>
      <c r="M64" s="194"/>
      <c r="N64" s="194"/>
      <c r="O64" s="194"/>
      <c r="P64" s="194"/>
      <c r="Q64" s="194"/>
      <c r="R64" s="194"/>
      <c r="S64" s="194"/>
      <c r="T64" s="195"/>
      <c r="U64" s="196"/>
      <c r="V64" s="106">
        <f>IF(COUNT(Table25[[#This Row],[Darba sākuma datums1]:[Amata pienākumu izpildes termiņš, vai darba beigu datums par kuru iesniegts MP2]])=2,MIN(DATE($V$23,12,31),$D64)-MAX(DATE($V$23,1,1),$C64)+1,0)</f>
        <v>0</v>
      </c>
      <c r="W64" s="99">
        <f>IF(COUNT(Table25[[#This Row],[Darba sākuma datums1]:[Amata pienākumu izpildes termiņš, vai darba beigu datums par kuru iesniegts MP2]])=2,MIN(DATE($W$23,12,31),$D64)-MAX(DATE($W$23,1,1),$C64)+1,0)</f>
        <v>0</v>
      </c>
      <c r="X64" s="99">
        <f>IF(COUNT(Table25[[#This Row],[Darba sākuma datums1]:[Amata pienākumu izpildes termiņš, vai darba beigu datums par kuru iesniegts MP2]])=2,MIN(DATE($X$23,12,31),$D64)-MAX(DATE($X$23,1,1),$C64)+1,0)</f>
        <v>0</v>
      </c>
      <c r="Y64" s="99">
        <f>IF(COUNT(Table25[[#This Row],[Darba sākuma datums1]:[Amata pienākumu izpildes termiņš, vai darba beigu datums par kuru iesniegts MP2]])=2,MIN(DATE($Y$23,12,31),$D64)-MAX(DATE($Y$23,1,1),$C64)+1,0)</f>
        <v>0</v>
      </c>
      <c r="Z64" s="99">
        <f>IF(COUNT(Table25[[#This Row],[Darba sākuma datums1]:[Amata pienākumu izpildes termiņš, vai darba beigu datums par kuru iesniegts MP2]])=2,MIN(DATE($Z$23,12,31),$D64)-MAX(DATE(Z$23,1,1),$C64)+1,0)</f>
        <v>0</v>
      </c>
      <c r="AA64" s="99">
        <f>IF(COUNT(Table25[[#This Row],[Darba sākuma datums1]:[Amata pienākumu izpildes termiņš, vai darba beigu datums par kuru iesniegts MP2]])=2,MIN(DATE($AA$23,12,31),$D64)-MAX(DATE($AA$23,1,1),$C64)+1,0)</f>
        <v>0</v>
      </c>
      <c r="AB64" s="99">
        <f>IF(COUNT(Table25[[#This Row],[Darba sākuma datums1]:[Amata pienākumu izpildes termiņš, vai darba beigu datums par kuru iesniegts MP2]])=2,MIN(DATE($AB$23,12,31),$D64)-MAX(DATE($AB$23,1,1),$C64)+1,0)</f>
        <v>0</v>
      </c>
      <c r="AC64" s="99">
        <f>IF(COUNT(Table25[[#This Row],[Darba sākuma datums1]:[Amata pienākumu izpildes termiņš, vai darba beigu datums par kuru iesniegts MP2]])=2,MIN(DATE($AC$23,12,31),$D64)-MAX(DATE($AC$23,1,1),$C64)+1,0)</f>
        <v>0</v>
      </c>
      <c r="AD64" s="109">
        <f>IF(COUNT(Table25[[#This Row],[Darba sākuma datums1]:[Amata pienākumu izpildes termiņš, vai darba beigu datums par kuru iesniegts MP2]])=2,MIN(DATE($AD$23,12,31),$D64)-MAX(DATE($AD$23,1,1),$C64)+1,0)</f>
        <v>0</v>
      </c>
      <c r="AE64" s="106">
        <f t="shared" si="10"/>
        <v>0</v>
      </c>
      <c r="AF64" s="99">
        <f t="shared" si="1"/>
        <v>0</v>
      </c>
      <c r="AG64" s="99">
        <f t="shared" si="2"/>
        <v>0</v>
      </c>
      <c r="AH64" s="99">
        <f t="shared" si="3"/>
        <v>0</v>
      </c>
      <c r="AI64" s="99">
        <f t="shared" si="4"/>
        <v>0</v>
      </c>
      <c r="AJ64" s="99">
        <f t="shared" si="5"/>
        <v>0</v>
      </c>
      <c r="AK64" s="99">
        <f t="shared" si="6"/>
        <v>0</v>
      </c>
      <c r="AL64" s="99">
        <f t="shared" si="7"/>
        <v>0</v>
      </c>
      <c r="AM64" s="100">
        <f t="shared" si="8"/>
        <v>0</v>
      </c>
      <c r="AN64" s="103" t="e">
        <f>Table25[[#This Row],[2021]]/Table25[[#This Row],[d.2021]]</f>
        <v>#DIV/0!</v>
      </c>
      <c r="AO64" s="104" t="e">
        <f>Table25[[#This Row],[2022]]/Table25[[#This Row],[d.2022]]</f>
        <v>#DIV/0!</v>
      </c>
      <c r="AP64" s="104" t="e">
        <f>Table25[[#This Row],[2023]]/Table25[[#This Row],[d.2023]]</f>
        <v>#DIV/0!</v>
      </c>
      <c r="AQ64" s="104" t="e">
        <f>Table25[[#This Row],[2024]]/Table25[[#This Row],[d.2024]]</f>
        <v>#DIV/0!</v>
      </c>
      <c r="AR64" s="104" t="e">
        <f>Table25[[#This Row],[2025]]/Table25[[#This Row],[d.2025]]</f>
        <v>#DIV/0!</v>
      </c>
      <c r="AS64" s="104" t="e">
        <f>Table25[[#This Row],[2026]]/Table25[[#This Row],[d.2026]]</f>
        <v>#DIV/0!</v>
      </c>
      <c r="AT64" s="104" t="e">
        <f>Table25[[#This Row],[2027]]/Table25[[#This Row],[d.2027]]</f>
        <v>#DIV/0!</v>
      </c>
      <c r="AU64" s="104" t="e">
        <f>Table25[[#This Row],[2028]]/Table25[[#This Row],[d.2028]]</f>
        <v>#DIV/0!</v>
      </c>
      <c r="AV64" s="108" t="e">
        <f>Table25[[#This Row],[2029]]/Table25[[#This Row],[d.2029]]</f>
        <v>#DIV/0!</v>
      </c>
      <c r="AW64" s="97" t="e">
        <f>Table25[[#This Row],[e.2021]]/Table25[[#This Row],[Papildatvaļinājums par 20216]]</f>
        <v>#DIV/0!</v>
      </c>
      <c r="AX64" s="97" t="e">
        <f>Table25[[#This Row],[e.2022]]/Table25[[#This Row],[Papildatvaļinājums par 20226]]</f>
        <v>#DIV/0!</v>
      </c>
      <c r="AY64" s="97" t="e">
        <f>Table25[[#This Row],[e.2023]]/Table25[[#This Row],[Papildatvaļinājums par 20236]]</f>
        <v>#DIV/0!</v>
      </c>
      <c r="AZ64" s="97" t="e">
        <f>Table25[[#This Row],[e.2024]]/Table25[[#This Row],[Papildatvaļinājums par 20246]]</f>
        <v>#DIV/0!</v>
      </c>
      <c r="BA64" s="97" t="e">
        <f>Table25[[#This Row],[e.2025]]/Table25[[#This Row],[Papildatvaļinājums par 20256]]</f>
        <v>#DIV/0!</v>
      </c>
      <c r="BB64" s="97" t="e">
        <f>Table25[[#This Row],[e.2026]]/Table25[[#This Row],[Papildatvaļinājums par 20266]]</f>
        <v>#DIV/0!</v>
      </c>
      <c r="BC64" s="97" t="e">
        <f>Table25[[#This Row],[e.2027]]/Table25[[#This Row],[Papildatvaļinājums par 20276]]</f>
        <v>#DIV/0!</v>
      </c>
      <c r="BD64" s="97" t="e">
        <f>Table25[[#This Row],[e.2028]]/Table25[[#This Row],[Papildatvaļinājums par 20286]]</f>
        <v>#DIV/0!</v>
      </c>
      <c r="BE64" s="98" t="e">
        <f>Table25[[#This Row],[e.2029]]/Table25[[#This Row],[Papildatvaļinājums par 20296]]</f>
        <v>#DIV/0!</v>
      </c>
      <c r="BF64" s="85">
        <f>YEAR(Table25[[#This Row],[Ja papildatvaļinājums - darbinieka darba uzsākšana iestādē, ja darbs projektā nav uzsākts 1.janvārī4]])</f>
        <v>1900</v>
      </c>
      <c r="BG64" s="86">
        <f>MONTH(Table25[[#This Row],[Ja papildatvaļinājums - darbinieka darba uzsākšana iestādē, ja darbs projektā nav uzsākts 1.janvārī4]])</f>
        <v>1</v>
      </c>
      <c r="BH64" s="86">
        <f>DAY(Table25[[#This Row],[Ja papildatvaļinājums - darbinieka darba uzsākšana iestādē, ja darbs projektā nav uzsākts 1.janvārī4]])</f>
        <v>0</v>
      </c>
      <c r="BI64" s="147">
        <f t="shared" si="11"/>
        <v>1</v>
      </c>
      <c r="BJ64" s="144" cm="1">
        <f t="array" ref="BJ64">_xlfn.IFS($BF64=2021,$BI64,$BS64=2021,$BV64,$BF64&lt;2021,$BJ$22,$BS64&gt;2021,$BJ$22,$BF64&gt;2021,$BJ$22,$BS64&lt;2021,$BJ$22)</f>
        <v>365</v>
      </c>
      <c r="BK64" s="116" cm="1">
        <f t="array" ref="BK64">_xlfn.IFS($BF64=2022,$BI64,$BS64=2022,$BV64,$BF64&lt;2022,$BK$22,$BS64&gt;2022,$BK$22,$BF64&gt;2022,$BK$22,$BS64&lt;2022,$BK$22)</f>
        <v>365</v>
      </c>
      <c r="BL64" s="116" cm="1">
        <f t="array" ref="BL64">_xlfn.IFS($BF64=2023,$BI64,$BS64=2023,$BV64,$BF64&lt;2023,$BL$22,$BS64&gt;2023,$BL$22,$BF64&gt;2023,$BL$22,$BS64&lt;2023,$BL$22)</f>
        <v>365</v>
      </c>
      <c r="BM64" s="116" cm="1">
        <f t="array" ref="BM64">_xlfn.IFS($BF64=2024,$BI64,$BS64=2024,$BV64,$BF64&lt;2024,$BM$22,$BS64&gt;2024,$BM$22,$BF64&gt;2024,$BM$22,$BS64&lt;2024,$BM$22)</f>
        <v>366</v>
      </c>
      <c r="BN64" s="116" cm="1">
        <f t="array" ref="BN64">_xlfn.IFS($BF64=2025,$BI64,$BS64=2025,$BV64,$BF64&lt;2025,$BN$22,$BS64&gt;2025,$BN$22,$BF64&gt;2025,$BN$22,$BS64&lt;2025,$BN$22)</f>
        <v>365</v>
      </c>
      <c r="BO64" s="116" cm="1">
        <f t="array" ref="BO64">_xlfn.IFS($BF64=2026,$BI64,$BS64=2026,$BV64,$BF64&lt;2026,$BO$22,$BS64&gt;2026,$BO$22,$BF64&gt;2026,$BO$22,$BS64&lt;2026,$BO$22)</f>
        <v>365</v>
      </c>
      <c r="BP64" s="116" cm="1">
        <f t="array" ref="BP64">_xlfn.IFS($BF64=2027,$BI64,$BS64=2027,$BV64,$BF64&lt;2027,$BP$22,$BS64&gt;2027,$BP$22,$BF64&gt;2027,$BP$22,$BS64&lt;2027,$BP$22)</f>
        <v>365</v>
      </c>
      <c r="BQ64" s="116" cm="1">
        <f t="array" ref="BQ64">_xlfn.IFS($BF64=2028,$BI64,$BS64=2028,$BV64,$BF64&lt;2028,$BQ$22,$BS64&gt;2028,$BQ$22,$BF64&gt;2028,$BQ$22,$BS64&lt;2028,$BQ$22)</f>
        <v>366</v>
      </c>
      <c r="BR64" s="119" cm="1">
        <f t="array" ref="BR64">_xlfn.IFS($BF64=2029,$BI64,$BS64=2029,$BV64,$BF64&lt;2029,$BR$22,$BS64&gt;2029,$BR$22,$BF64&gt;2029,$BR$22,$BS64&lt;2029,$BR$22)</f>
        <v>365</v>
      </c>
      <c r="BS64" s="142">
        <f>YEAR(Table25[[#This Row],[Ja papildatvaļinājums - darbinieka darba beigšanas datums iestādē, ja darbs projektā nav beigts  31.decembrī5]])</f>
        <v>1900</v>
      </c>
      <c r="BT64" s="141">
        <f>MONTH(Table25[[#This Row],[Ja papildatvaļinājums - darbinieka darba beigšanas datums iestādē, ja darbs projektā nav beigts  31.decembrī5]])</f>
        <v>1</v>
      </c>
      <c r="BU64" s="141">
        <f>DAY(Table25[[#This Row],[Ja papildatvaļinājums - darbinieka darba beigšanas datums iestādē, ja darbs projektā nav beigts  31.decembrī5]])</f>
        <v>0</v>
      </c>
      <c r="BV64" s="141">
        <f>IF(YEAR($J64)=YEAR($K64),MIN(DATE($BS64,$BT64,$BU64),$K64)-MAX(DATE($BF64,$BG64,$BH64),$J64)+1,MIN(DATE($BS64,$BT64,$BU64),$K64)-MAX(DATE(Table25[[#This Row],[Darba beigu gads iestādē]],1,1))+1)</f>
        <v>1</v>
      </c>
    </row>
    <row r="65" spans="1:74" x14ac:dyDescent="0.3">
      <c r="A65" s="26">
        <v>42</v>
      </c>
      <c r="B65" s="3"/>
      <c r="C65" s="197"/>
      <c r="D65" s="198"/>
      <c r="E65" s="63">
        <f>SUMIF(Table25[[#This Row],[b.2021]:[c.2029]],"&gt;0",Table25[[#This Row],[b.2021]:[c.2029]])</f>
        <v>0</v>
      </c>
      <c r="F65" s="189"/>
      <c r="G65" s="190"/>
      <c r="H65" s="66">
        <f>Table25[[#This Row],[Atvaļinājuma dienu skaits, kas projektā attiecināts iepriekšējos MP ]]+Table25[[#This Row],[Atvaļinājuma dienu skaits, kas pieprasīts šajā MP3]]</f>
        <v>0</v>
      </c>
      <c r="I65" s="29">
        <f>Table25[[#This Row],[Atvaļinājums proporcionāli nostrādātajam laikam projektā (Visi atvaļinājumi kopā)]]-H65</f>
        <v>0</v>
      </c>
      <c r="J65" s="191"/>
      <c r="K65" s="192"/>
      <c r="L65" s="193"/>
      <c r="M65" s="194"/>
      <c r="N65" s="194"/>
      <c r="O65" s="194"/>
      <c r="P65" s="194"/>
      <c r="Q65" s="194"/>
      <c r="R65" s="194"/>
      <c r="S65" s="194"/>
      <c r="T65" s="195"/>
      <c r="U65" s="196"/>
      <c r="V65" s="106">
        <f>IF(COUNT(Table25[[#This Row],[Darba sākuma datums1]:[Amata pienākumu izpildes termiņš, vai darba beigu datums par kuru iesniegts MP2]])=2,MIN(DATE($V$23,12,31),$D65)-MAX(DATE($V$23,1,1),$C65)+1,0)</f>
        <v>0</v>
      </c>
      <c r="W65" s="99">
        <f>IF(COUNT(Table25[[#This Row],[Darba sākuma datums1]:[Amata pienākumu izpildes termiņš, vai darba beigu datums par kuru iesniegts MP2]])=2,MIN(DATE($W$23,12,31),$D65)-MAX(DATE($W$23,1,1),$C65)+1,0)</f>
        <v>0</v>
      </c>
      <c r="X65" s="99">
        <f>IF(COUNT(Table25[[#This Row],[Darba sākuma datums1]:[Amata pienākumu izpildes termiņš, vai darba beigu datums par kuru iesniegts MP2]])=2,MIN(DATE($X$23,12,31),$D65)-MAX(DATE($X$23,1,1),$C65)+1,0)</f>
        <v>0</v>
      </c>
      <c r="Y65" s="99">
        <f>IF(COUNT(Table25[[#This Row],[Darba sākuma datums1]:[Amata pienākumu izpildes termiņš, vai darba beigu datums par kuru iesniegts MP2]])=2,MIN(DATE($Y$23,12,31),$D65)-MAX(DATE($Y$23,1,1),$C65)+1,0)</f>
        <v>0</v>
      </c>
      <c r="Z65" s="99">
        <f>IF(COUNT(Table25[[#This Row],[Darba sākuma datums1]:[Amata pienākumu izpildes termiņš, vai darba beigu datums par kuru iesniegts MP2]])=2,MIN(DATE($Z$23,12,31),$D65)-MAX(DATE(Z$23,1,1),$C65)+1,0)</f>
        <v>0</v>
      </c>
      <c r="AA65" s="99">
        <f>IF(COUNT(Table25[[#This Row],[Darba sākuma datums1]:[Amata pienākumu izpildes termiņš, vai darba beigu datums par kuru iesniegts MP2]])=2,MIN(DATE($AA$23,12,31),$D65)-MAX(DATE($AA$23,1,1),$C65)+1,0)</f>
        <v>0</v>
      </c>
      <c r="AB65" s="99">
        <f>IF(COUNT(Table25[[#This Row],[Darba sākuma datums1]:[Amata pienākumu izpildes termiņš, vai darba beigu datums par kuru iesniegts MP2]])=2,MIN(DATE($AB$23,12,31),$D65)-MAX(DATE($AB$23,1,1),$C65)+1,0)</f>
        <v>0</v>
      </c>
      <c r="AC65" s="99">
        <f>IF(COUNT(Table25[[#This Row],[Darba sākuma datums1]:[Amata pienākumu izpildes termiņš, vai darba beigu datums par kuru iesniegts MP2]])=2,MIN(DATE($AC$23,12,31),$D65)-MAX(DATE($AC$23,1,1),$C65)+1,0)</f>
        <v>0</v>
      </c>
      <c r="AD65" s="109">
        <f>IF(COUNT(Table25[[#This Row],[Darba sākuma datums1]:[Amata pienākumu izpildes termiņš, vai darba beigu datums par kuru iesniegts MP2]])=2,MIN(DATE($AD$23,12,31),$D65)-MAX(DATE($AD$23,1,1),$C65)+1,0)</f>
        <v>0</v>
      </c>
      <c r="AE65" s="106">
        <f t="shared" si="10"/>
        <v>0</v>
      </c>
      <c r="AF65" s="99">
        <f t="shared" si="1"/>
        <v>0</v>
      </c>
      <c r="AG65" s="99">
        <f t="shared" si="2"/>
        <v>0</v>
      </c>
      <c r="AH65" s="99">
        <f t="shared" si="3"/>
        <v>0</v>
      </c>
      <c r="AI65" s="99">
        <f t="shared" si="4"/>
        <v>0</v>
      </c>
      <c r="AJ65" s="99">
        <f t="shared" si="5"/>
        <v>0</v>
      </c>
      <c r="AK65" s="99">
        <f t="shared" si="6"/>
        <v>0</v>
      </c>
      <c r="AL65" s="99">
        <f t="shared" si="7"/>
        <v>0</v>
      </c>
      <c r="AM65" s="100">
        <f t="shared" si="8"/>
        <v>0</v>
      </c>
      <c r="AN65" s="103" t="e">
        <f>Table25[[#This Row],[2021]]/Table25[[#This Row],[d.2021]]</f>
        <v>#DIV/0!</v>
      </c>
      <c r="AO65" s="104" t="e">
        <f>Table25[[#This Row],[2022]]/Table25[[#This Row],[d.2022]]</f>
        <v>#DIV/0!</v>
      </c>
      <c r="AP65" s="104" t="e">
        <f>Table25[[#This Row],[2023]]/Table25[[#This Row],[d.2023]]</f>
        <v>#DIV/0!</v>
      </c>
      <c r="AQ65" s="104" t="e">
        <f>Table25[[#This Row],[2024]]/Table25[[#This Row],[d.2024]]</f>
        <v>#DIV/0!</v>
      </c>
      <c r="AR65" s="104" t="e">
        <f>Table25[[#This Row],[2025]]/Table25[[#This Row],[d.2025]]</f>
        <v>#DIV/0!</v>
      </c>
      <c r="AS65" s="104" t="e">
        <f>Table25[[#This Row],[2026]]/Table25[[#This Row],[d.2026]]</f>
        <v>#DIV/0!</v>
      </c>
      <c r="AT65" s="104" t="e">
        <f>Table25[[#This Row],[2027]]/Table25[[#This Row],[d.2027]]</f>
        <v>#DIV/0!</v>
      </c>
      <c r="AU65" s="104" t="e">
        <f>Table25[[#This Row],[2028]]/Table25[[#This Row],[d.2028]]</f>
        <v>#DIV/0!</v>
      </c>
      <c r="AV65" s="108" t="e">
        <f>Table25[[#This Row],[2029]]/Table25[[#This Row],[d.2029]]</f>
        <v>#DIV/0!</v>
      </c>
      <c r="AW65" s="97" t="e">
        <f>Table25[[#This Row],[e.2021]]/Table25[[#This Row],[Papildatvaļinājums par 20216]]</f>
        <v>#DIV/0!</v>
      </c>
      <c r="AX65" s="97" t="e">
        <f>Table25[[#This Row],[e.2022]]/Table25[[#This Row],[Papildatvaļinājums par 20226]]</f>
        <v>#DIV/0!</v>
      </c>
      <c r="AY65" s="97" t="e">
        <f>Table25[[#This Row],[e.2023]]/Table25[[#This Row],[Papildatvaļinājums par 20236]]</f>
        <v>#DIV/0!</v>
      </c>
      <c r="AZ65" s="97" t="e">
        <f>Table25[[#This Row],[e.2024]]/Table25[[#This Row],[Papildatvaļinājums par 20246]]</f>
        <v>#DIV/0!</v>
      </c>
      <c r="BA65" s="97" t="e">
        <f>Table25[[#This Row],[e.2025]]/Table25[[#This Row],[Papildatvaļinājums par 20256]]</f>
        <v>#DIV/0!</v>
      </c>
      <c r="BB65" s="97" t="e">
        <f>Table25[[#This Row],[e.2026]]/Table25[[#This Row],[Papildatvaļinājums par 20266]]</f>
        <v>#DIV/0!</v>
      </c>
      <c r="BC65" s="97" t="e">
        <f>Table25[[#This Row],[e.2027]]/Table25[[#This Row],[Papildatvaļinājums par 20276]]</f>
        <v>#DIV/0!</v>
      </c>
      <c r="BD65" s="97" t="e">
        <f>Table25[[#This Row],[e.2028]]/Table25[[#This Row],[Papildatvaļinājums par 20286]]</f>
        <v>#DIV/0!</v>
      </c>
      <c r="BE65" s="98" t="e">
        <f>Table25[[#This Row],[e.2029]]/Table25[[#This Row],[Papildatvaļinājums par 20296]]</f>
        <v>#DIV/0!</v>
      </c>
      <c r="BF65" s="85">
        <f>YEAR(Table25[[#This Row],[Ja papildatvaļinājums - darbinieka darba uzsākšana iestādē, ja darbs projektā nav uzsākts 1.janvārī4]])</f>
        <v>1900</v>
      </c>
      <c r="BG65" s="86">
        <f>MONTH(Table25[[#This Row],[Ja papildatvaļinājums - darbinieka darba uzsākšana iestādē, ja darbs projektā nav uzsākts 1.janvārī4]])</f>
        <v>1</v>
      </c>
      <c r="BH65" s="86">
        <f>DAY(Table25[[#This Row],[Ja papildatvaļinājums - darbinieka darba uzsākšana iestādē, ja darbs projektā nav uzsākts 1.janvārī4]])</f>
        <v>0</v>
      </c>
      <c r="BI65" s="147">
        <f t="shared" si="11"/>
        <v>1</v>
      </c>
      <c r="BJ65" s="144" cm="1">
        <f t="array" ref="BJ65">_xlfn.IFS($BF65=2021,$BI65,$BS65=2021,$BV65,$BF65&lt;2021,$BJ$22,$BS65&gt;2021,$BJ$22,$BF65&gt;2021,$BJ$22,$BS65&lt;2021,$BJ$22)</f>
        <v>365</v>
      </c>
      <c r="BK65" s="116" cm="1">
        <f t="array" ref="BK65">_xlfn.IFS($BF65=2022,$BI65,$BS65=2022,$BV65,$BF65&lt;2022,$BK$22,$BS65&gt;2022,$BK$22,$BF65&gt;2022,$BK$22,$BS65&lt;2022,$BK$22)</f>
        <v>365</v>
      </c>
      <c r="BL65" s="116" cm="1">
        <f t="array" ref="BL65">_xlfn.IFS($BF65=2023,$BI65,$BS65=2023,$BV65,$BF65&lt;2023,$BL$22,$BS65&gt;2023,$BL$22,$BF65&gt;2023,$BL$22,$BS65&lt;2023,$BL$22)</f>
        <v>365</v>
      </c>
      <c r="BM65" s="116" cm="1">
        <f t="array" ref="BM65">_xlfn.IFS($BF65=2024,$BI65,$BS65=2024,$BV65,$BF65&lt;2024,$BM$22,$BS65&gt;2024,$BM$22,$BF65&gt;2024,$BM$22,$BS65&lt;2024,$BM$22)</f>
        <v>366</v>
      </c>
      <c r="BN65" s="116" cm="1">
        <f t="array" ref="BN65">_xlfn.IFS($BF65=2025,$BI65,$BS65=2025,$BV65,$BF65&lt;2025,$BN$22,$BS65&gt;2025,$BN$22,$BF65&gt;2025,$BN$22,$BS65&lt;2025,$BN$22)</f>
        <v>365</v>
      </c>
      <c r="BO65" s="116" cm="1">
        <f t="array" ref="BO65">_xlfn.IFS($BF65=2026,$BI65,$BS65=2026,$BV65,$BF65&lt;2026,$BO$22,$BS65&gt;2026,$BO$22,$BF65&gt;2026,$BO$22,$BS65&lt;2026,$BO$22)</f>
        <v>365</v>
      </c>
      <c r="BP65" s="116" cm="1">
        <f t="array" ref="BP65">_xlfn.IFS($BF65=2027,$BI65,$BS65=2027,$BV65,$BF65&lt;2027,$BP$22,$BS65&gt;2027,$BP$22,$BF65&gt;2027,$BP$22,$BS65&lt;2027,$BP$22)</f>
        <v>365</v>
      </c>
      <c r="BQ65" s="116" cm="1">
        <f t="array" ref="BQ65">_xlfn.IFS($BF65=2028,$BI65,$BS65=2028,$BV65,$BF65&lt;2028,$BQ$22,$BS65&gt;2028,$BQ$22,$BF65&gt;2028,$BQ$22,$BS65&lt;2028,$BQ$22)</f>
        <v>366</v>
      </c>
      <c r="BR65" s="119" cm="1">
        <f t="array" ref="BR65">_xlfn.IFS($BF65=2029,$BI65,$BS65=2029,$BV65,$BF65&lt;2029,$BR$22,$BS65&gt;2029,$BR$22,$BF65&gt;2029,$BR$22,$BS65&lt;2029,$BR$22)</f>
        <v>365</v>
      </c>
      <c r="BS65" s="142">
        <f>YEAR(Table25[[#This Row],[Ja papildatvaļinājums - darbinieka darba beigšanas datums iestādē, ja darbs projektā nav beigts  31.decembrī5]])</f>
        <v>1900</v>
      </c>
      <c r="BT65" s="141">
        <f>MONTH(Table25[[#This Row],[Ja papildatvaļinājums - darbinieka darba beigšanas datums iestādē, ja darbs projektā nav beigts  31.decembrī5]])</f>
        <v>1</v>
      </c>
      <c r="BU65" s="141">
        <f>DAY(Table25[[#This Row],[Ja papildatvaļinājums - darbinieka darba beigšanas datums iestādē, ja darbs projektā nav beigts  31.decembrī5]])</f>
        <v>0</v>
      </c>
      <c r="BV65" s="141">
        <f>IF(YEAR($J65)=YEAR($K65),MIN(DATE($BS65,$BT65,$BU65),$K65)-MAX(DATE($BF65,$BG65,$BH65),$J65)+1,MIN(DATE($BS65,$BT65,$BU65),$K65)-MAX(DATE(Table25[[#This Row],[Darba beigu gads iestādē]],1,1))+1)</f>
        <v>1</v>
      </c>
    </row>
    <row r="66" spans="1:74" x14ac:dyDescent="0.3">
      <c r="A66" s="26">
        <v>43</v>
      </c>
      <c r="B66" s="3"/>
      <c r="C66" s="197"/>
      <c r="D66" s="198"/>
      <c r="E66" s="63">
        <f>SUMIF(Table25[[#This Row],[b.2021]:[c.2029]],"&gt;0",Table25[[#This Row],[b.2021]:[c.2029]])</f>
        <v>0</v>
      </c>
      <c r="F66" s="189"/>
      <c r="G66" s="190"/>
      <c r="H66" s="66">
        <f>Table25[[#This Row],[Atvaļinājuma dienu skaits, kas projektā attiecināts iepriekšējos MP ]]+Table25[[#This Row],[Atvaļinājuma dienu skaits, kas pieprasīts šajā MP3]]</f>
        <v>0</v>
      </c>
      <c r="I66" s="29">
        <f>Table25[[#This Row],[Atvaļinājums proporcionāli nostrādātajam laikam projektā (Visi atvaļinājumi kopā)]]-H66</f>
        <v>0</v>
      </c>
      <c r="J66" s="191"/>
      <c r="K66" s="192"/>
      <c r="L66" s="193"/>
      <c r="M66" s="194"/>
      <c r="N66" s="194"/>
      <c r="O66" s="194"/>
      <c r="P66" s="194"/>
      <c r="Q66" s="194"/>
      <c r="R66" s="194"/>
      <c r="S66" s="194"/>
      <c r="T66" s="195"/>
      <c r="U66" s="196"/>
      <c r="V66" s="106">
        <f>IF(COUNT(Table25[[#This Row],[Darba sākuma datums1]:[Amata pienākumu izpildes termiņš, vai darba beigu datums par kuru iesniegts MP2]])=2,MIN(DATE($V$23,12,31),$D66)-MAX(DATE($V$23,1,1),$C66)+1,0)</f>
        <v>0</v>
      </c>
      <c r="W66" s="99">
        <f>IF(COUNT(Table25[[#This Row],[Darba sākuma datums1]:[Amata pienākumu izpildes termiņš, vai darba beigu datums par kuru iesniegts MP2]])=2,MIN(DATE($W$23,12,31),$D66)-MAX(DATE($W$23,1,1),$C66)+1,0)</f>
        <v>0</v>
      </c>
      <c r="X66" s="99">
        <f>IF(COUNT(Table25[[#This Row],[Darba sākuma datums1]:[Amata pienākumu izpildes termiņš, vai darba beigu datums par kuru iesniegts MP2]])=2,MIN(DATE($X$23,12,31),$D66)-MAX(DATE($X$23,1,1),$C66)+1,0)</f>
        <v>0</v>
      </c>
      <c r="Y66" s="99">
        <f>IF(COUNT(Table25[[#This Row],[Darba sākuma datums1]:[Amata pienākumu izpildes termiņš, vai darba beigu datums par kuru iesniegts MP2]])=2,MIN(DATE($Y$23,12,31),$D66)-MAX(DATE($Y$23,1,1),$C66)+1,0)</f>
        <v>0</v>
      </c>
      <c r="Z66" s="99">
        <f>IF(COUNT(Table25[[#This Row],[Darba sākuma datums1]:[Amata pienākumu izpildes termiņš, vai darba beigu datums par kuru iesniegts MP2]])=2,MIN(DATE($Z$23,12,31),$D66)-MAX(DATE(Z$23,1,1),$C66)+1,0)</f>
        <v>0</v>
      </c>
      <c r="AA66" s="99">
        <f>IF(COUNT(Table25[[#This Row],[Darba sākuma datums1]:[Amata pienākumu izpildes termiņš, vai darba beigu datums par kuru iesniegts MP2]])=2,MIN(DATE($AA$23,12,31),$D66)-MAX(DATE($AA$23,1,1),$C66)+1,0)</f>
        <v>0</v>
      </c>
      <c r="AB66" s="99">
        <f>IF(COUNT(Table25[[#This Row],[Darba sākuma datums1]:[Amata pienākumu izpildes termiņš, vai darba beigu datums par kuru iesniegts MP2]])=2,MIN(DATE($AB$23,12,31),$D66)-MAX(DATE($AB$23,1,1),$C66)+1,0)</f>
        <v>0</v>
      </c>
      <c r="AC66" s="99">
        <f>IF(COUNT(Table25[[#This Row],[Darba sākuma datums1]:[Amata pienākumu izpildes termiņš, vai darba beigu datums par kuru iesniegts MP2]])=2,MIN(DATE($AC$23,12,31),$D66)-MAX(DATE($AC$23,1,1),$C66)+1,0)</f>
        <v>0</v>
      </c>
      <c r="AD66" s="109">
        <f>IF(COUNT(Table25[[#This Row],[Darba sākuma datums1]:[Amata pienākumu izpildes termiņš, vai darba beigu datums par kuru iesniegts MP2]])=2,MIN(DATE($AD$23,12,31),$D66)-MAX(DATE($AD$23,1,1),$C66)+1,0)</f>
        <v>0</v>
      </c>
      <c r="AE66" s="106">
        <f t="shared" si="10"/>
        <v>0</v>
      </c>
      <c r="AF66" s="99">
        <f t="shared" si="1"/>
        <v>0</v>
      </c>
      <c r="AG66" s="99">
        <f t="shared" si="2"/>
        <v>0</v>
      </c>
      <c r="AH66" s="99">
        <f t="shared" si="3"/>
        <v>0</v>
      </c>
      <c r="AI66" s="99">
        <f t="shared" si="4"/>
        <v>0</v>
      </c>
      <c r="AJ66" s="99">
        <f t="shared" si="5"/>
        <v>0</v>
      </c>
      <c r="AK66" s="99">
        <f t="shared" si="6"/>
        <v>0</v>
      </c>
      <c r="AL66" s="99">
        <f t="shared" si="7"/>
        <v>0</v>
      </c>
      <c r="AM66" s="100">
        <f t="shared" si="8"/>
        <v>0</v>
      </c>
      <c r="AN66" s="103" t="e">
        <f>Table25[[#This Row],[2021]]/Table25[[#This Row],[d.2021]]</f>
        <v>#DIV/0!</v>
      </c>
      <c r="AO66" s="104" t="e">
        <f>Table25[[#This Row],[2022]]/Table25[[#This Row],[d.2022]]</f>
        <v>#DIV/0!</v>
      </c>
      <c r="AP66" s="104" t="e">
        <f>Table25[[#This Row],[2023]]/Table25[[#This Row],[d.2023]]</f>
        <v>#DIV/0!</v>
      </c>
      <c r="AQ66" s="104" t="e">
        <f>Table25[[#This Row],[2024]]/Table25[[#This Row],[d.2024]]</f>
        <v>#DIV/0!</v>
      </c>
      <c r="AR66" s="104" t="e">
        <f>Table25[[#This Row],[2025]]/Table25[[#This Row],[d.2025]]</f>
        <v>#DIV/0!</v>
      </c>
      <c r="AS66" s="104" t="e">
        <f>Table25[[#This Row],[2026]]/Table25[[#This Row],[d.2026]]</f>
        <v>#DIV/0!</v>
      </c>
      <c r="AT66" s="104" t="e">
        <f>Table25[[#This Row],[2027]]/Table25[[#This Row],[d.2027]]</f>
        <v>#DIV/0!</v>
      </c>
      <c r="AU66" s="104" t="e">
        <f>Table25[[#This Row],[2028]]/Table25[[#This Row],[d.2028]]</f>
        <v>#DIV/0!</v>
      </c>
      <c r="AV66" s="108" t="e">
        <f>Table25[[#This Row],[2029]]/Table25[[#This Row],[d.2029]]</f>
        <v>#DIV/0!</v>
      </c>
      <c r="AW66" s="97" t="e">
        <f>Table25[[#This Row],[e.2021]]/Table25[[#This Row],[Papildatvaļinājums par 20216]]</f>
        <v>#DIV/0!</v>
      </c>
      <c r="AX66" s="97" t="e">
        <f>Table25[[#This Row],[e.2022]]/Table25[[#This Row],[Papildatvaļinājums par 20226]]</f>
        <v>#DIV/0!</v>
      </c>
      <c r="AY66" s="97" t="e">
        <f>Table25[[#This Row],[e.2023]]/Table25[[#This Row],[Papildatvaļinājums par 20236]]</f>
        <v>#DIV/0!</v>
      </c>
      <c r="AZ66" s="97" t="e">
        <f>Table25[[#This Row],[e.2024]]/Table25[[#This Row],[Papildatvaļinājums par 20246]]</f>
        <v>#DIV/0!</v>
      </c>
      <c r="BA66" s="97" t="e">
        <f>Table25[[#This Row],[e.2025]]/Table25[[#This Row],[Papildatvaļinājums par 20256]]</f>
        <v>#DIV/0!</v>
      </c>
      <c r="BB66" s="97" t="e">
        <f>Table25[[#This Row],[e.2026]]/Table25[[#This Row],[Papildatvaļinājums par 20266]]</f>
        <v>#DIV/0!</v>
      </c>
      <c r="BC66" s="97" t="e">
        <f>Table25[[#This Row],[e.2027]]/Table25[[#This Row],[Papildatvaļinājums par 20276]]</f>
        <v>#DIV/0!</v>
      </c>
      <c r="BD66" s="97" t="e">
        <f>Table25[[#This Row],[e.2028]]/Table25[[#This Row],[Papildatvaļinājums par 20286]]</f>
        <v>#DIV/0!</v>
      </c>
      <c r="BE66" s="98" t="e">
        <f>Table25[[#This Row],[e.2029]]/Table25[[#This Row],[Papildatvaļinājums par 20296]]</f>
        <v>#DIV/0!</v>
      </c>
      <c r="BF66" s="85">
        <f>YEAR(Table25[[#This Row],[Ja papildatvaļinājums - darbinieka darba uzsākšana iestādē, ja darbs projektā nav uzsākts 1.janvārī4]])</f>
        <v>1900</v>
      </c>
      <c r="BG66" s="86">
        <f>MONTH(Table25[[#This Row],[Ja papildatvaļinājums - darbinieka darba uzsākšana iestādē, ja darbs projektā nav uzsākts 1.janvārī4]])</f>
        <v>1</v>
      </c>
      <c r="BH66" s="86">
        <f>DAY(Table25[[#This Row],[Ja papildatvaļinājums - darbinieka darba uzsākšana iestādē, ja darbs projektā nav uzsākts 1.janvārī4]])</f>
        <v>0</v>
      </c>
      <c r="BI66" s="147">
        <f t="shared" si="11"/>
        <v>1</v>
      </c>
      <c r="BJ66" s="144" cm="1">
        <f t="array" ref="BJ66">_xlfn.IFS($BF66=2021,$BI66,$BS66=2021,$BV66,$BF66&lt;2021,$BJ$22,$BS66&gt;2021,$BJ$22,$BF66&gt;2021,$BJ$22,$BS66&lt;2021,$BJ$22)</f>
        <v>365</v>
      </c>
      <c r="BK66" s="116" cm="1">
        <f t="array" ref="BK66">_xlfn.IFS($BF66=2022,$BI66,$BS66=2022,$BV66,$BF66&lt;2022,$BK$22,$BS66&gt;2022,$BK$22,$BF66&gt;2022,$BK$22,$BS66&lt;2022,$BK$22)</f>
        <v>365</v>
      </c>
      <c r="BL66" s="116" cm="1">
        <f t="array" ref="BL66">_xlfn.IFS($BF66=2023,$BI66,$BS66=2023,$BV66,$BF66&lt;2023,$BL$22,$BS66&gt;2023,$BL$22,$BF66&gt;2023,$BL$22,$BS66&lt;2023,$BL$22)</f>
        <v>365</v>
      </c>
      <c r="BM66" s="116" cm="1">
        <f t="array" ref="BM66">_xlfn.IFS($BF66=2024,$BI66,$BS66=2024,$BV66,$BF66&lt;2024,$BM$22,$BS66&gt;2024,$BM$22,$BF66&gt;2024,$BM$22,$BS66&lt;2024,$BM$22)</f>
        <v>366</v>
      </c>
      <c r="BN66" s="116" cm="1">
        <f t="array" ref="BN66">_xlfn.IFS($BF66=2025,$BI66,$BS66=2025,$BV66,$BF66&lt;2025,$BN$22,$BS66&gt;2025,$BN$22,$BF66&gt;2025,$BN$22,$BS66&lt;2025,$BN$22)</f>
        <v>365</v>
      </c>
      <c r="BO66" s="116" cm="1">
        <f t="array" ref="BO66">_xlfn.IFS($BF66=2026,$BI66,$BS66=2026,$BV66,$BF66&lt;2026,$BO$22,$BS66&gt;2026,$BO$22,$BF66&gt;2026,$BO$22,$BS66&lt;2026,$BO$22)</f>
        <v>365</v>
      </c>
      <c r="BP66" s="116" cm="1">
        <f t="array" ref="BP66">_xlfn.IFS($BF66=2027,$BI66,$BS66=2027,$BV66,$BF66&lt;2027,$BP$22,$BS66&gt;2027,$BP$22,$BF66&gt;2027,$BP$22,$BS66&lt;2027,$BP$22)</f>
        <v>365</v>
      </c>
      <c r="BQ66" s="116" cm="1">
        <f t="array" ref="BQ66">_xlfn.IFS($BF66=2028,$BI66,$BS66=2028,$BV66,$BF66&lt;2028,$BQ$22,$BS66&gt;2028,$BQ$22,$BF66&gt;2028,$BQ$22,$BS66&lt;2028,$BQ$22)</f>
        <v>366</v>
      </c>
      <c r="BR66" s="119" cm="1">
        <f t="array" ref="BR66">_xlfn.IFS($BF66=2029,$BI66,$BS66=2029,$BV66,$BF66&lt;2029,$BR$22,$BS66&gt;2029,$BR$22,$BF66&gt;2029,$BR$22,$BS66&lt;2029,$BR$22)</f>
        <v>365</v>
      </c>
      <c r="BS66" s="142">
        <f>YEAR(Table25[[#This Row],[Ja papildatvaļinājums - darbinieka darba beigšanas datums iestādē, ja darbs projektā nav beigts  31.decembrī5]])</f>
        <v>1900</v>
      </c>
      <c r="BT66" s="141">
        <f>MONTH(Table25[[#This Row],[Ja papildatvaļinājums - darbinieka darba beigšanas datums iestādē, ja darbs projektā nav beigts  31.decembrī5]])</f>
        <v>1</v>
      </c>
      <c r="BU66" s="141">
        <f>DAY(Table25[[#This Row],[Ja papildatvaļinājums - darbinieka darba beigšanas datums iestādē, ja darbs projektā nav beigts  31.decembrī5]])</f>
        <v>0</v>
      </c>
      <c r="BV66" s="141">
        <f>IF(YEAR($J66)=YEAR($K66),MIN(DATE($BS66,$BT66,$BU66),$K66)-MAX(DATE($BF66,$BG66,$BH66),$J66)+1,MIN(DATE($BS66,$BT66,$BU66),$K66)-MAX(DATE(Table25[[#This Row],[Darba beigu gads iestādē]],1,1))+1)</f>
        <v>1</v>
      </c>
    </row>
    <row r="67" spans="1:74" x14ac:dyDescent="0.3">
      <c r="A67" s="26">
        <v>44</v>
      </c>
      <c r="B67" s="3"/>
      <c r="C67" s="197"/>
      <c r="D67" s="198"/>
      <c r="E67" s="63">
        <f>SUMIF(Table25[[#This Row],[b.2021]:[c.2029]],"&gt;0",Table25[[#This Row],[b.2021]:[c.2029]])</f>
        <v>0</v>
      </c>
      <c r="F67" s="189"/>
      <c r="G67" s="190"/>
      <c r="H67" s="66">
        <f>Table25[[#This Row],[Atvaļinājuma dienu skaits, kas projektā attiecināts iepriekšējos MP ]]+Table25[[#This Row],[Atvaļinājuma dienu skaits, kas pieprasīts šajā MP3]]</f>
        <v>0</v>
      </c>
      <c r="I67" s="29">
        <f>Table25[[#This Row],[Atvaļinājums proporcionāli nostrādātajam laikam projektā (Visi atvaļinājumi kopā)]]-H67</f>
        <v>0</v>
      </c>
      <c r="J67" s="191"/>
      <c r="K67" s="192"/>
      <c r="L67" s="193"/>
      <c r="M67" s="194"/>
      <c r="N67" s="194"/>
      <c r="O67" s="194"/>
      <c r="P67" s="194"/>
      <c r="Q67" s="194"/>
      <c r="R67" s="194"/>
      <c r="S67" s="194"/>
      <c r="T67" s="195"/>
      <c r="U67" s="196"/>
      <c r="V67" s="106">
        <f>IF(COUNT(Table25[[#This Row],[Darba sākuma datums1]:[Amata pienākumu izpildes termiņš, vai darba beigu datums par kuru iesniegts MP2]])=2,MIN(DATE($V$23,12,31),$D67)-MAX(DATE($V$23,1,1),$C67)+1,0)</f>
        <v>0</v>
      </c>
      <c r="W67" s="99">
        <f>IF(COUNT(Table25[[#This Row],[Darba sākuma datums1]:[Amata pienākumu izpildes termiņš, vai darba beigu datums par kuru iesniegts MP2]])=2,MIN(DATE($W$23,12,31),$D67)-MAX(DATE($W$23,1,1),$C67)+1,0)</f>
        <v>0</v>
      </c>
      <c r="X67" s="99">
        <f>IF(COUNT(Table25[[#This Row],[Darba sākuma datums1]:[Amata pienākumu izpildes termiņš, vai darba beigu datums par kuru iesniegts MP2]])=2,MIN(DATE($X$23,12,31),$D67)-MAX(DATE($X$23,1,1),$C67)+1,0)</f>
        <v>0</v>
      </c>
      <c r="Y67" s="99">
        <f>IF(COUNT(Table25[[#This Row],[Darba sākuma datums1]:[Amata pienākumu izpildes termiņš, vai darba beigu datums par kuru iesniegts MP2]])=2,MIN(DATE($Y$23,12,31),$D67)-MAX(DATE($Y$23,1,1),$C67)+1,0)</f>
        <v>0</v>
      </c>
      <c r="Z67" s="99">
        <f>IF(COUNT(Table25[[#This Row],[Darba sākuma datums1]:[Amata pienākumu izpildes termiņš, vai darba beigu datums par kuru iesniegts MP2]])=2,MIN(DATE($Z$23,12,31),$D67)-MAX(DATE(Z$23,1,1),$C67)+1,0)</f>
        <v>0</v>
      </c>
      <c r="AA67" s="99">
        <f>IF(COUNT(Table25[[#This Row],[Darba sākuma datums1]:[Amata pienākumu izpildes termiņš, vai darba beigu datums par kuru iesniegts MP2]])=2,MIN(DATE($AA$23,12,31),$D67)-MAX(DATE($AA$23,1,1),$C67)+1,0)</f>
        <v>0</v>
      </c>
      <c r="AB67" s="99">
        <f>IF(COUNT(Table25[[#This Row],[Darba sākuma datums1]:[Amata pienākumu izpildes termiņš, vai darba beigu datums par kuru iesniegts MP2]])=2,MIN(DATE($AB$23,12,31),$D67)-MAX(DATE($AB$23,1,1),$C67)+1,0)</f>
        <v>0</v>
      </c>
      <c r="AC67" s="99">
        <f>IF(COUNT(Table25[[#This Row],[Darba sākuma datums1]:[Amata pienākumu izpildes termiņš, vai darba beigu datums par kuru iesniegts MP2]])=2,MIN(DATE($AC$23,12,31),$D67)-MAX(DATE($AC$23,1,1),$C67)+1,0)</f>
        <v>0</v>
      </c>
      <c r="AD67" s="109">
        <f>IF(COUNT(Table25[[#This Row],[Darba sākuma datums1]:[Amata pienākumu izpildes termiņš, vai darba beigu datums par kuru iesniegts MP2]])=2,MIN(DATE($AD$23,12,31),$D67)-MAX(DATE($AD$23,1,1),$C67)+1,0)</f>
        <v>0</v>
      </c>
      <c r="AE67" s="106">
        <f t="shared" si="10"/>
        <v>0</v>
      </c>
      <c r="AF67" s="99">
        <f t="shared" si="1"/>
        <v>0</v>
      </c>
      <c r="AG67" s="99">
        <f t="shared" si="2"/>
        <v>0</v>
      </c>
      <c r="AH67" s="99">
        <f t="shared" si="3"/>
        <v>0</v>
      </c>
      <c r="AI67" s="99">
        <f t="shared" si="4"/>
        <v>0</v>
      </c>
      <c r="AJ67" s="99">
        <f t="shared" si="5"/>
        <v>0</v>
      </c>
      <c r="AK67" s="99">
        <f t="shared" si="6"/>
        <v>0</v>
      </c>
      <c r="AL67" s="99">
        <f t="shared" si="7"/>
        <v>0</v>
      </c>
      <c r="AM67" s="100">
        <f t="shared" si="8"/>
        <v>0</v>
      </c>
      <c r="AN67" s="103" t="e">
        <f>Table25[[#This Row],[2021]]/Table25[[#This Row],[d.2021]]</f>
        <v>#DIV/0!</v>
      </c>
      <c r="AO67" s="104" t="e">
        <f>Table25[[#This Row],[2022]]/Table25[[#This Row],[d.2022]]</f>
        <v>#DIV/0!</v>
      </c>
      <c r="AP67" s="104" t="e">
        <f>Table25[[#This Row],[2023]]/Table25[[#This Row],[d.2023]]</f>
        <v>#DIV/0!</v>
      </c>
      <c r="AQ67" s="104" t="e">
        <f>Table25[[#This Row],[2024]]/Table25[[#This Row],[d.2024]]</f>
        <v>#DIV/0!</v>
      </c>
      <c r="AR67" s="104" t="e">
        <f>Table25[[#This Row],[2025]]/Table25[[#This Row],[d.2025]]</f>
        <v>#DIV/0!</v>
      </c>
      <c r="AS67" s="104" t="e">
        <f>Table25[[#This Row],[2026]]/Table25[[#This Row],[d.2026]]</f>
        <v>#DIV/0!</v>
      </c>
      <c r="AT67" s="104" t="e">
        <f>Table25[[#This Row],[2027]]/Table25[[#This Row],[d.2027]]</f>
        <v>#DIV/0!</v>
      </c>
      <c r="AU67" s="104" t="e">
        <f>Table25[[#This Row],[2028]]/Table25[[#This Row],[d.2028]]</f>
        <v>#DIV/0!</v>
      </c>
      <c r="AV67" s="108" t="e">
        <f>Table25[[#This Row],[2029]]/Table25[[#This Row],[d.2029]]</f>
        <v>#DIV/0!</v>
      </c>
      <c r="AW67" s="97" t="e">
        <f>Table25[[#This Row],[e.2021]]/Table25[[#This Row],[Papildatvaļinājums par 20216]]</f>
        <v>#DIV/0!</v>
      </c>
      <c r="AX67" s="97" t="e">
        <f>Table25[[#This Row],[e.2022]]/Table25[[#This Row],[Papildatvaļinājums par 20226]]</f>
        <v>#DIV/0!</v>
      </c>
      <c r="AY67" s="97" t="e">
        <f>Table25[[#This Row],[e.2023]]/Table25[[#This Row],[Papildatvaļinājums par 20236]]</f>
        <v>#DIV/0!</v>
      </c>
      <c r="AZ67" s="97" t="e">
        <f>Table25[[#This Row],[e.2024]]/Table25[[#This Row],[Papildatvaļinājums par 20246]]</f>
        <v>#DIV/0!</v>
      </c>
      <c r="BA67" s="97" t="e">
        <f>Table25[[#This Row],[e.2025]]/Table25[[#This Row],[Papildatvaļinājums par 20256]]</f>
        <v>#DIV/0!</v>
      </c>
      <c r="BB67" s="97" t="e">
        <f>Table25[[#This Row],[e.2026]]/Table25[[#This Row],[Papildatvaļinājums par 20266]]</f>
        <v>#DIV/0!</v>
      </c>
      <c r="BC67" s="97" t="e">
        <f>Table25[[#This Row],[e.2027]]/Table25[[#This Row],[Papildatvaļinājums par 20276]]</f>
        <v>#DIV/0!</v>
      </c>
      <c r="BD67" s="97" t="e">
        <f>Table25[[#This Row],[e.2028]]/Table25[[#This Row],[Papildatvaļinājums par 20286]]</f>
        <v>#DIV/0!</v>
      </c>
      <c r="BE67" s="98" t="e">
        <f>Table25[[#This Row],[e.2029]]/Table25[[#This Row],[Papildatvaļinājums par 20296]]</f>
        <v>#DIV/0!</v>
      </c>
      <c r="BF67" s="85">
        <f>YEAR(Table25[[#This Row],[Ja papildatvaļinājums - darbinieka darba uzsākšana iestādē, ja darbs projektā nav uzsākts 1.janvārī4]])</f>
        <v>1900</v>
      </c>
      <c r="BG67" s="86">
        <f>MONTH(Table25[[#This Row],[Ja papildatvaļinājums - darbinieka darba uzsākšana iestādē, ja darbs projektā nav uzsākts 1.janvārī4]])</f>
        <v>1</v>
      </c>
      <c r="BH67" s="86">
        <f>DAY(Table25[[#This Row],[Ja papildatvaļinājums - darbinieka darba uzsākšana iestādē, ja darbs projektā nav uzsākts 1.janvārī4]])</f>
        <v>0</v>
      </c>
      <c r="BI67" s="147">
        <f t="shared" si="11"/>
        <v>1</v>
      </c>
      <c r="BJ67" s="144" cm="1">
        <f t="array" ref="BJ67">_xlfn.IFS($BF67=2021,$BI67,$BS67=2021,$BV67,$BF67&lt;2021,$BJ$22,$BS67&gt;2021,$BJ$22,$BF67&gt;2021,$BJ$22,$BS67&lt;2021,$BJ$22)</f>
        <v>365</v>
      </c>
      <c r="BK67" s="116" cm="1">
        <f t="array" ref="BK67">_xlfn.IFS($BF67=2022,$BI67,$BS67=2022,$BV67,$BF67&lt;2022,$BK$22,$BS67&gt;2022,$BK$22,$BF67&gt;2022,$BK$22,$BS67&lt;2022,$BK$22)</f>
        <v>365</v>
      </c>
      <c r="BL67" s="116" cm="1">
        <f t="array" ref="BL67">_xlfn.IFS($BF67=2023,$BI67,$BS67=2023,$BV67,$BF67&lt;2023,$BL$22,$BS67&gt;2023,$BL$22,$BF67&gt;2023,$BL$22,$BS67&lt;2023,$BL$22)</f>
        <v>365</v>
      </c>
      <c r="BM67" s="116" cm="1">
        <f t="array" ref="BM67">_xlfn.IFS($BF67=2024,$BI67,$BS67=2024,$BV67,$BF67&lt;2024,$BM$22,$BS67&gt;2024,$BM$22,$BF67&gt;2024,$BM$22,$BS67&lt;2024,$BM$22)</f>
        <v>366</v>
      </c>
      <c r="BN67" s="116" cm="1">
        <f t="array" ref="BN67">_xlfn.IFS($BF67=2025,$BI67,$BS67=2025,$BV67,$BF67&lt;2025,$BN$22,$BS67&gt;2025,$BN$22,$BF67&gt;2025,$BN$22,$BS67&lt;2025,$BN$22)</f>
        <v>365</v>
      </c>
      <c r="BO67" s="116" cm="1">
        <f t="array" ref="BO67">_xlfn.IFS($BF67=2026,$BI67,$BS67=2026,$BV67,$BF67&lt;2026,$BO$22,$BS67&gt;2026,$BO$22,$BF67&gt;2026,$BO$22,$BS67&lt;2026,$BO$22)</f>
        <v>365</v>
      </c>
      <c r="BP67" s="116" cm="1">
        <f t="array" ref="BP67">_xlfn.IFS($BF67=2027,$BI67,$BS67=2027,$BV67,$BF67&lt;2027,$BP$22,$BS67&gt;2027,$BP$22,$BF67&gt;2027,$BP$22,$BS67&lt;2027,$BP$22)</f>
        <v>365</v>
      </c>
      <c r="BQ67" s="116" cm="1">
        <f t="array" ref="BQ67">_xlfn.IFS($BF67=2028,$BI67,$BS67=2028,$BV67,$BF67&lt;2028,$BQ$22,$BS67&gt;2028,$BQ$22,$BF67&gt;2028,$BQ$22,$BS67&lt;2028,$BQ$22)</f>
        <v>366</v>
      </c>
      <c r="BR67" s="119" cm="1">
        <f t="array" ref="BR67">_xlfn.IFS($BF67=2029,$BI67,$BS67=2029,$BV67,$BF67&lt;2029,$BR$22,$BS67&gt;2029,$BR$22,$BF67&gt;2029,$BR$22,$BS67&lt;2029,$BR$22)</f>
        <v>365</v>
      </c>
      <c r="BS67" s="142">
        <f>YEAR(Table25[[#This Row],[Ja papildatvaļinājums - darbinieka darba beigšanas datums iestādē, ja darbs projektā nav beigts  31.decembrī5]])</f>
        <v>1900</v>
      </c>
      <c r="BT67" s="141">
        <f>MONTH(Table25[[#This Row],[Ja papildatvaļinājums - darbinieka darba beigšanas datums iestādē, ja darbs projektā nav beigts  31.decembrī5]])</f>
        <v>1</v>
      </c>
      <c r="BU67" s="141">
        <f>DAY(Table25[[#This Row],[Ja papildatvaļinājums - darbinieka darba beigšanas datums iestādē, ja darbs projektā nav beigts  31.decembrī5]])</f>
        <v>0</v>
      </c>
      <c r="BV67" s="141">
        <f>IF(YEAR($J67)=YEAR($K67),MIN(DATE($BS67,$BT67,$BU67),$K67)-MAX(DATE($BF67,$BG67,$BH67),$J67)+1,MIN(DATE($BS67,$BT67,$BU67),$K67)-MAX(DATE(Table25[[#This Row],[Darba beigu gads iestādē]],1,1))+1)</f>
        <v>1</v>
      </c>
    </row>
    <row r="68" spans="1:74" x14ac:dyDescent="0.3">
      <c r="A68" s="26">
        <v>45</v>
      </c>
      <c r="B68" s="3"/>
      <c r="C68" s="197"/>
      <c r="D68" s="198"/>
      <c r="E68" s="63">
        <f>SUMIF(Table25[[#This Row],[b.2021]:[c.2029]],"&gt;0",Table25[[#This Row],[b.2021]:[c.2029]])</f>
        <v>0</v>
      </c>
      <c r="F68" s="189"/>
      <c r="G68" s="190"/>
      <c r="H68" s="66">
        <f>Table25[[#This Row],[Atvaļinājuma dienu skaits, kas projektā attiecināts iepriekšējos MP ]]+Table25[[#This Row],[Atvaļinājuma dienu skaits, kas pieprasīts šajā MP3]]</f>
        <v>0</v>
      </c>
      <c r="I68" s="29">
        <f>Table25[[#This Row],[Atvaļinājums proporcionāli nostrādātajam laikam projektā (Visi atvaļinājumi kopā)]]-H68</f>
        <v>0</v>
      </c>
      <c r="J68" s="191"/>
      <c r="K68" s="192"/>
      <c r="L68" s="193"/>
      <c r="M68" s="194"/>
      <c r="N68" s="194"/>
      <c r="O68" s="194"/>
      <c r="P68" s="194"/>
      <c r="Q68" s="194"/>
      <c r="R68" s="194"/>
      <c r="S68" s="194"/>
      <c r="T68" s="195"/>
      <c r="U68" s="196"/>
      <c r="V68" s="106">
        <f>IF(COUNT(Table25[[#This Row],[Darba sākuma datums1]:[Amata pienākumu izpildes termiņš, vai darba beigu datums par kuru iesniegts MP2]])=2,MIN(DATE($V$23,12,31),$D68)-MAX(DATE($V$23,1,1),$C68)+1,0)</f>
        <v>0</v>
      </c>
      <c r="W68" s="99">
        <f>IF(COUNT(Table25[[#This Row],[Darba sākuma datums1]:[Amata pienākumu izpildes termiņš, vai darba beigu datums par kuru iesniegts MP2]])=2,MIN(DATE($W$23,12,31),$D68)-MAX(DATE($W$23,1,1),$C68)+1,0)</f>
        <v>0</v>
      </c>
      <c r="X68" s="99">
        <f>IF(COUNT(Table25[[#This Row],[Darba sākuma datums1]:[Amata pienākumu izpildes termiņš, vai darba beigu datums par kuru iesniegts MP2]])=2,MIN(DATE($X$23,12,31),$D68)-MAX(DATE($X$23,1,1),$C68)+1,0)</f>
        <v>0</v>
      </c>
      <c r="Y68" s="99">
        <f>IF(COUNT(Table25[[#This Row],[Darba sākuma datums1]:[Amata pienākumu izpildes termiņš, vai darba beigu datums par kuru iesniegts MP2]])=2,MIN(DATE($Y$23,12,31),$D68)-MAX(DATE($Y$23,1,1),$C68)+1,0)</f>
        <v>0</v>
      </c>
      <c r="Z68" s="99">
        <f>IF(COUNT(Table25[[#This Row],[Darba sākuma datums1]:[Amata pienākumu izpildes termiņš, vai darba beigu datums par kuru iesniegts MP2]])=2,MIN(DATE($Z$23,12,31),$D68)-MAX(DATE(Z$23,1,1),$C68)+1,0)</f>
        <v>0</v>
      </c>
      <c r="AA68" s="99">
        <f>IF(COUNT(Table25[[#This Row],[Darba sākuma datums1]:[Amata pienākumu izpildes termiņš, vai darba beigu datums par kuru iesniegts MP2]])=2,MIN(DATE($AA$23,12,31),$D68)-MAX(DATE($AA$23,1,1),$C68)+1,0)</f>
        <v>0</v>
      </c>
      <c r="AB68" s="99">
        <f>IF(COUNT(Table25[[#This Row],[Darba sākuma datums1]:[Amata pienākumu izpildes termiņš, vai darba beigu datums par kuru iesniegts MP2]])=2,MIN(DATE($AB$23,12,31),$D68)-MAX(DATE($AB$23,1,1),$C68)+1,0)</f>
        <v>0</v>
      </c>
      <c r="AC68" s="99">
        <f>IF(COUNT(Table25[[#This Row],[Darba sākuma datums1]:[Amata pienākumu izpildes termiņš, vai darba beigu datums par kuru iesniegts MP2]])=2,MIN(DATE($AC$23,12,31),$D68)-MAX(DATE($AC$23,1,1),$C68)+1,0)</f>
        <v>0</v>
      </c>
      <c r="AD68" s="109">
        <f>IF(COUNT(Table25[[#This Row],[Darba sākuma datums1]:[Amata pienākumu izpildes termiņš, vai darba beigu datums par kuru iesniegts MP2]])=2,MIN(DATE($AD$23,12,31),$D68)-MAX(DATE($AD$23,1,1),$C68)+1,0)</f>
        <v>0</v>
      </c>
      <c r="AE68" s="106">
        <f t="shared" si="10"/>
        <v>0</v>
      </c>
      <c r="AF68" s="99">
        <f t="shared" si="1"/>
        <v>0</v>
      </c>
      <c r="AG68" s="99">
        <f t="shared" si="2"/>
        <v>0</v>
      </c>
      <c r="AH68" s="99">
        <f t="shared" si="3"/>
        <v>0</v>
      </c>
      <c r="AI68" s="99">
        <f t="shared" si="4"/>
        <v>0</v>
      </c>
      <c r="AJ68" s="99">
        <f t="shared" si="5"/>
        <v>0</v>
      </c>
      <c r="AK68" s="99">
        <f t="shared" si="6"/>
        <v>0</v>
      </c>
      <c r="AL68" s="99">
        <f t="shared" si="7"/>
        <v>0</v>
      </c>
      <c r="AM68" s="100">
        <f t="shared" si="8"/>
        <v>0</v>
      </c>
      <c r="AN68" s="103" t="e">
        <f>Table25[[#This Row],[2021]]/Table25[[#This Row],[d.2021]]</f>
        <v>#DIV/0!</v>
      </c>
      <c r="AO68" s="104" t="e">
        <f>Table25[[#This Row],[2022]]/Table25[[#This Row],[d.2022]]</f>
        <v>#DIV/0!</v>
      </c>
      <c r="AP68" s="104" t="e">
        <f>Table25[[#This Row],[2023]]/Table25[[#This Row],[d.2023]]</f>
        <v>#DIV/0!</v>
      </c>
      <c r="AQ68" s="104" t="e">
        <f>Table25[[#This Row],[2024]]/Table25[[#This Row],[d.2024]]</f>
        <v>#DIV/0!</v>
      </c>
      <c r="AR68" s="104" t="e">
        <f>Table25[[#This Row],[2025]]/Table25[[#This Row],[d.2025]]</f>
        <v>#DIV/0!</v>
      </c>
      <c r="AS68" s="104" t="e">
        <f>Table25[[#This Row],[2026]]/Table25[[#This Row],[d.2026]]</f>
        <v>#DIV/0!</v>
      </c>
      <c r="AT68" s="104" t="e">
        <f>Table25[[#This Row],[2027]]/Table25[[#This Row],[d.2027]]</f>
        <v>#DIV/0!</v>
      </c>
      <c r="AU68" s="104" t="e">
        <f>Table25[[#This Row],[2028]]/Table25[[#This Row],[d.2028]]</f>
        <v>#DIV/0!</v>
      </c>
      <c r="AV68" s="108" t="e">
        <f>Table25[[#This Row],[2029]]/Table25[[#This Row],[d.2029]]</f>
        <v>#DIV/0!</v>
      </c>
      <c r="AW68" s="97" t="e">
        <f>Table25[[#This Row],[e.2021]]/Table25[[#This Row],[Papildatvaļinājums par 20216]]</f>
        <v>#DIV/0!</v>
      </c>
      <c r="AX68" s="97" t="e">
        <f>Table25[[#This Row],[e.2022]]/Table25[[#This Row],[Papildatvaļinājums par 20226]]</f>
        <v>#DIV/0!</v>
      </c>
      <c r="AY68" s="97" t="e">
        <f>Table25[[#This Row],[e.2023]]/Table25[[#This Row],[Papildatvaļinājums par 20236]]</f>
        <v>#DIV/0!</v>
      </c>
      <c r="AZ68" s="97" t="e">
        <f>Table25[[#This Row],[e.2024]]/Table25[[#This Row],[Papildatvaļinājums par 20246]]</f>
        <v>#DIV/0!</v>
      </c>
      <c r="BA68" s="97" t="e">
        <f>Table25[[#This Row],[e.2025]]/Table25[[#This Row],[Papildatvaļinājums par 20256]]</f>
        <v>#DIV/0!</v>
      </c>
      <c r="BB68" s="97" t="e">
        <f>Table25[[#This Row],[e.2026]]/Table25[[#This Row],[Papildatvaļinājums par 20266]]</f>
        <v>#DIV/0!</v>
      </c>
      <c r="BC68" s="97" t="e">
        <f>Table25[[#This Row],[e.2027]]/Table25[[#This Row],[Papildatvaļinājums par 20276]]</f>
        <v>#DIV/0!</v>
      </c>
      <c r="BD68" s="97" t="e">
        <f>Table25[[#This Row],[e.2028]]/Table25[[#This Row],[Papildatvaļinājums par 20286]]</f>
        <v>#DIV/0!</v>
      </c>
      <c r="BE68" s="98" t="e">
        <f>Table25[[#This Row],[e.2029]]/Table25[[#This Row],[Papildatvaļinājums par 20296]]</f>
        <v>#DIV/0!</v>
      </c>
      <c r="BF68" s="85">
        <f>YEAR(Table25[[#This Row],[Ja papildatvaļinājums - darbinieka darba uzsākšana iestādē, ja darbs projektā nav uzsākts 1.janvārī4]])</f>
        <v>1900</v>
      </c>
      <c r="BG68" s="86">
        <f>MONTH(Table25[[#This Row],[Ja papildatvaļinājums - darbinieka darba uzsākšana iestādē, ja darbs projektā nav uzsākts 1.janvārī4]])</f>
        <v>1</v>
      </c>
      <c r="BH68" s="86">
        <f>DAY(Table25[[#This Row],[Ja papildatvaļinājums - darbinieka darba uzsākšana iestādē, ja darbs projektā nav uzsākts 1.janvārī4]])</f>
        <v>0</v>
      </c>
      <c r="BI68" s="147">
        <f t="shared" si="11"/>
        <v>1</v>
      </c>
      <c r="BJ68" s="144" cm="1">
        <f t="array" ref="BJ68">_xlfn.IFS($BF68=2021,$BI68,$BS68=2021,$BV68,$BF68&lt;2021,$BJ$22,$BS68&gt;2021,$BJ$22,$BF68&gt;2021,$BJ$22,$BS68&lt;2021,$BJ$22)</f>
        <v>365</v>
      </c>
      <c r="BK68" s="116" cm="1">
        <f t="array" ref="BK68">_xlfn.IFS($BF68=2022,$BI68,$BS68=2022,$BV68,$BF68&lt;2022,$BK$22,$BS68&gt;2022,$BK$22,$BF68&gt;2022,$BK$22,$BS68&lt;2022,$BK$22)</f>
        <v>365</v>
      </c>
      <c r="BL68" s="116" cm="1">
        <f t="array" ref="BL68">_xlfn.IFS($BF68=2023,$BI68,$BS68=2023,$BV68,$BF68&lt;2023,$BL$22,$BS68&gt;2023,$BL$22,$BF68&gt;2023,$BL$22,$BS68&lt;2023,$BL$22)</f>
        <v>365</v>
      </c>
      <c r="BM68" s="116" cm="1">
        <f t="array" ref="BM68">_xlfn.IFS($BF68=2024,$BI68,$BS68=2024,$BV68,$BF68&lt;2024,$BM$22,$BS68&gt;2024,$BM$22,$BF68&gt;2024,$BM$22,$BS68&lt;2024,$BM$22)</f>
        <v>366</v>
      </c>
      <c r="BN68" s="116" cm="1">
        <f t="array" ref="BN68">_xlfn.IFS($BF68=2025,$BI68,$BS68=2025,$BV68,$BF68&lt;2025,$BN$22,$BS68&gt;2025,$BN$22,$BF68&gt;2025,$BN$22,$BS68&lt;2025,$BN$22)</f>
        <v>365</v>
      </c>
      <c r="BO68" s="116" cm="1">
        <f t="array" ref="BO68">_xlfn.IFS($BF68=2026,$BI68,$BS68=2026,$BV68,$BF68&lt;2026,$BO$22,$BS68&gt;2026,$BO$22,$BF68&gt;2026,$BO$22,$BS68&lt;2026,$BO$22)</f>
        <v>365</v>
      </c>
      <c r="BP68" s="116" cm="1">
        <f t="array" ref="BP68">_xlfn.IFS($BF68=2027,$BI68,$BS68=2027,$BV68,$BF68&lt;2027,$BP$22,$BS68&gt;2027,$BP$22,$BF68&gt;2027,$BP$22,$BS68&lt;2027,$BP$22)</f>
        <v>365</v>
      </c>
      <c r="BQ68" s="116" cm="1">
        <f t="array" ref="BQ68">_xlfn.IFS($BF68=2028,$BI68,$BS68=2028,$BV68,$BF68&lt;2028,$BQ$22,$BS68&gt;2028,$BQ$22,$BF68&gt;2028,$BQ$22,$BS68&lt;2028,$BQ$22)</f>
        <v>366</v>
      </c>
      <c r="BR68" s="119" cm="1">
        <f t="array" ref="BR68">_xlfn.IFS($BF68=2029,$BI68,$BS68=2029,$BV68,$BF68&lt;2029,$BR$22,$BS68&gt;2029,$BR$22,$BF68&gt;2029,$BR$22,$BS68&lt;2029,$BR$22)</f>
        <v>365</v>
      </c>
      <c r="BS68" s="142">
        <f>YEAR(Table25[[#This Row],[Ja papildatvaļinājums - darbinieka darba beigšanas datums iestādē, ja darbs projektā nav beigts  31.decembrī5]])</f>
        <v>1900</v>
      </c>
      <c r="BT68" s="141">
        <f>MONTH(Table25[[#This Row],[Ja papildatvaļinājums - darbinieka darba beigšanas datums iestādē, ja darbs projektā nav beigts  31.decembrī5]])</f>
        <v>1</v>
      </c>
      <c r="BU68" s="141">
        <f>DAY(Table25[[#This Row],[Ja papildatvaļinājums - darbinieka darba beigšanas datums iestādē, ja darbs projektā nav beigts  31.decembrī5]])</f>
        <v>0</v>
      </c>
      <c r="BV68" s="141">
        <f>IF(YEAR($J68)=YEAR($K68),MIN(DATE($BS68,$BT68,$BU68),$K68)-MAX(DATE($BF68,$BG68,$BH68),$J68)+1,MIN(DATE($BS68,$BT68,$BU68),$K68)-MAX(DATE(Table25[[#This Row],[Darba beigu gads iestādē]],1,1))+1)</f>
        <v>1</v>
      </c>
    </row>
    <row r="69" spans="1:74" x14ac:dyDescent="0.3">
      <c r="A69" s="26">
        <v>46</v>
      </c>
      <c r="B69" s="3"/>
      <c r="C69" s="197"/>
      <c r="D69" s="198"/>
      <c r="E69" s="63">
        <f>SUMIF(Table25[[#This Row],[b.2021]:[c.2029]],"&gt;0",Table25[[#This Row],[b.2021]:[c.2029]])</f>
        <v>0</v>
      </c>
      <c r="F69" s="189"/>
      <c r="G69" s="190"/>
      <c r="H69" s="66">
        <f>Table25[[#This Row],[Atvaļinājuma dienu skaits, kas projektā attiecināts iepriekšējos MP ]]+Table25[[#This Row],[Atvaļinājuma dienu skaits, kas pieprasīts šajā MP3]]</f>
        <v>0</v>
      </c>
      <c r="I69" s="29">
        <f>Table25[[#This Row],[Atvaļinājums proporcionāli nostrādātajam laikam projektā (Visi atvaļinājumi kopā)]]-H69</f>
        <v>0</v>
      </c>
      <c r="J69" s="191"/>
      <c r="K69" s="192"/>
      <c r="L69" s="193"/>
      <c r="M69" s="194"/>
      <c r="N69" s="194"/>
      <c r="O69" s="194"/>
      <c r="P69" s="194"/>
      <c r="Q69" s="194"/>
      <c r="R69" s="194"/>
      <c r="S69" s="194"/>
      <c r="T69" s="195"/>
      <c r="U69" s="196"/>
      <c r="V69" s="106">
        <f>IF(COUNT(Table25[[#This Row],[Darba sākuma datums1]:[Amata pienākumu izpildes termiņš, vai darba beigu datums par kuru iesniegts MP2]])=2,MIN(DATE($V$23,12,31),$D69)-MAX(DATE($V$23,1,1),$C69)+1,0)</f>
        <v>0</v>
      </c>
      <c r="W69" s="99">
        <f>IF(COUNT(Table25[[#This Row],[Darba sākuma datums1]:[Amata pienākumu izpildes termiņš, vai darba beigu datums par kuru iesniegts MP2]])=2,MIN(DATE($W$23,12,31),$D69)-MAX(DATE($W$23,1,1),$C69)+1,0)</f>
        <v>0</v>
      </c>
      <c r="X69" s="99">
        <f>IF(COUNT(Table25[[#This Row],[Darba sākuma datums1]:[Amata pienākumu izpildes termiņš, vai darba beigu datums par kuru iesniegts MP2]])=2,MIN(DATE($X$23,12,31),$D69)-MAX(DATE($X$23,1,1),$C69)+1,0)</f>
        <v>0</v>
      </c>
      <c r="Y69" s="99">
        <f>IF(COUNT(Table25[[#This Row],[Darba sākuma datums1]:[Amata pienākumu izpildes termiņš, vai darba beigu datums par kuru iesniegts MP2]])=2,MIN(DATE($Y$23,12,31),$D69)-MAX(DATE($Y$23,1,1),$C69)+1,0)</f>
        <v>0</v>
      </c>
      <c r="Z69" s="99">
        <f>IF(COUNT(Table25[[#This Row],[Darba sākuma datums1]:[Amata pienākumu izpildes termiņš, vai darba beigu datums par kuru iesniegts MP2]])=2,MIN(DATE($Z$23,12,31),$D69)-MAX(DATE(Z$23,1,1),$C69)+1,0)</f>
        <v>0</v>
      </c>
      <c r="AA69" s="99">
        <f>IF(COUNT(Table25[[#This Row],[Darba sākuma datums1]:[Amata pienākumu izpildes termiņš, vai darba beigu datums par kuru iesniegts MP2]])=2,MIN(DATE($AA$23,12,31),$D69)-MAX(DATE($AA$23,1,1),$C69)+1,0)</f>
        <v>0</v>
      </c>
      <c r="AB69" s="99">
        <f>IF(COUNT(Table25[[#This Row],[Darba sākuma datums1]:[Amata pienākumu izpildes termiņš, vai darba beigu datums par kuru iesniegts MP2]])=2,MIN(DATE($AB$23,12,31),$D69)-MAX(DATE($AB$23,1,1),$C69)+1,0)</f>
        <v>0</v>
      </c>
      <c r="AC69" s="99">
        <f>IF(COUNT(Table25[[#This Row],[Darba sākuma datums1]:[Amata pienākumu izpildes termiņš, vai darba beigu datums par kuru iesniegts MP2]])=2,MIN(DATE($AC$23,12,31),$D69)-MAX(DATE($AC$23,1,1),$C69)+1,0)</f>
        <v>0</v>
      </c>
      <c r="AD69" s="109">
        <f>IF(COUNT(Table25[[#This Row],[Darba sākuma datums1]:[Amata pienākumu izpildes termiņš, vai darba beigu datums par kuru iesniegts MP2]])=2,MIN(DATE($AD$23,12,31),$D69)-MAX(DATE($AD$23,1,1),$C69)+1,0)</f>
        <v>0</v>
      </c>
      <c r="AE69" s="106">
        <f t="shared" si="10"/>
        <v>0</v>
      </c>
      <c r="AF69" s="99">
        <f t="shared" si="1"/>
        <v>0</v>
      </c>
      <c r="AG69" s="99">
        <f t="shared" si="2"/>
        <v>0</v>
      </c>
      <c r="AH69" s="99">
        <f t="shared" si="3"/>
        <v>0</v>
      </c>
      <c r="AI69" s="99">
        <f t="shared" si="4"/>
        <v>0</v>
      </c>
      <c r="AJ69" s="99">
        <f t="shared" si="5"/>
        <v>0</v>
      </c>
      <c r="AK69" s="99">
        <f t="shared" si="6"/>
        <v>0</v>
      </c>
      <c r="AL69" s="99">
        <f t="shared" si="7"/>
        <v>0</v>
      </c>
      <c r="AM69" s="100">
        <f t="shared" si="8"/>
        <v>0</v>
      </c>
      <c r="AN69" s="103" t="e">
        <f>Table25[[#This Row],[2021]]/Table25[[#This Row],[d.2021]]</f>
        <v>#DIV/0!</v>
      </c>
      <c r="AO69" s="104" t="e">
        <f>Table25[[#This Row],[2022]]/Table25[[#This Row],[d.2022]]</f>
        <v>#DIV/0!</v>
      </c>
      <c r="AP69" s="104" t="e">
        <f>Table25[[#This Row],[2023]]/Table25[[#This Row],[d.2023]]</f>
        <v>#DIV/0!</v>
      </c>
      <c r="AQ69" s="104" t="e">
        <f>Table25[[#This Row],[2024]]/Table25[[#This Row],[d.2024]]</f>
        <v>#DIV/0!</v>
      </c>
      <c r="AR69" s="104" t="e">
        <f>Table25[[#This Row],[2025]]/Table25[[#This Row],[d.2025]]</f>
        <v>#DIV/0!</v>
      </c>
      <c r="AS69" s="104" t="e">
        <f>Table25[[#This Row],[2026]]/Table25[[#This Row],[d.2026]]</f>
        <v>#DIV/0!</v>
      </c>
      <c r="AT69" s="104" t="e">
        <f>Table25[[#This Row],[2027]]/Table25[[#This Row],[d.2027]]</f>
        <v>#DIV/0!</v>
      </c>
      <c r="AU69" s="104" t="e">
        <f>Table25[[#This Row],[2028]]/Table25[[#This Row],[d.2028]]</f>
        <v>#DIV/0!</v>
      </c>
      <c r="AV69" s="108" t="e">
        <f>Table25[[#This Row],[2029]]/Table25[[#This Row],[d.2029]]</f>
        <v>#DIV/0!</v>
      </c>
      <c r="AW69" s="97" t="e">
        <f>Table25[[#This Row],[e.2021]]/Table25[[#This Row],[Papildatvaļinājums par 20216]]</f>
        <v>#DIV/0!</v>
      </c>
      <c r="AX69" s="97" t="e">
        <f>Table25[[#This Row],[e.2022]]/Table25[[#This Row],[Papildatvaļinājums par 20226]]</f>
        <v>#DIV/0!</v>
      </c>
      <c r="AY69" s="97" t="e">
        <f>Table25[[#This Row],[e.2023]]/Table25[[#This Row],[Papildatvaļinājums par 20236]]</f>
        <v>#DIV/0!</v>
      </c>
      <c r="AZ69" s="97" t="e">
        <f>Table25[[#This Row],[e.2024]]/Table25[[#This Row],[Papildatvaļinājums par 20246]]</f>
        <v>#DIV/0!</v>
      </c>
      <c r="BA69" s="97" t="e">
        <f>Table25[[#This Row],[e.2025]]/Table25[[#This Row],[Papildatvaļinājums par 20256]]</f>
        <v>#DIV/0!</v>
      </c>
      <c r="BB69" s="97" t="e">
        <f>Table25[[#This Row],[e.2026]]/Table25[[#This Row],[Papildatvaļinājums par 20266]]</f>
        <v>#DIV/0!</v>
      </c>
      <c r="BC69" s="97" t="e">
        <f>Table25[[#This Row],[e.2027]]/Table25[[#This Row],[Papildatvaļinājums par 20276]]</f>
        <v>#DIV/0!</v>
      </c>
      <c r="BD69" s="97" t="e">
        <f>Table25[[#This Row],[e.2028]]/Table25[[#This Row],[Papildatvaļinājums par 20286]]</f>
        <v>#DIV/0!</v>
      </c>
      <c r="BE69" s="98" t="e">
        <f>Table25[[#This Row],[e.2029]]/Table25[[#This Row],[Papildatvaļinājums par 20296]]</f>
        <v>#DIV/0!</v>
      </c>
      <c r="BF69" s="85">
        <f>YEAR(Table25[[#This Row],[Ja papildatvaļinājums - darbinieka darba uzsākšana iestādē, ja darbs projektā nav uzsākts 1.janvārī4]])</f>
        <v>1900</v>
      </c>
      <c r="BG69" s="86">
        <f>MONTH(Table25[[#This Row],[Ja papildatvaļinājums - darbinieka darba uzsākšana iestādē, ja darbs projektā nav uzsākts 1.janvārī4]])</f>
        <v>1</v>
      </c>
      <c r="BH69" s="86">
        <f>DAY(Table25[[#This Row],[Ja papildatvaļinājums - darbinieka darba uzsākšana iestādē, ja darbs projektā nav uzsākts 1.janvārī4]])</f>
        <v>0</v>
      </c>
      <c r="BI69" s="147">
        <f t="shared" si="11"/>
        <v>1</v>
      </c>
      <c r="BJ69" s="144" cm="1">
        <f t="array" ref="BJ69">_xlfn.IFS($BF69=2021,$BI69,$BS69=2021,$BV69,$BF69&lt;2021,$BJ$22,$BS69&gt;2021,$BJ$22,$BF69&gt;2021,$BJ$22,$BS69&lt;2021,$BJ$22)</f>
        <v>365</v>
      </c>
      <c r="BK69" s="116" cm="1">
        <f t="array" ref="BK69">_xlfn.IFS($BF69=2022,$BI69,$BS69=2022,$BV69,$BF69&lt;2022,$BK$22,$BS69&gt;2022,$BK$22,$BF69&gt;2022,$BK$22,$BS69&lt;2022,$BK$22)</f>
        <v>365</v>
      </c>
      <c r="BL69" s="116" cm="1">
        <f t="array" ref="BL69">_xlfn.IFS($BF69=2023,$BI69,$BS69=2023,$BV69,$BF69&lt;2023,$BL$22,$BS69&gt;2023,$BL$22,$BF69&gt;2023,$BL$22,$BS69&lt;2023,$BL$22)</f>
        <v>365</v>
      </c>
      <c r="BM69" s="116" cm="1">
        <f t="array" ref="BM69">_xlfn.IFS($BF69=2024,$BI69,$BS69=2024,$BV69,$BF69&lt;2024,$BM$22,$BS69&gt;2024,$BM$22,$BF69&gt;2024,$BM$22,$BS69&lt;2024,$BM$22)</f>
        <v>366</v>
      </c>
      <c r="BN69" s="116" cm="1">
        <f t="array" ref="BN69">_xlfn.IFS($BF69=2025,$BI69,$BS69=2025,$BV69,$BF69&lt;2025,$BN$22,$BS69&gt;2025,$BN$22,$BF69&gt;2025,$BN$22,$BS69&lt;2025,$BN$22)</f>
        <v>365</v>
      </c>
      <c r="BO69" s="116" cm="1">
        <f t="array" ref="BO69">_xlfn.IFS($BF69=2026,$BI69,$BS69=2026,$BV69,$BF69&lt;2026,$BO$22,$BS69&gt;2026,$BO$22,$BF69&gt;2026,$BO$22,$BS69&lt;2026,$BO$22)</f>
        <v>365</v>
      </c>
      <c r="BP69" s="116" cm="1">
        <f t="array" ref="BP69">_xlfn.IFS($BF69=2027,$BI69,$BS69=2027,$BV69,$BF69&lt;2027,$BP$22,$BS69&gt;2027,$BP$22,$BF69&gt;2027,$BP$22,$BS69&lt;2027,$BP$22)</f>
        <v>365</v>
      </c>
      <c r="BQ69" s="116" cm="1">
        <f t="array" ref="BQ69">_xlfn.IFS($BF69=2028,$BI69,$BS69=2028,$BV69,$BF69&lt;2028,$BQ$22,$BS69&gt;2028,$BQ$22,$BF69&gt;2028,$BQ$22,$BS69&lt;2028,$BQ$22)</f>
        <v>366</v>
      </c>
      <c r="BR69" s="119" cm="1">
        <f t="array" ref="BR69">_xlfn.IFS($BF69=2029,$BI69,$BS69=2029,$BV69,$BF69&lt;2029,$BR$22,$BS69&gt;2029,$BR$22,$BF69&gt;2029,$BR$22,$BS69&lt;2029,$BR$22)</f>
        <v>365</v>
      </c>
      <c r="BS69" s="142">
        <f>YEAR(Table25[[#This Row],[Ja papildatvaļinājums - darbinieka darba beigšanas datums iestādē, ja darbs projektā nav beigts  31.decembrī5]])</f>
        <v>1900</v>
      </c>
      <c r="BT69" s="141">
        <f>MONTH(Table25[[#This Row],[Ja papildatvaļinājums - darbinieka darba beigšanas datums iestādē, ja darbs projektā nav beigts  31.decembrī5]])</f>
        <v>1</v>
      </c>
      <c r="BU69" s="141">
        <f>DAY(Table25[[#This Row],[Ja papildatvaļinājums - darbinieka darba beigšanas datums iestādē, ja darbs projektā nav beigts  31.decembrī5]])</f>
        <v>0</v>
      </c>
      <c r="BV69" s="141">
        <f>IF(YEAR($J69)=YEAR($K69),MIN(DATE($BS69,$BT69,$BU69),$K69)-MAX(DATE($BF69,$BG69,$BH69),$J69)+1,MIN(DATE($BS69,$BT69,$BU69),$K69)-MAX(DATE(Table25[[#This Row],[Darba beigu gads iestādē]],1,1))+1)</f>
        <v>1</v>
      </c>
    </row>
    <row r="70" spans="1:74" x14ac:dyDescent="0.3">
      <c r="A70" s="26">
        <v>47</v>
      </c>
      <c r="B70" s="3"/>
      <c r="C70" s="197"/>
      <c r="D70" s="198"/>
      <c r="E70" s="63">
        <f>SUMIF(Table25[[#This Row],[b.2021]:[c.2029]],"&gt;0",Table25[[#This Row],[b.2021]:[c.2029]])</f>
        <v>0</v>
      </c>
      <c r="F70" s="189"/>
      <c r="G70" s="190"/>
      <c r="H70" s="66">
        <f>Table25[[#This Row],[Atvaļinājuma dienu skaits, kas projektā attiecināts iepriekšējos MP ]]+Table25[[#This Row],[Atvaļinājuma dienu skaits, kas pieprasīts šajā MP3]]</f>
        <v>0</v>
      </c>
      <c r="I70" s="29">
        <f>Table25[[#This Row],[Atvaļinājums proporcionāli nostrādātajam laikam projektā (Visi atvaļinājumi kopā)]]-H70</f>
        <v>0</v>
      </c>
      <c r="J70" s="191"/>
      <c r="K70" s="192"/>
      <c r="L70" s="193"/>
      <c r="M70" s="194"/>
      <c r="N70" s="194"/>
      <c r="O70" s="194"/>
      <c r="P70" s="194"/>
      <c r="Q70" s="194"/>
      <c r="R70" s="194"/>
      <c r="S70" s="194"/>
      <c r="T70" s="195"/>
      <c r="U70" s="196"/>
      <c r="V70" s="106">
        <f>IF(COUNT(Table25[[#This Row],[Darba sākuma datums1]:[Amata pienākumu izpildes termiņš, vai darba beigu datums par kuru iesniegts MP2]])=2,MIN(DATE($V$23,12,31),$D70)-MAX(DATE($V$23,1,1),$C70)+1,0)</f>
        <v>0</v>
      </c>
      <c r="W70" s="99">
        <f>IF(COUNT(Table25[[#This Row],[Darba sākuma datums1]:[Amata pienākumu izpildes termiņš, vai darba beigu datums par kuru iesniegts MP2]])=2,MIN(DATE($W$23,12,31),$D70)-MAX(DATE($W$23,1,1),$C70)+1,0)</f>
        <v>0</v>
      </c>
      <c r="X70" s="99">
        <f>IF(COUNT(Table25[[#This Row],[Darba sākuma datums1]:[Amata pienākumu izpildes termiņš, vai darba beigu datums par kuru iesniegts MP2]])=2,MIN(DATE($X$23,12,31),$D70)-MAX(DATE($X$23,1,1),$C70)+1,0)</f>
        <v>0</v>
      </c>
      <c r="Y70" s="99">
        <f>IF(COUNT(Table25[[#This Row],[Darba sākuma datums1]:[Amata pienākumu izpildes termiņš, vai darba beigu datums par kuru iesniegts MP2]])=2,MIN(DATE($Y$23,12,31),$D70)-MAX(DATE($Y$23,1,1),$C70)+1,0)</f>
        <v>0</v>
      </c>
      <c r="Z70" s="99">
        <f>IF(COUNT(Table25[[#This Row],[Darba sākuma datums1]:[Amata pienākumu izpildes termiņš, vai darba beigu datums par kuru iesniegts MP2]])=2,MIN(DATE($Z$23,12,31),$D70)-MAX(DATE(Z$23,1,1),$C70)+1,0)</f>
        <v>0</v>
      </c>
      <c r="AA70" s="99">
        <f>IF(COUNT(Table25[[#This Row],[Darba sākuma datums1]:[Amata pienākumu izpildes termiņš, vai darba beigu datums par kuru iesniegts MP2]])=2,MIN(DATE($AA$23,12,31),$D70)-MAX(DATE($AA$23,1,1),$C70)+1,0)</f>
        <v>0</v>
      </c>
      <c r="AB70" s="99">
        <f>IF(COUNT(Table25[[#This Row],[Darba sākuma datums1]:[Amata pienākumu izpildes termiņš, vai darba beigu datums par kuru iesniegts MP2]])=2,MIN(DATE($AB$23,12,31),$D70)-MAX(DATE($AB$23,1,1),$C70)+1,0)</f>
        <v>0</v>
      </c>
      <c r="AC70" s="99">
        <f>IF(COUNT(Table25[[#This Row],[Darba sākuma datums1]:[Amata pienākumu izpildes termiņš, vai darba beigu datums par kuru iesniegts MP2]])=2,MIN(DATE($AC$23,12,31),$D70)-MAX(DATE($AC$23,1,1),$C70)+1,0)</f>
        <v>0</v>
      </c>
      <c r="AD70" s="109">
        <f>IF(COUNT(Table25[[#This Row],[Darba sākuma datums1]:[Amata pienākumu izpildes termiņš, vai darba beigu datums par kuru iesniegts MP2]])=2,MIN(DATE($AD$23,12,31),$D70)-MAX(DATE($AD$23,1,1),$C70)+1,0)</f>
        <v>0</v>
      </c>
      <c r="AE70" s="106">
        <f t="shared" si="10"/>
        <v>0</v>
      </c>
      <c r="AF70" s="99">
        <f t="shared" si="1"/>
        <v>0</v>
      </c>
      <c r="AG70" s="99">
        <f t="shared" si="2"/>
        <v>0</v>
      </c>
      <c r="AH70" s="99">
        <f t="shared" si="3"/>
        <v>0</v>
      </c>
      <c r="AI70" s="99">
        <f t="shared" si="4"/>
        <v>0</v>
      </c>
      <c r="AJ70" s="99">
        <f t="shared" si="5"/>
        <v>0</v>
      </c>
      <c r="AK70" s="99">
        <f t="shared" si="6"/>
        <v>0</v>
      </c>
      <c r="AL70" s="99">
        <f t="shared" si="7"/>
        <v>0</v>
      </c>
      <c r="AM70" s="100">
        <f t="shared" si="8"/>
        <v>0</v>
      </c>
      <c r="AN70" s="103" t="e">
        <f>Table25[[#This Row],[2021]]/Table25[[#This Row],[d.2021]]</f>
        <v>#DIV/0!</v>
      </c>
      <c r="AO70" s="104" t="e">
        <f>Table25[[#This Row],[2022]]/Table25[[#This Row],[d.2022]]</f>
        <v>#DIV/0!</v>
      </c>
      <c r="AP70" s="104" t="e">
        <f>Table25[[#This Row],[2023]]/Table25[[#This Row],[d.2023]]</f>
        <v>#DIV/0!</v>
      </c>
      <c r="AQ70" s="104" t="e">
        <f>Table25[[#This Row],[2024]]/Table25[[#This Row],[d.2024]]</f>
        <v>#DIV/0!</v>
      </c>
      <c r="AR70" s="104" t="e">
        <f>Table25[[#This Row],[2025]]/Table25[[#This Row],[d.2025]]</f>
        <v>#DIV/0!</v>
      </c>
      <c r="AS70" s="104" t="e">
        <f>Table25[[#This Row],[2026]]/Table25[[#This Row],[d.2026]]</f>
        <v>#DIV/0!</v>
      </c>
      <c r="AT70" s="104" t="e">
        <f>Table25[[#This Row],[2027]]/Table25[[#This Row],[d.2027]]</f>
        <v>#DIV/0!</v>
      </c>
      <c r="AU70" s="104" t="e">
        <f>Table25[[#This Row],[2028]]/Table25[[#This Row],[d.2028]]</f>
        <v>#DIV/0!</v>
      </c>
      <c r="AV70" s="108" t="e">
        <f>Table25[[#This Row],[2029]]/Table25[[#This Row],[d.2029]]</f>
        <v>#DIV/0!</v>
      </c>
      <c r="AW70" s="97" t="e">
        <f>Table25[[#This Row],[e.2021]]/Table25[[#This Row],[Papildatvaļinājums par 20216]]</f>
        <v>#DIV/0!</v>
      </c>
      <c r="AX70" s="97" t="e">
        <f>Table25[[#This Row],[e.2022]]/Table25[[#This Row],[Papildatvaļinājums par 20226]]</f>
        <v>#DIV/0!</v>
      </c>
      <c r="AY70" s="97" t="e">
        <f>Table25[[#This Row],[e.2023]]/Table25[[#This Row],[Papildatvaļinājums par 20236]]</f>
        <v>#DIV/0!</v>
      </c>
      <c r="AZ70" s="97" t="e">
        <f>Table25[[#This Row],[e.2024]]/Table25[[#This Row],[Papildatvaļinājums par 20246]]</f>
        <v>#DIV/0!</v>
      </c>
      <c r="BA70" s="97" t="e">
        <f>Table25[[#This Row],[e.2025]]/Table25[[#This Row],[Papildatvaļinājums par 20256]]</f>
        <v>#DIV/0!</v>
      </c>
      <c r="BB70" s="97" t="e">
        <f>Table25[[#This Row],[e.2026]]/Table25[[#This Row],[Papildatvaļinājums par 20266]]</f>
        <v>#DIV/0!</v>
      </c>
      <c r="BC70" s="97" t="e">
        <f>Table25[[#This Row],[e.2027]]/Table25[[#This Row],[Papildatvaļinājums par 20276]]</f>
        <v>#DIV/0!</v>
      </c>
      <c r="BD70" s="97" t="e">
        <f>Table25[[#This Row],[e.2028]]/Table25[[#This Row],[Papildatvaļinājums par 20286]]</f>
        <v>#DIV/0!</v>
      </c>
      <c r="BE70" s="98" t="e">
        <f>Table25[[#This Row],[e.2029]]/Table25[[#This Row],[Papildatvaļinājums par 20296]]</f>
        <v>#DIV/0!</v>
      </c>
      <c r="BF70" s="85">
        <f>YEAR(Table25[[#This Row],[Ja papildatvaļinājums - darbinieka darba uzsākšana iestādē, ja darbs projektā nav uzsākts 1.janvārī4]])</f>
        <v>1900</v>
      </c>
      <c r="BG70" s="86">
        <f>MONTH(Table25[[#This Row],[Ja papildatvaļinājums - darbinieka darba uzsākšana iestādē, ja darbs projektā nav uzsākts 1.janvārī4]])</f>
        <v>1</v>
      </c>
      <c r="BH70" s="86">
        <f>DAY(Table25[[#This Row],[Ja papildatvaļinājums - darbinieka darba uzsākšana iestādē, ja darbs projektā nav uzsākts 1.janvārī4]])</f>
        <v>0</v>
      </c>
      <c r="BI70" s="147">
        <f t="shared" si="11"/>
        <v>1</v>
      </c>
      <c r="BJ70" s="144" cm="1">
        <f t="array" ref="BJ70">_xlfn.IFS($BF70=2021,$BI70,$BS70=2021,$BV70,$BF70&lt;2021,$BJ$22,$BS70&gt;2021,$BJ$22,$BF70&gt;2021,$BJ$22,$BS70&lt;2021,$BJ$22)</f>
        <v>365</v>
      </c>
      <c r="BK70" s="116" cm="1">
        <f t="array" ref="BK70">_xlfn.IFS($BF70=2022,$BI70,$BS70=2022,$BV70,$BF70&lt;2022,$BK$22,$BS70&gt;2022,$BK$22,$BF70&gt;2022,$BK$22,$BS70&lt;2022,$BK$22)</f>
        <v>365</v>
      </c>
      <c r="BL70" s="116" cm="1">
        <f t="array" ref="BL70">_xlfn.IFS($BF70=2023,$BI70,$BS70=2023,$BV70,$BF70&lt;2023,$BL$22,$BS70&gt;2023,$BL$22,$BF70&gt;2023,$BL$22,$BS70&lt;2023,$BL$22)</f>
        <v>365</v>
      </c>
      <c r="BM70" s="116" cm="1">
        <f t="array" ref="BM70">_xlfn.IFS($BF70=2024,$BI70,$BS70=2024,$BV70,$BF70&lt;2024,$BM$22,$BS70&gt;2024,$BM$22,$BF70&gt;2024,$BM$22,$BS70&lt;2024,$BM$22)</f>
        <v>366</v>
      </c>
      <c r="BN70" s="116" cm="1">
        <f t="array" ref="BN70">_xlfn.IFS($BF70=2025,$BI70,$BS70=2025,$BV70,$BF70&lt;2025,$BN$22,$BS70&gt;2025,$BN$22,$BF70&gt;2025,$BN$22,$BS70&lt;2025,$BN$22)</f>
        <v>365</v>
      </c>
      <c r="BO70" s="116" cm="1">
        <f t="array" ref="BO70">_xlfn.IFS($BF70=2026,$BI70,$BS70=2026,$BV70,$BF70&lt;2026,$BO$22,$BS70&gt;2026,$BO$22,$BF70&gt;2026,$BO$22,$BS70&lt;2026,$BO$22)</f>
        <v>365</v>
      </c>
      <c r="BP70" s="116" cm="1">
        <f t="array" ref="BP70">_xlfn.IFS($BF70=2027,$BI70,$BS70=2027,$BV70,$BF70&lt;2027,$BP$22,$BS70&gt;2027,$BP$22,$BF70&gt;2027,$BP$22,$BS70&lt;2027,$BP$22)</f>
        <v>365</v>
      </c>
      <c r="BQ70" s="116" cm="1">
        <f t="array" ref="BQ70">_xlfn.IFS($BF70=2028,$BI70,$BS70=2028,$BV70,$BF70&lt;2028,$BQ$22,$BS70&gt;2028,$BQ$22,$BF70&gt;2028,$BQ$22,$BS70&lt;2028,$BQ$22)</f>
        <v>366</v>
      </c>
      <c r="BR70" s="119" cm="1">
        <f t="array" ref="BR70">_xlfn.IFS($BF70=2029,$BI70,$BS70=2029,$BV70,$BF70&lt;2029,$BR$22,$BS70&gt;2029,$BR$22,$BF70&gt;2029,$BR$22,$BS70&lt;2029,$BR$22)</f>
        <v>365</v>
      </c>
      <c r="BS70" s="142">
        <f>YEAR(Table25[[#This Row],[Ja papildatvaļinājums - darbinieka darba beigšanas datums iestādē, ja darbs projektā nav beigts  31.decembrī5]])</f>
        <v>1900</v>
      </c>
      <c r="BT70" s="141">
        <f>MONTH(Table25[[#This Row],[Ja papildatvaļinājums - darbinieka darba beigšanas datums iestādē, ja darbs projektā nav beigts  31.decembrī5]])</f>
        <v>1</v>
      </c>
      <c r="BU70" s="141">
        <f>DAY(Table25[[#This Row],[Ja papildatvaļinājums - darbinieka darba beigšanas datums iestādē, ja darbs projektā nav beigts  31.decembrī5]])</f>
        <v>0</v>
      </c>
      <c r="BV70" s="141">
        <f>IF(YEAR($J70)=YEAR($K70),MIN(DATE($BS70,$BT70,$BU70),$K70)-MAX(DATE($BF70,$BG70,$BH70),$J70)+1,MIN(DATE($BS70,$BT70,$BU70),$K70)-MAX(DATE(Table25[[#This Row],[Darba beigu gads iestādē]],1,1))+1)</f>
        <v>1</v>
      </c>
    </row>
    <row r="71" spans="1:74" x14ac:dyDescent="0.3">
      <c r="A71" s="26">
        <v>48</v>
      </c>
      <c r="B71" s="3"/>
      <c r="C71" s="197"/>
      <c r="D71" s="198"/>
      <c r="E71" s="63">
        <f>SUMIF(Table25[[#This Row],[b.2021]:[c.2029]],"&gt;0",Table25[[#This Row],[b.2021]:[c.2029]])</f>
        <v>0</v>
      </c>
      <c r="F71" s="189"/>
      <c r="G71" s="190"/>
      <c r="H71" s="66">
        <f>Table25[[#This Row],[Atvaļinājuma dienu skaits, kas projektā attiecināts iepriekšējos MP ]]+Table25[[#This Row],[Atvaļinājuma dienu skaits, kas pieprasīts šajā MP3]]</f>
        <v>0</v>
      </c>
      <c r="I71" s="29">
        <f>Table25[[#This Row],[Atvaļinājums proporcionāli nostrādātajam laikam projektā (Visi atvaļinājumi kopā)]]-H71</f>
        <v>0</v>
      </c>
      <c r="J71" s="191"/>
      <c r="K71" s="192"/>
      <c r="L71" s="193"/>
      <c r="M71" s="194"/>
      <c r="N71" s="194"/>
      <c r="O71" s="194"/>
      <c r="P71" s="194"/>
      <c r="Q71" s="194"/>
      <c r="R71" s="194"/>
      <c r="S71" s="194"/>
      <c r="T71" s="195"/>
      <c r="U71" s="196"/>
      <c r="V71" s="106">
        <f>IF(COUNT(Table25[[#This Row],[Darba sākuma datums1]:[Amata pienākumu izpildes termiņš, vai darba beigu datums par kuru iesniegts MP2]])=2,MIN(DATE($V$23,12,31),$D71)-MAX(DATE($V$23,1,1),$C71)+1,0)</f>
        <v>0</v>
      </c>
      <c r="W71" s="99">
        <f>IF(COUNT(Table25[[#This Row],[Darba sākuma datums1]:[Amata pienākumu izpildes termiņš, vai darba beigu datums par kuru iesniegts MP2]])=2,MIN(DATE($W$23,12,31),$D71)-MAX(DATE($W$23,1,1),$C71)+1,0)</f>
        <v>0</v>
      </c>
      <c r="X71" s="99">
        <f>IF(COUNT(Table25[[#This Row],[Darba sākuma datums1]:[Amata pienākumu izpildes termiņš, vai darba beigu datums par kuru iesniegts MP2]])=2,MIN(DATE($X$23,12,31),$D71)-MAX(DATE($X$23,1,1),$C71)+1,0)</f>
        <v>0</v>
      </c>
      <c r="Y71" s="99">
        <f>IF(COUNT(Table25[[#This Row],[Darba sākuma datums1]:[Amata pienākumu izpildes termiņš, vai darba beigu datums par kuru iesniegts MP2]])=2,MIN(DATE($Y$23,12,31),$D71)-MAX(DATE($Y$23,1,1),$C71)+1,0)</f>
        <v>0</v>
      </c>
      <c r="Z71" s="99">
        <f>IF(COUNT(Table25[[#This Row],[Darba sākuma datums1]:[Amata pienākumu izpildes termiņš, vai darba beigu datums par kuru iesniegts MP2]])=2,MIN(DATE($Z$23,12,31),$D71)-MAX(DATE(Z$23,1,1),$C71)+1,0)</f>
        <v>0</v>
      </c>
      <c r="AA71" s="99">
        <f>IF(COUNT(Table25[[#This Row],[Darba sākuma datums1]:[Amata pienākumu izpildes termiņš, vai darba beigu datums par kuru iesniegts MP2]])=2,MIN(DATE($AA$23,12,31),$D71)-MAX(DATE($AA$23,1,1),$C71)+1,0)</f>
        <v>0</v>
      </c>
      <c r="AB71" s="99">
        <f>IF(COUNT(Table25[[#This Row],[Darba sākuma datums1]:[Amata pienākumu izpildes termiņš, vai darba beigu datums par kuru iesniegts MP2]])=2,MIN(DATE($AB$23,12,31),$D71)-MAX(DATE($AB$23,1,1),$C71)+1,0)</f>
        <v>0</v>
      </c>
      <c r="AC71" s="99">
        <f>IF(COUNT(Table25[[#This Row],[Darba sākuma datums1]:[Amata pienākumu izpildes termiņš, vai darba beigu datums par kuru iesniegts MP2]])=2,MIN(DATE($AC$23,12,31),$D71)-MAX(DATE($AC$23,1,1),$C71)+1,0)</f>
        <v>0</v>
      </c>
      <c r="AD71" s="109">
        <f>IF(COUNT(Table25[[#This Row],[Darba sākuma datums1]:[Amata pienākumu izpildes termiņš, vai darba beigu datums par kuru iesniegts MP2]])=2,MIN(DATE($AD$23,12,31),$D71)-MAX(DATE($AD$23,1,1),$C71)+1,0)</f>
        <v>0</v>
      </c>
      <c r="AE71" s="106">
        <f t="shared" si="10"/>
        <v>0</v>
      </c>
      <c r="AF71" s="99">
        <f t="shared" si="1"/>
        <v>0</v>
      </c>
      <c r="AG71" s="99">
        <f t="shared" si="2"/>
        <v>0</v>
      </c>
      <c r="AH71" s="99">
        <f t="shared" si="3"/>
        <v>0</v>
      </c>
      <c r="AI71" s="99">
        <f t="shared" si="4"/>
        <v>0</v>
      </c>
      <c r="AJ71" s="99">
        <f t="shared" si="5"/>
        <v>0</v>
      </c>
      <c r="AK71" s="99">
        <f t="shared" si="6"/>
        <v>0</v>
      </c>
      <c r="AL71" s="99">
        <f t="shared" si="7"/>
        <v>0</v>
      </c>
      <c r="AM71" s="100">
        <f t="shared" si="8"/>
        <v>0</v>
      </c>
      <c r="AN71" s="103" t="e">
        <f>Table25[[#This Row],[2021]]/Table25[[#This Row],[d.2021]]</f>
        <v>#DIV/0!</v>
      </c>
      <c r="AO71" s="104" t="e">
        <f>Table25[[#This Row],[2022]]/Table25[[#This Row],[d.2022]]</f>
        <v>#DIV/0!</v>
      </c>
      <c r="AP71" s="104" t="e">
        <f>Table25[[#This Row],[2023]]/Table25[[#This Row],[d.2023]]</f>
        <v>#DIV/0!</v>
      </c>
      <c r="AQ71" s="104" t="e">
        <f>Table25[[#This Row],[2024]]/Table25[[#This Row],[d.2024]]</f>
        <v>#DIV/0!</v>
      </c>
      <c r="AR71" s="104" t="e">
        <f>Table25[[#This Row],[2025]]/Table25[[#This Row],[d.2025]]</f>
        <v>#DIV/0!</v>
      </c>
      <c r="AS71" s="104" t="e">
        <f>Table25[[#This Row],[2026]]/Table25[[#This Row],[d.2026]]</f>
        <v>#DIV/0!</v>
      </c>
      <c r="AT71" s="104" t="e">
        <f>Table25[[#This Row],[2027]]/Table25[[#This Row],[d.2027]]</f>
        <v>#DIV/0!</v>
      </c>
      <c r="AU71" s="104" t="e">
        <f>Table25[[#This Row],[2028]]/Table25[[#This Row],[d.2028]]</f>
        <v>#DIV/0!</v>
      </c>
      <c r="AV71" s="108" t="e">
        <f>Table25[[#This Row],[2029]]/Table25[[#This Row],[d.2029]]</f>
        <v>#DIV/0!</v>
      </c>
      <c r="AW71" s="97" t="e">
        <f>Table25[[#This Row],[e.2021]]/Table25[[#This Row],[Papildatvaļinājums par 20216]]</f>
        <v>#DIV/0!</v>
      </c>
      <c r="AX71" s="97" t="e">
        <f>Table25[[#This Row],[e.2022]]/Table25[[#This Row],[Papildatvaļinājums par 20226]]</f>
        <v>#DIV/0!</v>
      </c>
      <c r="AY71" s="97" t="e">
        <f>Table25[[#This Row],[e.2023]]/Table25[[#This Row],[Papildatvaļinājums par 20236]]</f>
        <v>#DIV/0!</v>
      </c>
      <c r="AZ71" s="97" t="e">
        <f>Table25[[#This Row],[e.2024]]/Table25[[#This Row],[Papildatvaļinājums par 20246]]</f>
        <v>#DIV/0!</v>
      </c>
      <c r="BA71" s="97" t="e">
        <f>Table25[[#This Row],[e.2025]]/Table25[[#This Row],[Papildatvaļinājums par 20256]]</f>
        <v>#DIV/0!</v>
      </c>
      <c r="BB71" s="97" t="e">
        <f>Table25[[#This Row],[e.2026]]/Table25[[#This Row],[Papildatvaļinājums par 20266]]</f>
        <v>#DIV/0!</v>
      </c>
      <c r="BC71" s="97" t="e">
        <f>Table25[[#This Row],[e.2027]]/Table25[[#This Row],[Papildatvaļinājums par 20276]]</f>
        <v>#DIV/0!</v>
      </c>
      <c r="BD71" s="97" t="e">
        <f>Table25[[#This Row],[e.2028]]/Table25[[#This Row],[Papildatvaļinājums par 20286]]</f>
        <v>#DIV/0!</v>
      </c>
      <c r="BE71" s="98" t="e">
        <f>Table25[[#This Row],[e.2029]]/Table25[[#This Row],[Papildatvaļinājums par 20296]]</f>
        <v>#DIV/0!</v>
      </c>
      <c r="BF71" s="85">
        <f>YEAR(Table25[[#This Row],[Ja papildatvaļinājums - darbinieka darba uzsākšana iestādē, ja darbs projektā nav uzsākts 1.janvārī4]])</f>
        <v>1900</v>
      </c>
      <c r="BG71" s="86">
        <f>MONTH(Table25[[#This Row],[Ja papildatvaļinājums - darbinieka darba uzsākšana iestādē, ja darbs projektā nav uzsākts 1.janvārī4]])</f>
        <v>1</v>
      </c>
      <c r="BH71" s="86">
        <f>DAY(Table25[[#This Row],[Ja papildatvaļinājums - darbinieka darba uzsākšana iestādē, ja darbs projektā nav uzsākts 1.janvārī4]])</f>
        <v>0</v>
      </c>
      <c r="BI71" s="147">
        <f t="shared" si="11"/>
        <v>1</v>
      </c>
      <c r="BJ71" s="144" cm="1">
        <f t="array" ref="BJ71">_xlfn.IFS($BF71=2021,$BI71,$BS71=2021,$BV71,$BF71&lt;2021,$BJ$22,$BS71&gt;2021,$BJ$22,$BF71&gt;2021,$BJ$22,$BS71&lt;2021,$BJ$22)</f>
        <v>365</v>
      </c>
      <c r="BK71" s="116" cm="1">
        <f t="array" ref="BK71">_xlfn.IFS($BF71=2022,$BI71,$BS71=2022,$BV71,$BF71&lt;2022,$BK$22,$BS71&gt;2022,$BK$22,$BF71&gt;2022,$BK$22,$BS71&lt;2022,$BK$22)</f>
        <v>365</v>
      </c>
      <c r="BL71" s="116" cm="1">
        <f t="array" ref="BL71">_xlfn.IFS($BF71=2023,$BI71,$BS71=2023,$BV71,$BF71&lt;2023,$BL$22,$BS71&gt;2023,$BL$22,$BF71&gt;2023,$BL$22,$BS71&lt;2023,$BL$22)</f>
        <v>365</v>
      </c>
      <c r="BM71" s="116" cm="1">
        <f t="array" ref="BM71">_xlfn.IFS($BF71=2024,$BI71,$BS71=2024,$BV71,$BF71&lt;2024,$BM$22,$BS71&gt;2024,$BM$22,$BF71&gt;2024,$BM$22,$BS71&lt;2024,$BM$22)</f>
        <v>366</v>
      </c>
      <c r="BN71" s="116" cm="1">
        <f t="array" ref="BN71">_xlfn.IFS($BF71=2025,$BI71,$BS71=2025,$BV71,$BF71&lt;2025,$BN$22,$BS71&gt;2025,$BN$22,$BF71&gt;2025,$BN$22,$BS71&lt;2025,$BN$22)</f>
        <v>365</v>
      </c>
      <c r="BO71" s="116" cm="1">
        <f t="array" ref="BO71">_xlfn.IFS($BF71=2026,$BI71,$BS71=2026,$BV71,$BF71&lt;2026,$BO$22,$BS71&gt;2026,$BO$22,$BF71&gt;2026,$BO$22,$BS71&lt;2026,$BO$22)</f>
        <v>365</v>
      </c>
      <c r="BP71" s="116" cm="1">
        <f t="array" ref="BP71">_xlfn.IFS($BF71=2027,$BI71,$BS71=2027,$BV71,$BF71&lt;2027,$BP$22,$BS71&gt;2027,$BP$22,$BF71&gt;2027,$BP$22,$BS71&lt;2027,$BP$22)</f>
        <v>365</v>
      </c>
      <c r="BQ71" s="116" cm="1">
        <f t="array" ref="BQ71">_xlfn.IFS($BF71=2028,$BI71,$BS71=2028,$BV71,$BF71&lt;2028,$BQ$22,$BS71&gt;2028,$BQ$22,$BF71&gt;2028,$BQ$22,$BS71&lt;2028,$BQ$22)</f>
        <v>366</v>
      </c>
      <c r="BR71" s="119" cm="1">
        <f t="array" ref="BR71">_xlfn.IFS($BF71=2029,$BI71,$BS71=2029,$BV71,$BF71&lt;2029,$BR$22,$BS71&gt;2029,$BR$22,$BF71&gt;2029,$BR$22,$BS71&lt;2029,$BR$22)</f>
        <v>365</v>
      </c>
      <c r="BS71" s="142">
        <f>YEAR(Table25[[#This Row],[Ja papildatvaļinājums - darbinieka darba beigšanas datums iestādē, ja darbs projektā nav beigts  31.decembrī5]])</f>
        <v>1900</v>
      </c>
      <c r="BT71" s="141">
        <f>MONTH(Table25[[#This Row],[Ja papildatvaļinājums - darbinieka darba beigšanas datums iestādē, ja darbs projektā nav beigts  31.decembrī5]])</f>
        <v>1</v>
      </c>
      <c r="BU71" s="141">
        <f>DAY(Table25[[#This Row],[Ja papildatvaļinājums - darbinieka darba beigšanas datums iestādē, ja darbs projektā nav beigts  31.decembrī5]])</f>
        <v>0</v>
      </c>
      <c r="BV71" s="141">
        <f>IF(YEAR($J71)=YEAR($K71),MIN(DATE($BS71,$BT71,$BU71),$K71)-MAX(DATE($BF71,$BG71,$BH71),$J71)+1,MIN(DATE($BS71,$BT71,$BU71),$K71)-MAX(DATE(Table25[[#This Row],[Darba beigu gads iestādē]],1,1))+1)</f>
        <v>1</v>
      </c>
    </row>
    <row r="72" spans="1:74" x14ac:dyDescent="0.3">
      <c r="A72" s="26">
        <v>49</v>
      </c>
      <c r="B72" s="3"/>
      <c r="C72" s="197"/>
      <c r="D72" s="198"/>
      <c r="E72" s="63">
        <f>SUMIF(Table25[[#This Row],[b.2021]:[c.2029]],"&gt;0",Table25[[#This Row],[b.2021]:[c.2029]])</f>
        <v>0</v>
      </c>
      <c r="F72" s="189"/>
      <c r="G72" s="190"/>
      <c r="H72" s="66">
        <f>Table25[[#This Row],[Atvaļinājuma dienu skaits, kas projektā attiecināts iepriekšējos MP ]]+Table25[[#This Row],[Atvaļinājuma dienu skaits, kas pieprasīts šajā MP3]]</f>
        <v>0</v>
      </c>
      <c r="I72" s="29">
        <f>Table25[[#This Row],[Atvaļinājums proporcionāli nostrādātajam laikam projektā (Visi atvaļinājumi kopā)]]-H72</f>
        <v>0</v>
      </c>
      <c r="J72" s="191"/>
      <c r="K72" s="192"/>
      <c r="L72" s="193"/>
      <c r="M72" s="194"/>
      <c r="N72" s="194"/>
      <c r="O72" s="194"/>
      <c r="P72" s="194"/>
      <c r="Q72" s="194"/>
      <c r="R72" s="194"/>
      <c r="S72" s="194"/>
      <c r="T72" s="195"/>
      <c r="U72" s="196"/>
      <c r="V72" s="106">
        <f>IF(COUNT(Table25[[#This Row],[Darba sākuma datums1]:[Amata pienākumu izpildes termiņš, vai darba beigu datums par kuru iesniegts MP2]])=2,MIN(DATE($V$23,12,31),$D72)-MAX(DATE($V$23,1,1),$C72)+1,0)</f>
        <v>0</v>
      </c>
      <c r="W72" s="99">
        <f>IF(COUNT(Table25[[#This Row],[Darba sākuma datums1]:[Amata pienākumu izpildes termiņš, vai darba beigu datums par kuru iesniegts MP2]])=2,MIN(DATE($W$23,12,31),$D72)-MAX(DATE($W$23,1,1),$C72)+1,0)</f>
        <v>0</v>
      </c>
      <c r="X72" s="99">
        <f>IF(COUNT(Table25[[#This Row],[Darba sākuma datums1]:[Amata pienākumu izpildes termiņš, vai darba beigu datums par kuru iesniegts MP2]])=2,MIN(DATE($X$23,12,31),$D72)-MAX(DATE($X$23,1,1),$C72)+1,0)</f>
        <v>0</v>
      </c>
      <c r="Y72" s="99">
        <f>IF(COUNT(Table25[[#This Row],[Darba sākuma datums1]:[Amata pienākumu izpildes termiņš, vai darba beigu datums par kuru iesniegts MP2]])=2,MIN(DATE($Y$23,12,31),$D72)-MAX(DATE($Y$23,1,1),$C72)+1,0)</f>
        <v>0</v>
      </c>
      <c r="Z72" s="99">
        <f>IF(COUNT(Table25[[#This Row],[Darba sākuma datums1]:[Amata pienākumu izpildes termiņš, vai darba beigu datums par kuru iesniegts MP2]])=2,MIN(DATE($Z$23,12,31),$D72)-MAX(DATE(Z$23,1,1),$C72)+1,0)</f>
        <v>0</v>
      </c>
      <c r="AA72" s="99">
        <f>IF(COUNT(Table25[[#This Row],[Darba sākuma datums1]:[Amata pienākumu izpildes termiņš, vai darba beigu datums par kuru iesniegts MP2]])=2,MIN(DATE($AA$23,12,31),$D72)-MAX(DATE($AA$23,1,1),$C72)+1,0)</f>
        <v>0</v>
      </c>
      <c r="AB72" s="99">
        <f>IF(COUNT(Table25[[#This Row],[Darba sākuma datums1]:[Amata pienākumu izpildes termiņš, vai darba beigu datums par kuru iesniegts MP2]])=2,MIN(DATE($AB$23,12,31),$D72)-MAX(DATE($AB$23,1,1),$C72)+1,0)</f>
        <v>0</v>
      </c>
      <c r="AC72" s="99">
        <f>IF(COUNT(Table25[[#This Row],[Darba sākuma datums1]:[Amata pienākumu izpildes termiņš, vai darba beigu datums par kuru iesniegts MP2]])=2,MIN(DATE($AC$23,12,31),$D72)-MAX(DATE($AC$23,1,1),$C72)+1,0)</f>
        <v>0</v>
      </c>
      <c r="AD72" s="109">
        <f>IF(COUNT(Table25[[#This Row],[Darba sākuma datums1]:[Amata pienākumu izpildes termiņš, vai darba beigu datums par kuru iesniegts MP2]])=2,MIN(DATE($AD$23,12,31),$D72)-MAX(DATE($AD$23,1,1),$C72)+1,0)</f>
        <v>0</v>
      </c>
      <c r="AE72" s="106">
        <f t="shared" si="10"/>
        <v>0</v>
      </c>
      <c r="AF72" s="99">
        <f t="shared" si="1"/>
        <v>0</v>
      </c>
      <c r="AG72" s="99">
        <f t="shared" si="2"/>
        <v>0</v>
      </c>
      <c r="AH72" s="99">
        <f t="shared" si="3"/>
        <v>0</v>
      </c>
      <c r="AI72" s="99">
        <f t="shared" si="4"/>
        <v>0</v>
      </c>
      <c r="AJ72" s="99">
        <f t="shared" si="5"/>
        <v>0</v>
      </c>
      <c r="AK72" s="99">
        <f t="shared" si="6"/>
        <v>0</v>
      </c>
      <c r="AL72" s="99">
        <f t="shared" si="7"/>
        <v>0</v>
      </c>
      <c r="AM72" s="100">
        <f t="shared" si="8"/>
        <v>0</v>
      </c>
      <c r="AN72" s="103" t="e">
        <f>Table25[[#This Row],[2021]]/Table25[[#This Row],[d.2021]]</f>
        <v>#DIV/0!</v>
      </c>
      <c r="AO72" s="104" t="e">
        <f>Table25[[#This Row],[2022]]/Table25[[#This Row],[d.2022]]</f>
        <v>#DIV/0!</v>
      </c>
      <c r="AP72" s="104" t="e">
        <f>Table25[[#This Row],[2023]]/Table25[[#This Row],[d.2023]]</f>
        <v>#DIV/0!</v>
      </c>
      <c r="AQ72" s="104" t="e">
        <f>Table25[[#This Row],[2024]]/Table25[[#This Row],[d.2024]]</f>
        <v>#DIV/0!</v>
      </c>
      <c r="AR72" s="104" t="e">
        <f>Table25[[#This Row],[2025]]/Table25[[#This Row],[d.2025]]</f>
        <v>#DIV/0!</v>
      </c>
      <c r="AS72" s="104" t="e">
        <f>Table25[[#This Row],[2026]]/Table25[[#This Row],[d.2026]]</f>
        <v>#DIV/0!</v>
      </c>
      <c r="AT72" s="104" t="e">
        <f>Table25[[#This Row],[2027]]/Table25[[#This Row],[d.2027]]</f>
        <v>#DIV/0!</v>
      </c>
      <c r="AU72" s="104" t="e">
        <f>Table25[[#This Row],[2028]]/Table25[[#This Row],[d.2028]]</f>
        <v>#DIV/0!</v>
      </c>
      <c r="AV72" s="108" t="e">
        <f>Table25[[#This Row],[2029]]/Table25[[#This Row],[d.2029]]</f>
        <v>#DIV/0!</v>
      </c>
      <c r="AW72" s="97" t="e">
        <f>Table25[[#This Row],[e.2021]]/Table25[[#This Row],[Papildatvaļinājums par 20216]]</f>
        <v>#DIV/0!</v>
      </c>
      <c r="AX72" s="97" t="e">
        <f>Table25[[#This Row],[e.2022]]/Table25[[#This Row],[Papildatvaļinājums par 20226]]</f>
        <v>#DIV/0!</v>
      </c>
      <c r="AY72" s="97" t="e">
        <f>Table25[[#This Row],[e.2023]]/Table25[[#This Row],[Papildatvaļinājums par 20236]]</f>
        <v>#DIV/0!</v>
      </c>
      <c r="AZ72" s="97" t="e">
        <f>Table25[[#This Row],[e.2024]]/Table25[[#This Row],[Papildatvaļinājums par 20246]]</f>
        <v>#DIV/0!</v>
      </c>
      <c r="BA72" s="97" t="e">
        <f>Table25[[#This Row],[e.2025]]/Table25[[#This Row],[Papildatvaļinājums par 20256]]</f>
        <v>#DIV/0!</v>
      </c>
      <c r="BB72" s="97" t="e">
        <f>Table25[[#This Row],[e.2026]]/Table25[[#This Row],[Papildatvaļinājums par 20266]]</f>
        <v>#DIV/0!</v>
      </c>
      <c r="BC72" s="97" t="e">
        <f>Table25[[#This Row],[e.2027]]/Table25[[#This Row],[Papildatvaļinājums par 20276]]</f>
        <v>#DIV/0!</v>
      </c>
      <c r="BD72" s="97" t="e">
        <f>Table25[[#This Row],[e.2028]]/Table25[[#This Row],[Papildatvaļinājums par 20286]]</f>
        <v>#DIV/0!</v>
      </c>
      <c r="BE72" s="98" t="e">
        <f>Table25[[#This Row],[e.2029]]/Table25[[#This Row],[Papildatvaļinājums par 20296]]</f>
        <v>#DIV/0!</v>
      </c>
      <c r="BF72" s="85">
        <f>YEAR(Table25[[#This Row],[Ja papildatvaļinājums - darbinieka darba uzsākšana iestādē, ja darbs projektā nav uzsākts 1.janvārī4]])</f>
        <v>1900</v>
      </c>
      <c r="BG72" s="86">
        <f>MONTH(Table25[[#This Row],[Ja papildatvaļinājums - darbinieka darba uzsākšana iestādē, ja darbs projektā nav uzsākts 1.janvārī4]])</f>
        <v>1</v>
      </c>
      <c r="BH72" s="86">
        <f>DAY(Table25[[#This Row],[Ja papildatvaļinājums - darbinieka darba uzsākšana iestādē, ja darbs projektā nav uzsākts 1.janvārī4]])</f>
        <v>0</v>
      </c>
      <c r="BI72" s="147">
        <f t="shared" si="11"/>
        <v>1</v>
      </c>
      <c r="BJ72" s="144" cm="1">
        <f t="array" ref="BJ72">_xlfn.IFS($BF72=2021,$BI72,$BS72=2021,$BV72,$BF72&lt;2021,$BJ$22,$BS72&gt;2021,$BJ$22,$BF72&gt;2021,$BJ$22,$BS72&lt;2021,$BJ$22)</f>
        <v>365</v>
      </c>
      <c r="BK72" s="116" cm="1">
        <f t="array" ref="BK72">_xlfn.IFS($BF72=2022,$BI72,$BS72=2022,$BV72,$BF72&lt;2022,$BK$22,$BS72&gt;2022,$BK$22,$BF72&gt;2022,$BK$22,$BS72&lt;2022,$BK$22)</f>
        <v>365</v>
      </c>
      <c r="BL72" s="116" cm="1">
        <f t="array" ref="BL72">_xlfn.IFS($BF72=2023,$BI72,$BS72=2023,$BV72,$BF72&lt;2023,$BL$22,$BS72&gt;2023,$BL$22,$BF72&gt;2023,$BL$22,$BS72&lt;2023,$BL$22)</f>
        <v>365</v>
      </c>
      <c r="BM72" s="116" cm="1">
        <f t="array" ref="BM72">_xlfn.IFS($BF72=2024,$BI72,$BS72=2024,$BV72,$BF72&lt;2024,$BM$22,$BS72&gt;2024,$BM$22,$BF72&gt;2024,$BM$22,$BS72&lt;2024,$BM$22)</f>
        <v>366</v>
      </c>
      <c r="BN72" s="116" cm="1">
        <f t="array" ref="BN72">_xlfn.IFS($BF72=2025,$BI72,$BS72=2025,$BV72,$BF72&lt;2025,$BN$22,$BS72&gt;2025,$BN$22,$BF72&gt;2025,$BN$22,$BS72&lt;2025,$BN$22)</f>
        <v>365</v>
      </c>
      <c r="BO72" s="116" cm="1">
        <f t="array" ref="BO72">_xlfn.IFS($BF72=2026,$BI72,$BS72=2026,$BV72,$BF72&lt;2026,$BO$22,$BS72&gt;2026,$BO$22,$BF72&gt;2026,$BO$22,$BS72&lt;2026,$BO$22)</f>
        <v>365</v>
      </c>
      <c r="BP72" s="116" cm="1">
        <f t="array" ref="BP72">_xlfn.IFS($BF72=2027,$BI72,$BS72=2027,$BV72,$BF72&lt;2027,$BP$22,$BS72&gt;2027,$BP$22,$BF72&gt;2027,$BP$22,$BS72&lt;2027,$BP$22)</f>
        <v>365</v>
      </c>
      <c r="BQ72" s="116" cm="1">
        <f t="array" ref="BQ72">_xlfn.IFS($BF72=2028,$BI72,$BS72=2028,$BV72,$BF72&lt;2028,$BQ$22,$BS72&gt;2028,$BQ$22,$BF72&gt;2028,$BQ$22,$BS72&lt;2028,$BQ$22)</f>
        <v>366</v>
      </c>
      <c r="BR72" s="119" cm="1">
        <f t="array" ref="BR72">_xlfn.IFS($BF72=2029,$BI72,$BS72=2029,$BV72,$BF72&lt;2029,$BR$22,$BS72&gt;2029,$BR$22,$BF72&gt;2029,$BR$22,$BS72&lt;2029,$BR$22)</f>
        <v>365</v>
      </c>
      <c r="BS72" s="142">
        <f>YEAR(Table25[[#This Row],[Ja papildatvaļinājums - darbinieka darba beigšanas datums iestādē, ja darbs projektā nav beigts  31.decembrī5]])</f>
        <v>1900</v>
      </c>
      <c r="BT72" s="141">
        <f>MONTH(Table25[[#This Row],[Ja papildatvaļinājums - darbinieka darba beigšanas datums iestādē, ja darbs projektā nav beigts  31.decembrī5]])</f>
        <v>1</v>
      </c>
      <c r="BU72" s="141">
        <f>DAY(Table25[[#This Row],[Ja papildatvaļinājums - darbinieka darba beigšanas datums iestādē, ja darbs projektā nav beigts  31.decembrī5]])</f>
        <v>0</v>
      </c>
      <c r="BV72" s="141">
        <f>IF(YEAR($J72)=YEAR($K72),MIN(DATE($BS72,$BT72,$BU72),$K72)-MAX(DATE($BF72,$BG72,$BH72),$J72)+1,MIN(DATE($BS72,$BT72,$BU72),$K72)-MAX(DATE(Table25[[#This Row],[Darba beigu gads iestādē]],1,1))+1)</f>
        <v>1</v>
      </c>
    </row>
    <row r="73" spans="1:74" x14ac:dyDescent="0.3">
      <c r="A73" s="26">
        <v>50</v>
      </c>
      <c r="B73" s="3"/>
      <c r="C73" s="197"/>
      <c r="D73" s="198"/>
      <c r="E73" s="63">
        <f>SUMIF(Table25[[#This Row],[b.2021]:[c.2029]],"&gt;0",Table25[[#This Row],[b.2021]:[c.2029]])</f>
        <v>0</v>
      </c>
      <c r="F73" s="189"/>
      <c r="G73" s="190"/>
      <c r="H73" s="66">
        <f>Table25[[#This Row],[Atvaļinājuma dienu skaits, kas projektā attiecināts iepriekšējos MP ]]+Table25[[#This Row],[Atvaļinājuma dienu skaits, kas pieprasīts šajā MP3]]</f>
        <v>0</v>
      </c>
      <c r="I73" s="29">
        <f>Table25[[#This Row],[Atvaļinājums proporcionāli nostrādātajam laikam projektā (Visi atvaļinājumi kopā)]]-H73</f>
        <v>0</v>
      </c>
      <c r="J73" s="191"/>
      <c r="K73" s="192"/>
      <c r="L73" s="193"/>
      <c r="M73" s="194"/>
      <c r="N73" s="194"/>
      <c r="O73" s="194"/>
      <c r="P73" s="194"/>
      <c r="Q73" s="194"/>
      <c r="R73" s="194"/>
      <c r="S73" s="194"/>
      <c r="T73" s="195"/>
      <c r="U73" s="196"/>
      <c r="V73" s="106">
        <f>IF(COUNT(Table25[[#This Row],[Darba sākuma datums1]:[Amata pienākumu izpildes termiņš, vai darba beigu datums par kuru iesniegts MP2]])=2,MIN(DATE($V$23,12,31),$D73)-MAX(DATE($V$23,1,1),$C73)+1,0)</f>
        <v>0</v>
      </c>
      <c r="W73" s="99">
        <f>IF(COUNT(Table25[[#This Row],[Darba sākuma datums1]:[Amata pienākumu izpildes termiņš, vai darba beigu datums par kuru iesniegts MP2]])=2,MIN(DATE($W$23,12,31),$D73)-MAX(DATE($W$23,1,1),$C73)+1,0)</f>
        <v>0</v>
      </c>
      <c r="X73" s="99">
        <f>IF(COUNT(Table25[[#This Row],[Darba sākuma datums1]:[Amata pienākumu izpildes termiņš, vai darba beigu datums par kuru iesniegts MP2]])=2,MIN(DATE($X$23,12,31),$D73)-MAX(DATE($X$23,1,1),$C73)+1,0)</f>
        <v>0</v>
      </c>
      <c r="Y73" s="99">
        <f>IF(COUNT(Table25[[#This Row],[Darba sākuma datums1]:[Amata pienākumu izpildes termiņš, vai darba beigu datums par kuru iesniegts MP2]])=2,MIN(DATE($Y$23,12,31),$D73)-MAX(DATE($Y$23,1,1),$C73)+1,0)</f>
        <v>0</v>
      </c>
      <c r="Z73" s="99">
        <f>IF(COUNT(Table25[[#This Row],[Darba sākuma datums1]:[Amata pienākumu izpildes termiņš, vai darba beigu datums par kuru iesniegts MP2]])=2,MIN(DATE($Z$23,12,31),$D73)-MAX(DATE(Z$23,1,1),$C73)+1,0)</f>
        <v>0</v>
      </c>
      <c r="AA73" s="99">
        <f>IF(COUNT(Table25[[#This Row],[Darba sākuma datums1]:[Amata pienākumu izpildes termiņš, vai darba beigu datums par kuru iesniegts MP2]])=2,MIN(DATE($AA$23,12,31),$D73)-MAX(DATE($AA$23,1,1),$C73)+1,0)</f>
        <v>0</v>
      </c>
      <c r="AB73" s="99">
        <f>IF(COUNT(Table25[[#This Row],[Darba sākuma datums1]:[Amata pienākumu izpildes termiņš, vai darba beigu datums par kuru iesniegts MP2]])=2,MIN(DATE($AB$23,12,31),$D73)-MAX(DATE($AB$23,1,1),$C73)+1,0)</f>
        <v>0</v>
      </c>
      <c r="AC73" s="99">
        <f>IF(COUNT(Table25[[#This Row],[Darba sākuma datums1]:[Amata pienākumu izpildes termiņš, vai darba beigu datums par kuru iesniegts MP2]])=2,MIN(DATE($AC$23,12,31),$D73)-MAX(DATE($AC$23,1,1),$C73)+1,0)</f>
        <v>0</v>
      </c>
      <c r="AD73" s="109">
        <f>IF(COUNT(Table25[[#This Row],[Darba sākuma datums1]:[Amata pienākumu izpildes termiņš, vai darba beigu datums par kuru iesniegts MP2]])=2,MIN(DATE($AD$23,12,31),$D73)-MAX(DATE($AD$23,1,1),$C73)+1,0)</f>
        <v>0</v>
      </c>
      <c r="AE73" s="106">
        <f t="shared" si="10"/>
        <v>0</v>
      </c>
      <c r="AF73" s="99">
        <f t="shared" si="1"/>
        <v>0</v>
      </c>
      <c r="AG73" s="99">
        <f t="shared" si="2"/>
        <v>0</v>
      </c>
      <c r="AH73" s="99">
        <f t="shared" si="3"/>
        <v>0</v>
      </c>
      <c r="AI73" s="99">
        <f t="shared" si="4"/>
        <v>0</v>
      </c>
      <c r="AJ73" s="99">
        <f t="shared" si="5"/>
        <v>0</v>
      </c>
      <c r="AK73" s="99">
        <f t="shared" si="6"/>
        <v>0</v>
      </c>
      <c r="AL73" s="99">
        <f t="shared" si="7"/>
        <v>0</v>
      </c>
      <c r="AM73" s="100">
        <f t="shared" si="8"/>
        <v>0</v>
      </c>
      <c r="AN73" s="103" t="e">
        <f>Table25[[#This Row],[2021]]/Table25[[#This Row],[d.2021]]</f>
        <v>#DIV/0!</v>
      </c>
      <c r="AO73" s="104" t="e">
        <f>Table25[[#This Row],[2022]]/Table25[[#This Row],[d.2022]]</f>
        <v>#DIV/0!</v>
      </c>
      <c r="AP73" s="104" t="e">
        <f>Table25[[#This Row],[2023]]/Table25[[#This Row],[d.2023]]</f>
        <v>#DIV/0!</v>
      </c>
      <c r="AQ73" s="104" t="e">
        <f>Table25[[#This Row],[2024]]/Table25[[#This Row],[d.2024]]</f>
        <v>#DIV/0!</v>
      </c>
      <c r="AR73" s="104" t="e">
        <f>Table25[[#This Row],[2025]]/Table25[[#This Row],[d.2025]]</f>
        <v>#DIV/0!</v>
      </c>
      <c r="AS73" s="104" t="e">
        <f>Table25[[#This Row],[2026]]/Table25[[#This Row],[d.2026]]</f>
        <v>#DIV/0!</v>
      </c>
      <c r="AT73" s="104" t="e">
        <f>Table25[[#This Row],[2027]]/Table25[[#This Row],[d.2027]]</f>
        <v>#DIV/0!</v>
      </c>
      <c r="AU73" s="104" t="e">
        <f>Table25[[#This Row],[2028]]/Table25[[#This Row],[d.2028]]</f>
        <v>#DIV/0!</v>
      </c>
      <c r="AV73" s="108" t="e">
        <f>Table25[[#This Row],[2029]]/Table25[[#This Row],[d.2029]]</f>
        <v>#DIV/0!</v>
      </c>
      <c r="AW73" s="97" t="e">
        <f>Table25[[#This Row],[e.2021]]/Table25[[#This Row],[Papildatvaļinājums par 20216]]</f>
        <v>#DIV/0!</v>
      </c>
      <c r="AX73" s="97" t="e">
        <f>Table25[[#This Row],[e.2022]]/Table25[[#This Row],[Papildatvaļinājums par 20226]]</f>
        <v>#DIV/0!</v>
      </c>
      <c r="AY73" s="97" t="e">
        <f>Table25[[#This Row],[e.2023]]/Table25[[#This Row],[Papildatvaļinājums par 20236]]</f>
        <v>#DIV/0!</v>
      </c>
      <c r="AZ73" s="97" t="e">
        <f>Table25[[#This Row],[e.2024]]/Table25[[#This Row],[Papildatvaļinājums par 20246]]</f>
        <v>#DIV/0!</v>
      </c>
      <c r="BA73" s="97" t="e">
        <f>Table25[[#This Row],[e.2025]]/Table25[[#This Row],[Papildatvaļinājums par 20256]]</f>
        <v>#DIV/0!</v>
      </c>
      <c r="BB73" s="97" t="e">
        <f>Table25[[#This Row],[e.2026]]/Table25[[#This Row],[Papildatvaļinājums par 20266]]</f>
        <v>#DIV/0!</v>
      </c>
      <c r="BC73" s="97" t="e">
        <f>Table25[[#This Row],[e.2027]]/Table25[[#This Row],[Papildatvaļinājums par 20276]]</f>
        <v>#DIV/0!</v>
      </c>
      <c r="BD73" s="97" t="e">
        <f>Table25[[#This Row],[e.2028]]/Table25[[#This Row],[Papildatvaļinājums par 20286]]</f>
        <v>#DIV/0!</v>
      </c>
      <c r="BE73" s="98" t="e">
        <f>Table25[[#This Row],[e.2029]]/Table25[[#This Row],[Papildatvaļinājums par 20296]]</f>
        <v>#DIV/0!</v>
      </c>
      <c r="BF73" s="85">
        <f>YEAR(Table25[[#This Row],[Ja papildatvaļinājums - darbinieka darba uzsākšana iestādē, ja darbs projektā nav uzsākts 1.janvārī4]])</f>
        <v>1900</v>
      </c>
      <c r="BG73" s="86">
        <f>MONTH(Table25[[#This Row],[Ja papildatvaļinājums - darbinieka darba uzsākšana iestādē, ja darbs projektā nav uzsākts 1.janvārī4]])</f>
        <v>1</v>
      </c>
      <c r="BH73" s="86">
        <f>DAY(Table25[[#This Row],[Ja papildatvaļinājums - darbinieka darba uzsākšana iestādē, ja darbs projektā nav uzsākts 1.janvārī4]])</f>
        <v>0</v>
      </c>
      <c r="BI73" s="147">
        <f t="shared" si="11"/>
        <v>1</v>
      </c>
      <c r="BJ73" s="144" cm="1">
        <f t="array" ref="BJ73">_xlfn.IFS($BF73=2021,$BI73,$BS73=2021,$BV73,$BF73&lt;2021,$BJ$22,$BS73&gt;2021,$BJ$22,$BF73&gt;2021,$BJ$22,$BS73&lt;2021,$BJ$22)</f>
        <v>365</v>
      </c>
      <c r="BK73" s="116" cm="1">
        <f t="array" ref="BK73">_xlfn.IFS($BF73=2022,$BI73,$BS73=2022,$BV73,$BF73&lt;2022,$BK$22,$BS73&gt;2022,$BK$22,$BF73&gt;2022,$BK$22,$BS73&lt;2022,$BK$22)</f>
        <v>365</v>
      </c>
      <c r="BL73" s="116" cm="1">
        <f t="array" ref="BL73">_xlfn.IFS($BF73=2023,$BI73,$BS73=2023,$BV73,$BF73&lt;2023,$BL$22,$BS73&gt;2023,$BL$22,$BF73&gt;2023,$BL$22,$BS73&lt;2023,$BL$22)</f>
        <v>365</v>
      </c>
      <c r="BM73" s="116" cm="1">
        <f t="array" ref="BM73">_xlfn.IFS($BF73=2024,$BI73,$BS73=2024,$BV73,$BF73&lt;2024,$BM$22,$BS73&gt;2024,$BM$22,$BF73&gt;2024,$BM$22,$BS73&lt;2024,$BM$22)</f>
        <v>366</v>
      </c>
      <c r="BN73" s="116" cm="1">
        <f t="array" ref="BN73">_xlfn.IFS($BF73=2025,$BI73,$BS73=2025,$BV73,$BF73&lt;2025,$BN$22,$BS73&gt;2025,$BN$22,$BF73&gt;2025,$BN$22,$BS73&lt;2025,$BN$22)</f>
        <v>365</v>
      </c>
      <c r="BO73" s="116" cm="1">
        <f t="array" ref="BO73">_xlfn.IFS($BF73=2026,$BI73,$BS73=2026,$BV73,$BF73&lt;2026,$BO$22,$BS73&gt;2026,$BO$22,$BF73&gt;2026,$BO$22,$BS73&lt;2026,$BO$22)</f>
        <v>365</v>
      </c>
      <c r="BP73" s="116" cm="1">
        <f t="array" ref="BP73">_xlfn.IFS($BF73=2027,$BI73,$BS73=2027,$BV73,$BF73&lt;2027,$BP$22,$BS73&gt;2027,$BP$22,$BF73&gt;2027,$BP$22,$BS73&lt;2027,$BP$22)</f>
        <v>365</v>
      </c>
      <c r="BQ73" s="116" cm="1">
        <f t="array" ref="BQ73">_xlfn.IFS($BF73=2028,$BI73,$BS73=2028,$BV73,$BF73&lt;2028,$BQ$22,$BS73&gt;2028,$BQ$22,$BF73&gt;2028,$BQ$22,$BS73&lt;2028,$BQ$22)</f>
        <v>366</v>
      </c>
      <c r="BR73" s="119" cm="1">
        <f t="array" ref="BR73">_xlfn.IFS($BF73=2029,$BI73,$BS73=2029,$BV73,$BF73&lt;2029,$BR$22,$BS73&gt;2029,$BR$22,$BF73&gt;2029,$BR$22,$BS73&lt;2029,$BR$22)</f>
        <v>365</v>
      </c>
      <c r="BS73" s="142">
        <f>YEAR(Table25[[#This Row],[Ja papildatvaļinājums - darbinieka darba beigšanas datums iestādē, ja darbs projektā nav beigts  31.decembrī5]])</f>
        <v>1900</v>
      </c>
      <c r="BT73" s="141">
        <f>MONTH(Table25[[#This Row],[Ja papildatvaļinājums - darbinieka darba beigšanas datums iestādē, ja darbs projektā nav beigts  31.decembrī5]])</f>
        <v>1</v>
      </c>
      <c r="BU73" s="141">
        <f>DAY(Table25[[#This Row],[Ja papildatvaļinājums - darbinieka darba beigšanas datums iestādē, ja darbs projektā nav beigts  31.decembrī5]])</f>
        <v>0</v>
      </c>
      <c r="BV73" s="141">
        <f>IF(YEAR($J73)=YEAR($K73),MIN(DATE($BS73,$BT73,$BU73),$K73)-MAX(DATE($BF73,$BG73,$BH73),$J73)+1,MIN(DATE($BS73,$BT73,$BU73),$K73)-MAX(DATE(Table25[[#This Row],[Darba beigu gads iestādē]],1,1))+1)</f>
        <v>1</v>
      </c>
    </row>
    <row r="74" spans="1:74" x14ac:dyDescent="0.3">
      <c r="A74" s="26">
        <v>51</v>
      </c>
      <c r="B74" s="3"/>
      <c r="C74" s="197"/>
      <c r="D74" s="198"/>
      <c r="E74" s="63">
        <f>SUMIF(Table25[[#This Row],[b.2021]:[c.2029]],"&gt;0",Table25[[#This Row],[b.2021]:[c.2029]])</f>
        <v>0</v>
      </c>
      <c r="F74" s="189"/>
      <c r="G74" s="190"/>
      <c r="H74" s="66">
        <f>Table25[[#This Row],[Atvaļinājuma dienu skaits, kas projektā attiecināts iepriekšējos MP ]]+Table25[[#This Row],[Atvaļinājuma dienu skaits, kas pieprasīts šajā MP3]]</f>
        <v>0</v>
      </c>
      <c r="I74" s="29">
        <f>Table25[[#This Row],[Atvaļinājums proporcionāli nostrādātajam laikam projektā (Visi atvaļinājumi kopā)]]-H74</f>
        <v>0</v>
      </c>
      <c r="J74" s="191"/>
      <c r="K74" s="192"/>
      <c r="L74" s="193"/>
      <c r="M74" s="194"/>
      <c r="N74" s="194"/>
      <c r="O74" s="194"/>
      <c r="P74" s="194"/>
      <c r="Q74" s="194"/>
      <c r="R74" s="194"/>
      <c r="S74" s="194"/>
      <c r="T74" s="195"/>
      <c r="U74" s="196"/>
      <c r="V74" s="106">
        <f>IF(COUNT(Table25[[#This Row],[Darba sākuma datums1]:[Amata pienākumu izpildes termiņš, vai darba beigu datums par kuru iesniegts MP2]])=2,MIN(DATE($V$23,12,31),$D74)-MAX(DATE($V$23,1,1),$C74)+1,0)</f>
        <v>0</v>
      </c>
      <c r="W74" s="99">
        <f>IF(COUNT(Table25[[#This Row],[Darba sākuma datums1]:[Amata pienākumu izpildes termiņš, vai darba beigu datums par kuru iesniegts MP2]])=2,MIN(DATE($W$23,12,31),$D74)-MAX(DATE($W$23,1,1),$C74)+1,0)</f>
        <v>0</v>
      </c>
      <c r="X74" s="99">
        <f>IF(COUNT(Table25[[#This Row],[Darba sākuma datums1]:[Amata pienākumu izpildes termiņš, vai darba beigu datums par kuru iesniegts MP2]])=2,MIN(DATE($X$23,12,31),$D74)-MAX(DATE($X$23,1,1),$C74)+1,0)</f>
        <v>0</v>
      </c>
      <c r="Y74" s="99">
        <f>IF(COUNT(Table25[[#This Row],[Darba sākuma datums1]:[Amata pienākumu izpildes termiņš, vai darba beigu datums par kuru iesniegts MP2]])=2,MIN(DATE($Y$23,12,31),$D74)-MAX(DATE($Y$23,1,1),$C74)+1,0)</f>
        <v>0</v>
      </c>
      <c r="Z74" s="99">
        <f>IF(COUNT(Table25[[#This Row],[Darba sākuma datums1]:[Amata pienākumu izpildes termiņš, vai darba beigu datums par kuru iesniegts MP2]])=2,MIN(DATE($Z$23,12,31),$D74)-MAX(DATE(Z$23,1,1),$C74)+1,0)</f>
        <v>0</v>
      </c>
      <c r="AA74" s="99">
        <f>IF(COUNT(Table25[[#This Row],[Darba sākuma datums1]:[Amata pienākumu izpildes termiņš, vai darba beigu datums par kuru iesniegts MP2]])=2,MIN(DATE($AA$23,12,31),$D74)-MAX(DATE($AA$23,1,1),$C74)+1,0)</f>
        <v>0</v>
      </c>
      <c r="AB74" s="99">
        <f>IF(COUNT(Table25[[#This Row],[Darba sākuma datums1]:[Amata pienākumu izpildes termiņš, vai darba beigu datums par kuru iesniegts MP2]])=2,MIN(DATE($AB$23,12,31),$D74)-MAX(DATE($AB$23,1,1),$C74)+1,0)</f>
        <v>0</v>
      </c>
      <c r="AC74" s="99">
        <f>IF(COUNT(Table25[[#This Row],[Darba sākuma datums1]:[Amata pienākumu izpildes termiņš, vai darba beigu datums par kuru iesniegts MP2]])=2,MIN(DATE($AC$23,12,31),$D74)-MAX(DATE($AC$23,1,1),$C74)+1,0)</f>
        <v>0</v>
      </c>
      <c r="AD74" s="109">
        <f>IF(COUNT(Table25[[#This Row],[Darba sākuma datums1]:[Amata pienākumu izpildes termiņš, vai darba beigu datums par kuru iesniegts MP2]])=2,MIN(DATE($AD$23,12,31),$D74)-MAX(DATE($AD$23,1,1),$C74)+1,0)</f>
        <v>0</v>
      </c>
      <c r="AE74" s="106">
        <f t="shared" si="10"/>
        <v>0</v>
      </c>
      <c r="AF74" s="99">
        <f t="shared" si="1"/>
        <v>0</v>
      </c>
      <c r="AG74" s="99">
        <f t="shared" si="2"/>
        <v>0</v>
      </c>
      <c r="AH74" s="99">
        <f t="shared" si="3"/>
        <v>0</v>
      </c>
      <c r="AI74" s="99">
        <f t="shared" si="4"/>
        <v>0</v>
      </c>
      <c r="AJ74" s="99">
        <f t="shared" si="5"/>
        <v>0</v>
      </c>
      <c r="AK74" s="99">
        <f t="shared" si="6"/>
        <v>0</v>
      </c>
      <c r="AL74" s="99">
        <f t="shared" si="7"/>
        <v>0</v>
      </c>
      <c r="AM74" s="100">
        <f t="shared" si="8"/>
        <v>0</v>
      </c>
      <c r="AN74" s="103" t="e">
        <f>Table25[[#This Row],[2021]]/Table25[[#This Row],[d.2021]]</f>
        <v>#DIV/0!</v>
      </c>
      <c r="AO74" s="104" t="e">
        <f>Table25[[#This Row],[2022]]/Table25[[#This Row],[d.2022]]</f>
        <v>#DIV/0!</v>
      </c>
      <c r="AP74" s="104" t="e">
        <f>Table25[[#This Row],[2023]]/Table25[[#This Row],[d.2023]]</f>
        <v>#DIV/0!</v>
      </c>
      <c r="AQ74" s="104" t="e">
        <f>Table25[[#This Row],[2024]]/Table25[[#This Row],[d.2024]]</f>
        <v>#DIV/0!</v>
      </c>
      <c r="AR74" s="104" t="e">
        <f>Table25[[#This Row],[2025]]/Table25[[#This Row],[d.2025]]</f>
        <v>#DIV/0!</v>
      </c>
      <c r="AS74" s="104" t="e">
        <f>Table25[[#This Row],[2026]]/Table25[[#This Row],[d.2026]]</f>
        <v>#DIV/0!</v>
      </c>
      <c r="AT74" s="104" t="e">
        <f>Table25[[#This Row],[2027]]/Table25[[#This Row],[d.2027]]</f>
        <v>#DIV/0!</v>
      </c>
      <c r="AU74" s="104" t="e">
        <f>Table25[[#This Row],[2028]]/Table25[[#This Row],[d.2028]]</f>
        <v>#DIV/0!</v>
      </c>
      <c r="AV74" s="108" t="e">
        <f>Table25[[#This Row],[2029]]/Table25[[#This Row],[d.2029]]</f>
        <v>#DIV/0!</v>
      </c>
      <c r="AW74" s="97" t="e">
        <f>Table25[[#This Row],[e.2021]]/Table25[[#This Row],[Papildatvaļinājums par 20216]]</f>
        <v>#DIV/0!</v>
      </c>
      <c r="AX74" s="97" t="e">
        <f>Table25[[#This Row],[e.2022]]/Table25[[#This Row],[Papildatvaļinājums par 20226]]</f>
        <v>#DIV/0!</v>
      </c>
      <c r="AY74" s="97" t="e">
        <f>Table25[[#This Row],[e.2023]]/Table25[[#This Row],[Papildatvaļinājums par 20236]]</f>
        <v>#DIV/0!</v>
      </c>
      <c r="AZ74" s="97" t="e">
        <f>Table25[[#This Row],[e.2024]]/Table25[[#This Row],[Papildatvaļinājums par 20246]]</f>
        <v>#DIV/0!</v>
      </c>
      <c r="BA74" s="97" t="e">
        <f>Table25[[#This Row],[e.2025]]/Table25[[#This Row],[Papildatvaļinājums par 20256]]</f>
        <v>#DIV/0!</v>
      </c>
      <c r="BB74" s="97" t="e">
        <f>Table25[[#This Row],[e.2026]]/Table25[[#This Row],[Papildatvaļinājums par 20266]]</f>
        <v>#DIV/0!</v>
      </c>
      <c r="BC74" s="97" t="e">
        <f>Table25[[#This Row],[e.2027]]/Table25[[#This Row],[Papildatvaļinājums par 20276]]</f>
        <v>#DIV/0!</v>
      </c>
      <c r="BD74" s="97" t="e">
        <f>Table25[[#This Row],[e.2028]]/Table25[[#This Row],[Papildatvaļinājums par 20286]]</f>
        <v>#DIV/0!</v>
      </c>
      <c r="BE74" s="98" t="e">
        <f>Table25[[#This Row],[e.2029]]/Table25[[#This Row],[Papildatvaļinājums par 20296]]</f>
        <v>#DIV/0!</v>
      </c>
      <c r="BF74" s="85">
        <f>YEAR(Table25[[#This Row],[Ja papildatvaļinājums - darbinieka darba uzsākšana iestādē, ja darbs projektā nav uzsākts 1.janvārī4]])</f>
        <v>1900</v>
      </c>
      <c r="BG74" s="86">
        <f>MONTH(Table25[[#This Row],[Ja papildatvaļinājums - darbinieka darba uzsākšana iestādē, ja darbs projektā nav uzsākts 1.janvārī4]])</f>
        <v>1</v>
      </c>
      <c r="BH74" s="86">
        <f>DAY(Table25[[#This Row],[Ja papildatvaļinājums - darbinieka darba uzsākšana iestādē, ja darbs projektā nav uzsākts 1.janvārī4]])</f>
        <v>0</v>
      </c>
      <c r="BI74" s="147">
        <f t="shared" si="11"/>
        <v>1</v>
      </c>
      <c r="BJ74" s="144" cm="1">
        <f t="array" ref="BJ74">_xlfn.IFS($BF74=2021,$BI74,$BS74=2021,$BV74,$BF74&lt;2021,$BJ$22,$BS74&gt;2021,$BJ$22,$BF74&gt;2021,$BJ$22,$BS74&lt;2021,$BJ$22)</f>
        <v>365</v>
      </c>
      <c r="BK74" s="116" cm="1">
        <f t="array" ref="BK74">_xlfn.IFS($BF74=2022,$BI74,$BS74=2022,$BV74,$BF74&lt;2022,$BK$22,$BS74&gt;2022,$BK$22,$BF74&gt;2022,$BK$22,$BS74&lt;2022,$BK$22)</f>
        <v>365</v>
      </c>
      <c r="BL74" s="116" cm="1">
        <f t="array" ref="BL74">_xlfn.IFS($BF74=2023,$BI74,$BS74=2023,$BV74,$BF74&lt;2023,$BL$22,$BS74&gt;2023,$BL$22,$BF74&gt;2023,$BL$22,$BS74&lt;2023,$BL$22)</f>
        <v>365</v>
      </c>
      <c r="BM74" s="116" cm="1">
        <f t="array" ref="BM74">_xlfn.IFS($BF74=2024,$BI74,$BS74=2024,$BV74,$BF74&lt;2024,$BM$22,$BS74&gt;2024,$BM$22,$BF74&gt;2024,$BM$22,$BS74&lt;2024,$BM$22)</f>
        <v>366</v>
      </c>
      <c r="BN74" s="116" cm="1">
        <f t="array" ref="BN74">_xlfn.IFS($BF74=2025,$BI74,$BS74=2025,$BV74,$BF74&lt;2025,$BN$22,$BS74&gt;2025,$BN$22,$BF74&gt;2025,$BN$22,$BS74&lt;2025,$BN$22)</f>
        <v>365</v>
      </c>
      <c r="BO74" s="116" cm="1">
        <f t="array" ref="BO74">_xlfn.IFS($BF74=2026,$BI74,$BS74=2026,$BV74,$BF74&lt;2026,$BO$22,$BS74&gt;2026,$BO$22,$BF74&gt;2026,$BO$22,$BS74&lt;2026,$BO$22)</f>
        <v>365</v>
      </c>
      <c r="BP74" s="116" cm="1">
        <f t="array" ref="BP74">_xlfn.IFS($BF74=2027,$BI74,$BS74=2027,$BV74,$BF74&lt;2027,$BP$22,$BS74&gt;2027,$BP$22,$BF74&gt;2027,$BP$22,$BS74&lt;2027,$BP$22)</f>
        <v>365</v>
      </c>
      <c r="BQ74" s="116" cm="1">
        <f t="array" ref="BQ74">_xlfn.IFS($BF74=2028,$BI74,$BS74=2028,$BV74,$BF74&lt;2028,$BQ$22,$BS74&gt;2028,$BQ$22,$BF74&gt;2028,$BQ$22,$BS74&lt;2028,$BQ$22)</f>
        <v>366</v>
      </c>
      <c r="BR74" s="119" cm="1">
        <f t="array" ref="BR74">_xlfn.IFS($BF74=2029,$BI74,$BS74=2029,$BV74,$BF74&lt;2029,$BR$22,$BS74&gt;2029,$BR$22,$BF74&gt;2029,$BR$22,$BS74&lt;2029,$BR$22)</f>
        <v>365</v>
      </c>
      <c r="BS74" s="142">
        <f>YEAR(Table25[[#This Row],[Ja papildatvaļinājums - darbinieka darba beigšanas datums iestādē, ja darbs projektā nav beigts  31.decembrī5]])</f>
        <v>1900</v>
      </c>
      <c r="BT74" s="141">
        <f>MONTH(Table25[[#This Row],[Ja papildatvaļinājums - darbinieka darba beigšanas datums iestādē, ja darbs projektā nav beigts  31.decembrī5]])</f>
        <v>1</v>
      </c>
      <c r="BU74" s="141">
        <f>DAY(Table25[[#This Row],[Ja papildatvaļinājums - darbinieka darba beigšanas datums iestādē, ja darbs projektā nav beigts  31.decembrī5]])</f>
        <v>0</v>
      </c>
      <c r="BV74" s="141">
        <f>IF(YEAR($J74)=YEAR($K74),MIN(DATE($BS74,$BT74,$BU74),$K74)-MAX(DATE($BF74,$BG74,$BH74),$J74)+1,MIN(DATE($BS74,$BT74,$BU74),$K74)-MAX(DATE(Table25[[#This Row],[Darba beigu gads iestādē]],1,1))+1)</f>
        <v>1</v>
      </c>
    </row>
    <row r="75" spans="1:74" x14ac:dyDescent="0.3">
      <c r="A75" s="26">
        <v>52</v>
      </c>
      <c r="B75" s="3"/>
      <c r="C75" s="197"/>
      <c r="D75" s="198"/>
      <c r="E75" s="63">
        <f>SUMIF(Table25[[#This Row],[b.2021]:[c.2029]],"&gt;0",Table25[[#This Row],[b.2021]:[c.2029]])</f>
        <v>0</v>
      </c>
      <c r="F75" s="189"/>
      <c r="G75" s="190"/>
      <c r="H75" s="66">
        <f>Table25[[#This Row],[Atvaļinājuma dienu skaits, kas projektā attiecināts iepriekšējos MP ]]+Table25[[#This Row],[Atvaļinājuma dienu skaits, kas pieprasīts šajā MP3]]</f>
        <v>0</v>
      </c>
      <c r="I75" s="29">
        <f>Table25[[#This Row],[Atvaļinājums proporcionāli nostrādātajam laikam projektā (Visi atvaļinājumi kopā)]]-H75</f>
        <v>0</v>
      </c>
      <c r="J75" s="191"/>
      <c r="K75" s="192"/>
      <c r="L75" s="193"/>
      <c r="M75" s="194"/>
      <c r="N75" s="194"/>
      <c r="O75" s="194"/>
      <c r="P75" s="194"/>
      <c r="Q75" s="194"/>
      <c r="R75" s="194"/>
      <c r="S75" s="194"/>
      <c r="T75" s="195"/>
      <c r="U75" s="196"/>
      <c r="V75" s="106">
        <f>IF(COUNT(Table25[[#This Row],[Darba sākuma datums1]:[Amata pienākumu izpildes termiņš, vai darba beigu datums par kuru iesniegts MP2]])=2,MIN(DATE($V$23,12,31),$D75)-MAX(DATE($V$23,1,1),$C75)+1,0)</f>
        <v>0</v>
      </c>
      <c r="W75" s="99">
        <f>IF(COUNT(Table25[[#This Row],[Darba sākuma datums1]:[Amata pienākumu izpildes termiņš, vai darba beigu datums par kuru iesniegts MP2]])=2,MIN(DATE($W$23,12,31),$D75)-MAX(DATE($W$23,1,1),$C75)+1,0)</f>
        <v>0</v>
      </c>
      <c r="X75" s="99">
        <f>IF(COUNT(Table25[[#This Row],[Darba sākuma datums1]:[Amata pienākumu izpildes termiņš, vai darba beigu datums par kuru iesniegts MP2]])=2,MIN(DATE($X$23,12,31),$D75)-MAX(DATE($X$23,1,1),$C75)+1,0)</f>
        <v>0</v>
      </c>
      <c r="Y75" s="99">
        <f>IF(COUNT(Table25[[#This Row],[Darba sākuma datums1]:[Amata pienākumu izpildes termiņš, vai darba beigu datums par kuru iesniegts MP2]])=2,MIN(DATE($Y$23,12,31),$D75)-MAX(DATE($Y$23,1,1),$C75)+1,0)</f>
        <v>0</v>
      </c>
      <c r="Z75" s="99">
        <f>IF(COUNT(Table25[[#This Row],[Darba sākuma datums1]:[Amata pienākumu izpildes termiņš, vai darba beigu datums par kuru iesniegts MP2]])=2,MIN(DATE($Z$23,12,31),$D75)-MAX(DATE(Z$23,1,1),$C75)+1,0)</f>
        <v>0</v>
      </c>
      <c r="AA75" s="99">
        <f>IF(COUNT(Table25[[#This Row],[Darba sākuma datums1]:[Amata pienākumu izpildes termiņš, vai darba beigu datums par kuru iesniegts MP2]])=2,MIN(DATE($AA$23,12,31),$D75)-MAX(DATE($AA$23,1,1),$C75)+1,0)</f>
        <v>0</v>
      </c>
      <c r="AB75" s="99">
        <f>IF(COUNT(Table25[[#This Row],[Darba sākuma datums1]:[Amata pienākumu izpildes termiņš, vai darba beigu datums par kuru iesniegts MP2]])=2,MIN(DATE($AB$23,12,31),$D75)-MAX(DATE($AB$23,1,1),$C75)+1,0)</f>
        <v>0</v>
      </c>
      <c r="AC75" s="99">
        <f>IF(COUNT(Table25[[#This Row],[Darba sākuma datums1]:[Amata pienākumu izpildes termiņš, vai darba beigu datums par kuru iesniegts MP2]])=2,MIN(DATE($AC$23,12,31),$D75)-MAX(DATE($AC$23,1,1),$C75)+1,0)</f>
        <v>0</v>
      </c>
      <c r="AD75" s="109">
        <f>IF(COUNT(Table25[[#This Row],[Darba sākuma datums1]:[Amata pienākumu izpildes termiņš, vai darba beigu datums par kuru iesniegts MP2]])=2,MIN(DATE($AD$23,12,31),$D75)-MAX(DATE($AD$23,1,1),$C75)+1,0)</f>
        <v>0</v>
      </c>
      <c r="AE75" s="106">
        <f t="shared" si="10"/>
        <v>0</v>
      </c>
      <c r="AF75" s="99">
        <f t="shared" si="1"/>
        <v>0</v>
      </c>
      <c r="AG75" s="99">
        <f t="shared" si="2"/>
        <v>0</v>
      </c>
      <c r="AH75" s="99">
        <f t="shared" si="3"/>
        <v>0</v>
      </c>
      <c r="AI75" s="99">
        <f t="shared" si="4"/>
        <v>0</v>
      </c>
      <c r="AJ75" s="99">
        <f t="shared" si="5"/>
        <v>0</v>
      </c>
      <c r="AK75" s="99">
        <f t="shared" si="6"/>
        <v>0</v>
      </c>
      <c r="AL75" s="99">
        <f t="shared" si="7"/>
        <v>0</v>
      </c>
      <c r="AM75" s="100">
        <f t="shared" si="8"/>
        <v>0</v>
      </c>
      <c r="AN75" s="103" t="e">
        <f>Table25[[#This Row],[2021]]/Table25[[#This Row],[d.2021]]</f>
        <v>#DIV/0!</v>
      </c>
      <c r="AO75" s="104" t="e">
        <f>Table25[[#This Row],[2022]]/Table25[[#This Row],[d.2022]]</f>
        <v>#DIV/0!</v>
      </c>
      <c r="AP75" s="104" t="e">
        <f>Table25[[#This Row],[2023]]/Table25[[#This Row],[d.2023]]</f>
        <v>#DIV/0!</v>
      </c>
      <c r="AQ75" s="104" t="e">
        <f>Table25[[#This Row],[2024]]/Table25[[#This Row],[d.2024]]</f>
        <v>#DIV/0!</v>
      </c>
      <c r="AR75" s="104" t="e">
        <f>Table25[[#This Row],[2025]]/Table25[[#This Row],[d.2025]]</f>
        <v>#DIV/0!</v>
      </c>
      <c r="AS75" s="104" t="e">
        <f>Table25[[#This Row],[2026]]/Table25[[#This Row],[d.2026]]</f>
        <v>#DIV/0!</v>
      </c>
      <c r="AT75" s="104" t="e">
        <f>Table25[[#This Row],[2027]]/Table25[[#This Row],[d.2027]]</f>
        <v>#DIV/0!</v>
      </c>
      <c r="AU75" s="104" t="e">
        <f>Table25[[#This Row],[2028]]/Table25[[#This Row],[d.2028]]</f>
        <v>#DIV/0!</v>
      </c>
      <c r="AV75" s="108" t="e">
        <f>Table25[[#This Row],[2029]]/Table25[[#This Row],[d.2029]]</f>
        <v>#DIV/0!</v>
      </c>
      <c r="AW75" s="97" t="e">
        <f>Table25[[#This Row],[e.2021]]/Table25[[#This Row],[Papildatvaļinājums par 20216]]</f>
        <v>#DIV/0!</v>
      </c>
      <c r="AX75" s="97" t="e">
        <f>Table25[[#This Row],[e.2022]]/Table25[[#This Row],[Papildatvaļinājums par 20226]]</f>
        <v>#DIV/0!</v>
      </c>
      <c r="AY75" s="97" t="e">
        <f>Table25[[#This Row],[e.2023]]/Table25[[#This Row],[Papildatvaļinājums par 20236]]</f>
        <v>#DIV/0!</v>
      </c>
      <c r="AZ75" s="97" t="e">
        <f>Table25[[#This Row],[e.2024]]/Table25[[#This Row],[Papildatvaļinājums par 20246]]</f>
        <v>#DIV/0!</v>
      </c>
      <c r="BA75" s="97" t="e">
        <f>Table25[[#This Row],[e.2025]]/Table25[[#This Row],[Papildatvaļinājums par 20256]]</f>
        <v>#DIV/0!</v>
      </c>
      <c r="BB75" s="97" t="e">
        <f>Table25[[#This Row],[e.2026]]/Table25[[#This Row],[Papildatvaļinājums par 20266]]</f>
        <v>#DIV/0!</v>
      </c>
      <c r="BC75" s="97" t="e">
        <f>Table25[[#This Row],[e.2027]]/Table25[[#This Row],[Papildatvaļinājums par 20276]]</f>
        <v>#DIV/0!</v>
      </c>
      <c r="BD75" s="97" t="e">
        <f>Table25[[#This Row],[e.2028]]/Table25[[#This Row],[Papildatvaļinājums par 20286]]</f>
        <v>#DIV/0!</v>
      </c>
      <c r="BE75" s="98" t="e">
        <f>Table25[[#This Row],[e.2029]]/Table25[[#This Row],[Papildatvaļinājums par 20296]]</f>
        <v>#DIV/0!</v>
      </c>
      <c r="BF75" s="85">
        <f>YEAR(Table25[[#This Row],[Ja papildatvaļinājums - darbinieka darba uzsākšana iestādē, ja darbs projektā nav uzsākts 1.janvārī4]])</f>
        <v>1900</v>
      </c>
      <c r="BG75" s="86">
        <f>MONTH(Table25[[#This Row],[Ja papildatvaļinājums - darbinieka darba uzsākšana iestādē, ja darbs projektā nav uzsākts 1.janvārī4]])</f>
        <v>1</v>
      </c>
      <c r="BH75" s="86">
        <f>DAY(Table25[[#This Row],[Ja papildatvaļinājums - darbinieka darba uzsākšana iestādē, ja darbs projektā nav uzsākts 1.janvārī4]])</f>
        <v>0</v>
      </c>
      <c r="BI75" s="147">
        <f t="shared" si="11"/>
        <v>1</v>
      </c>
      <c r="BJ75" s="144" cm="1">
        <f t="array" ref="BJ75">_xlfn.IFS($BF75=2021,$BI75,$BS75=2021,$BV75,$BF75&lt;2021,$BJ$22,$BS75&gt;2021,$BJ$22,$BF75&gt;2021,$BJ$22,$BS75&lt;2021,$BJ$22)</f>
        <v>365</v>
      </c>
      <c r="BK75" s="116" cm="1">
        <f t="array" ref="BK75">_xlfn.IFS($BF75=2022,$BI75,$BS75=2022,$BV75,$BF75&lt;2022,$BK$22,$BS75&gt;2022,$BK$22,$BF75&gt;2022,$BK$22,$BS75&lt;2022,$BK$22)</f>
        <v>365</v>
      </c>
      <c r="BL75" s="116" cm="1">
        <f t="array" ref="BL75">_xlfn.IFS($BF75=2023,$BI75,$BS75=2023,$BV75,$BF75&lt;2023,$BL$22,$BS75&gt;2023,$BL$22,$BF75&gt;2023,$BL$22,$BS75&lt;2023,$BL$22)</f>
        <v>365</v>
      </c>
      <c r="BM75" s="116" cm="1">
        <f t="array" ref="BM75">_xlfn.IFS($BF75=2024,$BI75,$BS75=2024,$BV75,$BF75&lt;2024,$BM$22,$BS75&gt;2024,$BM$22,$BF75&gt;2024,$BM$22,$BS75&lt;2024,$BM$22)</f>
        <v>366</v>
      </c>
      <c r="BN75" s="116" cm="1">
        <f t="array" ref="BN75">_xlfn.IFS($BF75=2025,$BI75,$BS75=2025,$BV75,$BF75&lt;2025,$BN$22,$BS75&gt;2025,$BN$22,$BF75&gt;2025,$BN$22,$BS75&lt;2025,$BN$22)</f>
        <v>365</v>
      </c>
      <c r="BO75" s="116" cm="1">
        <f t="array" ref="BO75">_xlfn.IFS($BF75=2026,$BI75,$BS75=2026,$BV75,$BF75&lt;2026,$BO$22,$BS75&gt;2026,$BO$22,$BF75&gt;2026,$BO$22,$BS75&lt;2026,$BO$22)</f>
        <v>365</v>
      </c>
      <c r="BP75" s="116" cm="1">
        <f t="array" ref="BP75">_xlfn.IFS($BF75=2027,$BI75,$BS75=2027,$BV75,$BF75&lt;2027,$BP$22,$BS75&gt;2027,$BP$22,$BF75&gt;2027,$BP$22,$BS75&lt;2027,$BP$22)</f>
        <v>365</v>
      </c>
      <c r="BQ75" s="116" cm="1">
        <f t="array" ref="BQ75">_xlfn.IFS($BF75=2028,$BI75,$BS75=2028,$BV75,$BF75&lt;2028,$BQ$22,$BS75&gt;2028,$BQ$22,$BF75&gt;2028,$BQ$22,$BS75&lt;2028,$BQ$22)</f>
        <v>366</v>
      </c>
      <c r="BR75" s="119" cm="1">
        <f t="array" ref="BR75">_xlfn.IFS($BF75=2029,$BI75,$BS75=2029,$BV75,$BF75&lt;2029,$BR$22,$BS75&gt;2029,$BR$22,$BF75&gt;2029,$BR$22,$BS75&lt;2029,$BR$22)</f>
        <v>365</v>
      </c>
      <c r="BS75" s="142">
        <f>YEAR(Table25[[#This Row],[Ja papildatvaļinājums - darbinieka darba beigšanas datums iestādē, ja darbs projektā nav beigts  31.decembrī5]])</f>
        <v>1900</v>
      </c>
      <c r="BT75" s="141">
        <f>MONTH(Table25[[#This Row],[Ja papildatvaļinājums - darbinieka darba beigšanas datums iestādē, ja darbs projektā nav beigts  31.decembrī5]])</f>
        <v>1</v>
      </c>
      <c r="BU75" s="141">
        <f>DAY(Table25[[#This Row],[Ja papildatvaļinājums - darbinieka darba beigšanas datums iestādē, ja darbs projektā nav beigts  31.decembrī5]])</f>
        <v>0</v>
      </c>
      <c r="BV75" s="141">
        <f>IF(YEAR($J75)=YEAR($K75),MIN(DATE($BS75,$BT75,$BU75),$K75)-MAX(DATE($BF75,$BG75,$BH75),$J75)+1,MIN(DATE($BS75,$BT75,$BU75),$K75)-MAX(DATE(Table25[[#This Row],[Darba beigu gads iestādē]],1,1))+1)</f>
        <v>1</v>
      </c>
    </row>
    <row r="76" spans="1:74" x14ac:dyDescent="0.3">
      <c r="A76" s="26">
        <v>53</v>
      </c>
      <c r="B76" s="3"/>
      <c r="C76" s="197"/>
      <c r="D76" s="198"/>
      <c r="E76" s="63">
        <f>SUMIF(Table25[[#This Row],[b.2021]:[c.2029]],"&gt;0",Table25[[#This Row],[b.2021]:[c.2029]])</f>
        <v>0</v>
      </c>
      <c r="F76" s="189"/>
      <c r="G76" s="190"/>
      <c r="H76" s="66">
        <f>Table25[[#This Row],[Atvaļinājuma dienu skaits, kas projektā attiecināts iepriekšējos MP ]]+Table25[[#This Row],[Atvaļinājuma dienu skaits, kas pieprasīts šajā MP3]]</f>
        <v>0</v>
      </c>
      <c r="I76" s="29">
        <f>Table25[[#This Row],[Atvaļinājums proporcionāli nostrādātajam laikam projektā (Visi atvaļinājumi kopā)]]-H76</f>
        <v>0</v>
      </c>
      <c r="J76" s="191"/>
      <c r="K76" s="192"/>
      <c r="L76" s="193"/>
      <c r="M76" s="194"/>
      <c r="N76" s="194"/>
      <c r="O76" s="194"/>
      <c r="P76" s="194"/>
      <c r="Q76" s="194"/>
      <c r="R76" s="194"/>
      <c r="S76" s="194"/>
      <c r="T76" s="195"/>
      <c r="U76" s="196"/>
      <c r="V76" s="106">
        <f>IF(COUNT(Table25[[#This Row],[Darba sākuma datums1]:[Amata pienākumu izpildes termiņš, vai darba beigu datums par kuru iesniegts MP2]])=2,MIN(DATE($V$23,12,31),$D76)-MAX(DATE($V$23,1,1),$C76)+1,0)</f>
        <v>0</v>
      </c>
      <c r="W76" s="99">
        <f>IF(COUNT(Table25[[#This Row],[Darba sākuma datums1]:[Amata pienākumu izpildes termiņš, vai darba beigu datums par kuru iesniegts MP2]])=2,MIN(DATE($W$23,12,31),$D76)-MAX(DATE($W$23,1,1),$C76)+1,0)</f>
        <v>0</v>
      </c>
      <c r="X76" s="99">
        <f>IF(COUNT(Table25[[#This Row],[Darba sākuma datums1]:[Amata pienākumu izpildes termiņš, vai darba beigu datums par kuru iesniegts MP2]])=2,MIN(DATE($X$23,12,31),$D76)-MAX(DATE($X$23,1,1),$C76)+1,0)</f>
        <v>0</v>
      </c>
      <c r="Y76" s="99">
        <f>IF(COUNT(Table25[[#This Row],[Darba sākuma datums1]:[Amata pienākumu izpildes termiņš, vai darba beigu datums par kuru iesniegts MP2]])=2,MIN(DATE($Y$23,12,31),$D76)-MAX(DATE($Y$23,1,1),$C76)+1,0)</f>
        <v>0</v>
      </c>
      <c r="Z76" s="99">
        <f>IF(COUNT(Table25[[#This Row],[Darba sākuma datums1]:[Amata pienākumu izpildes termiņš, vai darba beigu datums par kuru iesniegts MP2]])=2,MIN(DATE($Z$23,12,31),$D76)-MAX(DATE(Z$23,1,1),$C76)+1,0)</f>
        <v>0</v>
      </c>
      <c r="AA76" s="99">
        <f>IF(COUNT(Table25[[#This Row],[Darba sākuma datums1]:[Amata pienākumu izpildes termiņš, vai darba beigu datums par kuru iesniegts MP2]])=2,MIN(DATE($AA$23,12,31),$D76)-MAX(DATE($AA$23,1,1),$C76)+1,0)</f>
        <v>0</v>
      </c>
      <c r="AB76" s="99">
        <f>IF(COUNT(Table25[[#This Row],[Darba sākuma datums1]:[Amata pienākumu izpildes termiņš, vai darba beigu datums par kuru iesniegts MP2]])=2,MIN(DATE($AB$23,12,31),$D76)-MAX(DATE($AB$23,1,1),$C76)+1,0)</f>
        <v>0</v>
      </c>
      <c r="AC76" s="99">
        <f>IF(COUNT(Table25[[#This Row],[Darba sākuma datums1]:[Amata pienākumu izpildes termiņš, vai darba beigu datums par kuru iesniegts MP2]])=2,MIN(DATE($AC$23,12,31),$D76)-MAX(DATE($AC$23,1,1),$C76)+1,0)</f>
        <v>0</v>
      </c>
      <c r="AD76" s="109">
        <f>IF(COUNT(Table25[[#This Row],[Darba sākuma datums1]:[Amata pienākumu izpildes termiņš, vai darba beigu datums par kuru iesniegts MP2]])=2,MIN(DATE($AD$23,12,31),$D76)-MAX(DATE($AD$23,1,1),$C76)+1,0)</f>
        <v>0</v>
      </c>
      <c r="AE76" s="106">
        <f t="shared" si="10"/>
        <v>0</v>
      </c>
      <c r="AF76" s="99">
        <f t="shared" si="1"/>
        <v>0</v>
      </c>
      <c r="AG76" s="99">
        <f t="shared" si="2"/>
        <v>0</v>
      </c>
      <c r="AH76" s="99">
        <f t="shared" si="3"/>
        <v>0</v>
      </c>
      <c r="AI76" s="99">
        <f t="shared" si="4"/>
        <v>0</v>
      </c>
      <c r="AJ76" s="99">
        <f t="shared" si="5"/>
        <v>0</v>
      </c>
      <c r="AK76" s="99">
        <f t="shared" si="6"/>
        <v>0</v>
      </c>
      <c r="AL76" s="99">
        <f t="shared" si="7"/>
        <v>0</v>
      </c>
      <c r="AM76" s="100">
        <f t="shared" si="8"/>
        <v>0</v>
      </c>
      <c r="AN76" s="103" t="e">
        <f>Table25[[#This Row],[2021]]/Table25[[#This Row],[d.2021]]</f>
        <v>#DIV/0!</v>
      </c>
      <c r="AO76" s="104" t="e">
        <f>Table25[[#This Row],[2022]]/Table25[[#This Row],[d.2022]]</f>
        <v>#DIV/0!</v>
      </c>
      <c r="AP76" s="104" t="e">
        <f>Table25[[#This Row],[2023]]/Table25[[#This Row],[d.2023]]</f>
        <v>#DIV/0!</v>
      </c>
      <c r="AQ76" s="104" t="e">
        <f>Table25[[#This Row],[2024]]/Table25[[#This Row],[d.2024]]</f>
        <v>#DIV/0!</v>
      </c>
      <c r="AR76" s="104" t="e">
        <f>Table25[[#This Row],[2025]]/Table25[[#This Row],[d.2025]]</f>
        <v>#DIV/0!</v>
      </c>
      <c r="AS76" s="104" t="e">
        <f>Table25[[#This Row],[2026]]/Table25[[#This Row],[d.2026]]</f>
        <v>#DIV/0!</v>
      </c>
      <c r="AT76" s="104" t="e">
        <f>Table25[[#This Row],[2027]]/Table25[[#This Row],[d.2027]]</f>
        <v>#DIV/0!</v>
      </c>
      <c r="AU76" s="104" t="e">
        <f>Table25[[#This Row],[2028]]/Table25[[#This Row],[d.2028]]</f>
        <v>#DIV/0!</v>
      </c>
      <c r="AV76" s="108" t="e">
        <f>Table25[[#This Row],[2029]]/Table25[[#This Row],[d.2029]]</f>
        <v>#DIV/0!</v>
      </c>
      <c r="AW76" s="97" t="e">
        <f>Table25[[#This Row],[e.2021]]/Table25[[#This Row],[Papildatvaļinājums par 20216]]</f>
        <v>#DIV/0!</v>
      </c>
      <c r="AX76" s="97" t="e">
        <f>Table25[[#This Row],[e.2022]]/Table25[[#This Row],[Papildatvaļinājums par 20226]]</f>
        <v>#DIV/0!</v>
      </c>
      <c r="AY76" s="97" t="e">
        <f>Table25[[#This Row],[e.2023]]/Table25[[#This Row],[Papildatvaļinājums par 20236]]</f>
        <v>#DIV/0!</v>
      </c>
      <c r="AZ76" s="97" t="e">
        <f>Table25[[#This Row],[e.2024]]/Table25[[#This Row],[Papildatvaļinājums par 20246]]</f>
        <v>#DIV/0!</v>
      </c>
      <c r="BA76" s="97" t="e">
        <f>Table25[[#This Row],[e.2025]]/Table25[[#This Row],[Papildatvaļinājums par 20256]]</f>
        <v>#DIV/0!</v>
      </c>
      <c r="BB76" s="97" t="e">
        <f>Table25[[#This Row],[e.2026]]/Table25[[#This Row],[Papildatvaļinājums par 20266]]</f>
        <v>#DIV/0!</v>
      </c>
      <c r="BC76" s="97" t="e">
        <f>Table25[[#This Row],[e.2027]]/Table25[[#This Row],[Papildatvaļinājums par 20276]]</f>
        <v>#DIV/0!</v>
      </c>
      <c r="BD76" s="97" t="e">
        <f>Table25[[#This Row],[e.2028]]/Table25[[#This Row],[Papildatvaļinājums par 20286]]</f>
        <v>#DIV/0!</v>
      </c>
      <c r="BE76" s="98" t="e">
        <f>Table25[[#This Row],[e.2029]]/Table25[[#This Row],[Papildatvaļinājums par 20296]]</f>
        <v>#DIV/0!</v>
      </c>
      <c r="BF76" s="85">
        <f>YEAR(Table25[[#This Row],[Ja papildatvaļinājums - darbinieka darba uzsākšana iestādē, ja darbs projektā nav uzsākts 1.janvārī4]])</f>
        <v>1900</v>
      </c>
      <c r="BG76" s="86">
        <f>MONTH(Table25[[#This Row],[Ja papildatvaļinājums - darbinieka darba uzsākšana iestādē, ja darbs projektā nav uzsākts 1.janvārī4]])</f>
        <v>1</v>
      </c>
      <c r="BH76" s="86">
        <f>DAY(Table25[[#This Row],[Ja papildatvaļinājums - darbinieka darba uzsākšana iestādē, ja darbs projektā nav uzsākts 1.janvārī4]])</f>
        <v>0</v>
      </c>
      <c r="BI76" s="147">
        <f t="shared" si="11"/>
        <v>1</v>
      </c>
      <c r="BJ76" s="144" cm="1">
        <f t="array" ref="BJ76">_xlfn.IFS($BF76=2021,$BI76,$BS76=2021,$BV76,$BF76&lt;2021,$BJ$22,$BS76&gt;2021,$BJ$22,$BF76&gt;2021,$BJ$22,$BS76&lt;2021,$BJ$22)</f>
        <v>365</v>
      </c>
      <c r="BK76" s="116" cm="1">
        <f t="array" ref="BK76">_xlfn.IFS($BF76=2022,$BI76,$BS76=2022,$BV76,$BF76&lt;2022,$BK$22,$BS76&gt;2022,$BK$22,$BF76&gt;2022,$BK$22,$BS76&lt;2022,$BK$22)</f>
        <v>365</v>
      </c>
      <c r="BL76" s="116" cm="1">
        <f t="array" ref="BL76">_xlfn.IFS($BF76=2023,$BI76,$BS76=2023,$BV76,$BF76&lt;2023,$BL$22,$BS76&gt;2023,$BL$22,$BF76&gt;2023,$BL$22,$BS76&lt;2023,$BL$22)</f>
        <v>365</v>
      </c>
      <c r="BM76" s="116" cm="1">
        <f t="array" ref="BM76">_xlfn.IFS($BF76=2024,$BI76,$BS76=2024,$BV76,$BF76&lt;2024,$BM$22,$BS76&gt;2024,$BM$22,$BF76&gt;2024,$BM$22,$BS76&lt;2024,$BM$22)</f>
        <v>366</v>
      </c>
      <c r="BN76" s="116" cm="1">
        <f t="array" ref="BN76">_xlfn.IFS($BF76=2025,$BI76,$BS76=2025,$BV76,$BF76&lt;2025,$BN$22,$BS76&gt;2025,$BN$22,$BF76&gt;2025,$BN$22,$BS76&lt;2025,$BN$22)</f>
        <v>365</v>
      </c>
      <c r="BO76" s="116" cm="1">
        <f t="array" ref="BO76">_xlfn.IFS($BF76=2026,$BI76,$BS76=2026,$BV76,$BF76&lt;2026,$BO$22,$BS76&gt;2026,$BO$22,$BF76&gt;2026,$BO$22,$BS76&lt;2026,$BO$22)</f>
        <v>365</v>
      </c>
      <c r="BP76" s="116" cm="1">
        <f t="array" ref="BP76">_xlfn.IFS($BF76=2027,$BI76,$BS76=2027,$BV76,$BF76&lt;2027,$BP$22,$BS76&gt;2027,$BP$22,$BF76&gt;2027,$BP$22,$BS76&lt;2027,$BP$22)</f>
        <v>365</v>
      </c>
      <c r="BQ76" s="116" cm="1">
        <f t="array" ref="BQ76">_xlfn.IFS($BF76=2028,$BI76,$BS76=2028,$BV76,$BF76&lt;2028,$BQ$22,$BS76&gt;2028,$BQ$22,$BF76&gt;2028,$BQ$22,$BS76&lt;2028,$BQ$22)</f>
        <v>366</v>
      </c>
      <c r="BR76" s="119" cm="1">
        <f t="array" ref="BR76">_xlfn.IFS($BF76=2029,$BI76,$BS76=2029,$BV76,$BF76&lt;2029,$BR$22,$BS76&gt;2029,$BR$22,$BF76&gt;2029,$BR$22,$BS76&lt;2029,$BR$22)</f>
        <v>365</v>
      </c>
      <c r="BS76" s="142">
        <f>YEAR(Table25[[#This Row],[Ja papildatvaļinājums - darbinieka darba beigšanas datums iestādē, ja darbs projektā nav beigts  31.decembrī5]])</f>
        <v>1900</v>
      </c>
      <c r="BT76" s="141">
        <f>MONTH(Table25[[#This Row],[Ja papildatvaļinājums - darbinieka darba beigšanas datums iestādē, ja darbs projektā nav beigts  31.decembrī5]])</f>
        <v>1</v>
      </c>
      <c r="BU76" s="141">
        <f>DAY(Table25[[#This Row],[Ja papildatvaļinājums - darbinieka darba beigšanas datums iestādē, ja darbs projektā nav beigts  31.decembrī5]])</f>
        <v>0</v>
      </c>
      <c r="BV76" s="141">
        <f>IF(YEAR($J76)=YEAR($K76),MIN(DATE($BS76,$BT76,$BU76),$K76)-MAX(DATE($BF76,$BG76,$BH76),$J76)+1,MIN(DATE($BS76,$BT76,$BU76),$K76)-MAX(DATE(Table25[[#This Row],[Darba beigu gads iestādē]],1,1))+1)</f>
        <v>1</v>
      </c>
    </row>
    <row r="77" spans="1:74" x14ac:dyDescent="0.3">
      <c r="A77" s="26">
        <v>54</v>
      </c>
      <c r="B77" s="3"/>
      <c r="C77" s="197"/>
      <c r="D77" s="198"/>
      <c r="E77" s="63">
        <f>SUMIF(Table25[[#This Row],[b.2021]:[c.2029]],"&gt;0",Table25[[#This Row],[b.2021]:[c.2029]])</f>
        <v>0</v>
      </c>
      <c r="F77" s="189"/>
      <c r="G77" s="190"/>
      <c r="H77" s="66">
        <f>Table25[[#This Row],[Atvaļinājuma dienu skaits, kas projektā attiecināts iepriekšējos MP ]]+Table25[[#This Row],[Atvaļinājuma dienu skaits, kas pieprasīts šajā MP3]]</f>
        <v>0</v>
      </c>
      <c r="I77" s="29">
        <f>Table25[[#This Row],[Atvaļinājums proporcionāli nostrādātajam laikam projektā (Visi atvaļinājumi kopā)]]-H77</f>
        <v>0</v>
      </c>
      <c r="J77" s="191"/>
      <c r="K77" s="192"/>
      <c r="L77" s="193"/>
      <c r="M77" s="194"/>
      <c r="N77" s="194"/>
      <c r="O77" s="194"/>
      <c r="P77" s="194"/>
      <c r="Q77" s="194"/>
      <c r="R77" s="194"/>
      <c r="S77" s="194"/>
      <c r="T77" s="195"/>
      <c r="U77" s="196"/>
      <c r="V77" s="106">
        <f>IF(COUNT(Table25[[#This Row],[Darba sākuma datums1]:[Amata pienākumu izpildes termiņš, vai darba beigu datums par kuru iesniegts MP2]])=2,MIN(DATE($V$23,12,31),$D77)-MAX(DATE($V$23,1,1),$C77)+1,0)</f>
        <v>0</v>
      </c>
      <c r="W77" s="99">
        <f>IF(COUNT(Table25[[#This Row],[Darba sākuma datums1]:[Amata pienākumu izpildes termiņš, vai darba beigu datums par kuru iesniegts MP2]])=2,MIN(DATE($W$23,12,31),$D77)-MAX(DATE($W$23,1,1),$C77)+1,0)</f>
        <v>0</v>
      </c>
      <c r="X77" s="99">
        <f>IF(COUNT(Table25[[#This Row],[Darba sākuma datums1]:[Amata pienākumu izpildes termiņš, vai darba beigu datums par kuru iesniegts MP2]])=2,MIN(DATE($X$23,12,31),$D77)-MAX(DATE($X$23,1,1),$C77)+1,0)</f>
        <v>0</v>
      </c>
      <c r="Y77" s="99">
        <f>IF(COUNT(Table25[[#This Row],[Darba sākuma datums1]:[Amata pienākumu izpildes termiņš, vai darba beigu datums par kuru iesniegts MP2]])=2,MIN(DATE($Y$23,12,31),$D77)-MAX(DATE($Y$23,1,1),$C77)+1,0)</f>
        <v>0</v>
      </c>
      <c r="Z77" s="99">
        <f>IF(COUNT(Table25[[#This Row],[Darba sākuma datums1]:[Amata pienākumu izpildes termiņš, vai darba beigu datums par kuru iesniegts MP2]])=2,MIN(DATE($Z$23,12,31),$D77)-MAX(DATE(Z$23,1,1),$C77)+1,0)</f>
        <v>0</v>
      </c>
      <c r="AA77" s="99">
        <f>IF(COUNT(Table25[[#This Row],[Darba sākuma datums1]:[Amata pienākumu izpildes termiņš, vai darba beigu datums par kuru iesniegts MP2]])=2,MIN(DATE($AA$23,12,31),$D77)-MAX(DATE($AA$23,1,1),$C77)+1,0)</f>
        <v>0</v>
      </c>
      <c r="AB77" s="99">
        <f>IF(COUNT(Table25[[#This Row],[Darba sākuma datums1]:[Amata pienākumu izpildes termiņš, vai darba beigu datums par kuru iesniegts MP2]])=2,MIN(DATE($AB$23,12,31),$D77)-MAX(DATE($AB$23,1,1),$C77)+1,0)</f>
        <v>0</v>
      </c>
      <c r="AC77" s="99">
        <f>IF(COUNT(Table25[[#This Row],[Darba sākuma datums1]:[Amata pienākumu izpildes termiņš, vai darba beigu datums par kuru iesniegts MP2]])=2,MIN(DATE($AC$23,12,31),$D77)-MAX(DATE($AC$23,1,1),$C77)+1,0)</f>
        <v>0</v>
      </c>
      <c r="AD77" s="109">
        <f>IF(COUNT(Table25[[#This Row],[Darba sākuma datums1]:[Amata pienākumu izpildes termiņš, vai darba beigu datums par kuru iesniegts MP2]])=2,MIN(DATE($AD$23,12,31),$D77)-MAX(DATE($AD$23,1,1),$C77)+1,0)</f>
        <v>0</v>
      </c>
      <c r="AE77" s="106">
        <f t="shared" si="10"/>
        <v>0</v>
      </c>
      <c r="AF77" s="99">
        <f t="shared" si="1"/>
        <v>0</v>
      </c>
      <c r="AG77" s="99">
        <f t="shared" si="2"/>
        <v>0</v>
      </c>
      <c r="AH77" s="99">
        <f t="shared" si="3"/>
        <v>0</v>
      </c>
      <c r="AI77" s="99">
        <f t="shared" si="4"/>
        <v>0</v>
      </c>
      <c r="AJ77" s="99">
        <f t="shared" si="5"/>
        <v>0</v>
      </c>
      <c r="AK77" s="99">
        <f t="shared" si="6"/>
        <v>0</v>
      </c>
      <c r="AL77" s="99">
        <f t="shared" si="7"/>
        <v>0</v>
      </c>
      <c r="AM77" s="100">
        <f t="shared" si="8"/>
        <v>0</v>
      </c>
      <c r="AN77" s="103" t="e">
        <f>Table25[[#This Row],[2021]]/Table25[[#This Row],[d.2021]]</f>
        <v>#DIV/0!</v>
      </c>
      <c r="AO77" s="104" t="e">
        <f>Table25[[#This Row],[2022]]/Table25[[#This Row],[d.2022]]</f>
        <v>#DIV/0!</v>
      </c>
      <c r="AP77" s="104" t="e">
        <f>Table25[[#This Row],[2023]]/Table25[[#This Row],[d.2023]]</f>
        <v>#DIV/0!</v>
      </c>
      <c r="AQ77" s="104" t="e">
        <f>Table25[[#This Row],[2024]]/Table25[[#This Row],[d.2024]]</f>
        <v>#DIV/0!</v>
      </c>
      <c r="AR77" s="104" t="e">
        <f>Table25[[#This Row],[2025]]/Table25[[#This Row],[d.2025]]</f>
        <v>#DIV/0!</v>
      </c>
      <c r="AS77" s="104" t="e">
        <f>Table25[[#This Row],[2026]]/Table25[[#This Row],[d.2026]]</f>
        <v>#DIV/0!</v>
      </c>
      <c r="AT77" s="104" t="e">
        <f>Table25[[#This Row],[2027]]/Table25[[#This Row],[d.2027]]</f>
        <v>#DIV/0!</v>
      </c>
      <c r="AU77" s="104" t="e">
        <f>Table25[[#This Row],[2028]]/Table25[[#This Row],[d.2028]]</f>
        <v>#DIV/0!</v>
      </c>
      <c r="AV77" s="108" t="e">
        <f>Table25[[#This Row],[2029]]/Table25[[#This Row],[d.2029]]</f>
        <v>#DIV/0!</v>
      </c>
      <c r="AW77" s="97" t="e">
        <f>Table25[[#This Row],[e.2021]]/Table25[[#This Row],[Papildatvaļinājums par 20216]]</f>
        <v>#DIV/0!</v>
      </c>
      <c r="AX77" s="97" t="e">
        <f>Table25[[#This Row],[e.2022]]/Table25[[#This Row],[Papildatvaļinājums par 20226]]</f>
        <v>#DIV/0!</v>
      </c>
      <c r="AY77" s="97" t="e">
        <f>Table25[[#This Row],[e.2023]]/Table25[[#This Row],[Papildatvaļinājums par 20236]]</f>
        <v>#DIV/0!</v>
      </c>
      <c r="AZ77" s="97" t="e">
        <f>Table25[[#This Row],[e.2024]]/Table25[[#This Row],[Papildatvaļinājums par 20246]]</f>
        <v>#DIV/0!</v>
      </c>
      <c r="BA77" s="97" t="e">
        <f>Table25[[#This Row],[e.2025]]/Table25[[#This Row],[Papildatvaļinājums par 20256]]</f>
        <v>#DIV/0!</v>
      </c>
      <c r="BB77" s="97" t="e">
        <f>Table25[[#This Row],[e.2026]]/Table25[[#This Row],[Papildatvaļinājums par 20266]]</f>
        <v>#DIV/0!</v>
      </c>
      <c r="BC77" s="97" t="e">
        <f>Table25[[#This Row],[e.2027]]/Table25[[#This Row],[Papildatvaļinājums par 20276]]</f>
        <v>#DIV/0!</v>
      </c>
      <c r="BD77" s="97" t="e">
        <f>Table25[[#This Row],[e.2028]]/Table25[[#This Row],[Papildatvaļinājums par 20286]]</f>
        <v>#DIV/0!</v>
      </c>
      <c r="BE77" s="98" t="e">
        <f>Table25[[#This Row],[e.2029]]/Table25[[#This Row],[Papildatvaļinājums par 20296]]</f>
        <v>#DIV/0!</v>
      </c>
      <c r="BF77" s="85">
        <f>YEAR(Table25[[#This Row],[Ja papildatvaļinājums - darbinieka darba uzsākšana iestādē, ja darbs projektā nav uzsākts 1.janvārī4]])</f>
        <v>1900</v>
      </c>
      <c r="BG77" s="86">
        <f>MONTH(Table25[[#This Row],[Ja papildatvaļinājums - darbinieka darba uzsākšana iestādē, ja darbs projektā nav uzsākts 1.janvārī4]])</f>
        <v>1</v>
      </c>
      <c r="BH77" s="86">
        <f>DAY(Table25[[#This Row],[Ja papildatvaļinājums - darbinieka darba uzsākšana iestādē, ja darbs projektā nav uzsākts 1.janvārī4]])</f>
        <v>0</v>
      </c>
      <c r="BI77" s="147">
        <f t="shared" si="11"/>
        <v>1</v>
      </c>
      <c r="BJ77" s="144" cm="1">
        <f t="array" ref="BJ77">_xlfn.IFS($BF77=2021,$BI77,$BS77=2021,$BV77,$BF77&lt;2021,$BJ$22,$BS77&gt;2021,$BJ$22,$BF77&gt;2021,$BJ$22,$BS77&lt;2021,$BJ$22)</f>
        <v>365</v>
      </c>
      <c r="BK77" s="116" cm="1">
        <f t="array" ref="BK77">_xlfn.IFS($BF77=2022,$BI77,$BS77=2022,$BV77,$BF77&lt;2022,$BK$22,$BS77&gt;2022,$BK$22,$BF77&gt;2022,$BK$22,$BS77&lt;2022,$BK$22)</f>
        <v>365</v>
      </c>
      <c r="BL77" s="116" cm="1">
        <f t="array" ref="BL77">_xlfn.IFS($BF77=2023,$BI77,$BS77=2023,$BV77,$BF77&lt;2023,$BL$22,$BS77&gt;2023,$BL$22,$BF77&gt;2023,$BL$22,$BS77&lt;2023,$BL$22)</f>
        <v>365</v>
      </c>
      <c r="BM77" s="116" cm="1">
        <f t="array" ref="BM77">_xlfn.IFS($BF77=2024,$BI77,$BS77=2024,$BV77,$BF77&lt;2024,$BM$22,$BS77&gt;2024,$BM$22,$BF77&gt;2024,$BM$22,$BS77&lt;2024,$BM$22)</f>
        <v>366</v>
      </c>
      <c r="BN77" s="116" cm="1">
        <f t="array" ref="BN77">_xlfn.IFS($BF77=2025,$BI77,$BS77=2025,$BV77,$BF77&lt;2025,$BN$22,$BS77&gt;2025,$BN$22,$BF77&gt;2025,$BN$22,$BS77&lt;2025,$BN$22)</f>
        <v>365</v>
      </c>
      <c r="BO77" s="116" cm="1">
        <f t="array" ref="BO77">_xlfn.IFS($BF77=2026,$BI77,$BS77=2026,$BV77,$BF77&lt;2026,$BO$22,$BS77&gt;2026,$BO$22,$BF77&gt;2026,$BO$22,$BS77&lt;2026,$BO$22)</f>
        <v>365</v>
      </c>
      <c r="BP77" s="116" cm="1">
        <f t="array" ref="BP77">_xlfn.IFS($BF77=2027,$BI77,$BS77=2027,$BV77,$BF77&lt;2027,$BP$22,$BS77&gt;2027,$BP$22,$BF77&gt;2027,$BP$22,$BS77&lt;2027,$BP$22)</f>
        <v>365</v>
      </c>
      <c r="BQ77" s="116" cm="1">
        <f t="array" ref="BQ77">_xlfn.IFS($BF77=2028,$BI77,$BS77=2028,$BV77,$BF77&lt;2028,$BQ$22,$BS77&gt;2028,$BQ$22,$BF77&gt;2028,$BQ$22,$BS77&lt;2028,$BQ$22)</f>
        <v>366</v>
      </c>
      <c r="BR77" s="119" cm="1">
        <f t="array" ref="BR77">_xlfn.IFS($BF77=2029,$BI77,$BS77=2029,$BV77,$BF77&lt;2029,$BR$22,$BS77&gt;2029,$BR$22,$BF77&gt;2029,$BR$22,$BS77&lt;2029,$BR$22)</f>
        <v>365</v>
      </c>
      <c r="BS77" s="142">
        <f>YEAR(Table25[[#This Row],[Ja papildatvaļinājums - darbinieka darba beigšanas datums iestādē, ja darbs projektā nav beigts  31.decembrī5]])</f>
        <v>1900</v>
      </c>
      <c r="BT77" s="141">
        <f>MONTH(Table25[[#This Row],[Ja papildatvaļinājums - darbinieka darba beigšanas datums iestādē, ja darbs projektā nav beigts  31.decembrī5]])</f>
        <v>1</v>
      </c>
      <c r="BU77" s="141">
        <f>DAY(Table25[[#This Row],[Ja papildatvaļinājums - darbinieka darba beigšanas datums iestādē, ja darbs projektā nav beigts  31.decembrī5]])</f>
        <v>0</v>
      </c>
      <c r="BV77" s="141">
        <f>IF(YEAR($J77)=YEAR($K77),MIN(DATE($BS77,$BT77,$BU77),$K77)-MAX(DATE($BF77,$BG77,$BH77),$J77)+1,MIN(DATE($BS77,$BT77,$BU77),$K77)-MAX(DATE(Table25[[#This Row],[Darba beigu gads iestādē]],1,1))+1)</f>
        <v>1</v>
      </c>
    </row>
    <row r="78" spans="1:74" x14ac:dyDescent="0.3">
      <c r="A78" s="26">
        <v>55</v>
      </c>
      <c r="B78" s="3"/>
      <c r="C78" s="197"/>
      <c r="D78" s="198"/>
      <c r="E78" s="63">
        <f>SUMIF(Table25[[#This Row],[b.2021]:[c.2029]],"&gt;0",Table25[[#This Row],[b.2021]:[c.2029]])</f>
        <v>0</v>
      </c>
      <c r="F78" s="189"/>
      <c r="G78" s="190"/>
      <c r="H78" s="66">
        <f>Table25[[#This Row],[Atvaļinājuma dienu skaits, kas projektā attiecināts iepriekšējos MP ]]+Table25[[#This Row],[Atvaļinājuma dienu skaits, kas pieprasīts šajā MP3]]</f>
        <v>0</v>
      </c>
      <c r="I78" s="29">
        <f>Table25[[#This Row],[Atvaļinājums proporcionāli nostrādātajam laikam projektā (Visi atvaļinājumi kopā)]]-H78</f>
        <v>0</v>
      </c>
      <c r="J78" s="191"/>
      <c r="K78" s="192"/>
      <c r="L78" s="193"/>
      <c r="M78" s="194"/>
      <c r="N78" s="194"/>
      <c r="O78" s="194"/>
      <c r="P78" s="194"/>
      <c r="Q78" s="194"/>
      <c r="R78" s="194"/>
      <c r="S78" s="194"/>
      <c r="T78" s="195"/>
      <c r="U78" s="196"/>
      <c r="V78" s="106">
        <f>IF(COUNT(Table25[[#This Row],[Darba sākuma datums1]:[Amata pienākumu izpildes termiņš, vai darba beigu datums par kuru iesniegts MP2]])=2,MIN(DATE($V$23,12,31),$D78)-MAX(DATE($V$23,1,1),$C78)+1,0)</f>
        <v>0</v>
      </c>
      <c r="W78" s="99">
        <f>IF(COUNT(Table25[[#This Row],[Darba sākuma datums1]:[Amata pienākumu izpildes termiņš, vai darba beigu datums par kuru iesniegts MP2]])=2,MIN(DATE($W$23,12,31),$D78)-MAX(DATE($W$23,1,1),$C78)+1,0)</f>
        <v>0</v>
      </c>
      <c r="X78" s="99">
        <f>IF(COUNT(Table25[[#This Row],[Darba sākuma datums1]:[Amata pienākumu izpildes termiņš, vai darba beigu datums par kuru iesniegts MP2]])=2,MIN(DATE($X$23,12,31),$D78)-MAX(DATE($X$23,1,1),$C78)+1,0)</f>
        <v>0</v>
      </c>
      <c r="Y78" s="99">
        <f>IF(COUNT(Table25[[#This Row],[Darba sākuma datums1]:[Amata pienākumu izpildes termiņš, vai darba beigu datums par kuru iesniegts MP2]])=2,MIN(DATE($Y$23,12,31),$D78)-MAX(DATE($Y$23,1,1),$C78)+1,0)</f>
        <v>0</v>
      </c>
      <c r="Z78" s="99">
        <f>IF(COUNT(Table25[[#This Row],[Darba sākuma datums1]:[Amata pienākumu izpildes termiņš, vai darba beigu datums par kuru iesniegts MP2]])=2,MIN(DATE($Z$23,12,31),$D78)-MAX(DATE(Z$23,1,1),$C78)+1,0)</f>
        <v>0</v>
      </c>
      <c r="AA78" s="99">
        <f>IF(COUNT(Table25[[#This Row],[Darba sākuma datums1]:[Amata pienākumu izpildes termiņš, vai darba beigu datums par kuru iesniegts MP2]])=2,MIN(DATE($AA$23,12,31),$D78)-MAX(DATE($AA$23,1,1),$C78)+1,0)</f>
        <v>0</v>
      </c>
      <c r="AB78" s="99">
        <f>IF(COUNT(Table25[[#This Row],[Darba sākuma datums1]:[Amata pienākumu izpildes termiņš, vai darba beigu datums par kuru iesniegts MP2]])=2,MIN(DATE($AB$23,12,31),$D78)-MAX(DATE($AB$23,1,1),$C78)+1,0)</f>
        <v>0</v>
      </c>
      <c r="AC78" s="99">
        <f>IF(COUNT(Table25[[#This Row],[Darba sākuma datums1]:[Amata pienākumu izpildes termiņš, vai darba beigu datums par kuru iesniegts MP2]])=2,MIN(DATE($AC$23,12,31),$D78)-MAX(DATE($AC$23,1,1),$C78)+1,0)</f>
        <v>0</v>
      </c>
      <c r="AD78" s="109">
        <f>IF(COUNT(Table25[[#This Row],[Darba sākuma datums1]:[Amata pienākumu izpildes termiņš, vai darba beigu datums par kuru iesniegts MP2]])=2,MIN(DATE($AD$23,12,31),$D78)-MAX(DATE($AD$23,1,1),$C78)+1,0)</f>
        <v>0</v>
      </c>
      <c r="AE78" s="106">
        <f t="shared" si="10"/>
        <v>0</v>
      </c>
      <c r="AF78" s="99">
        <f t="shared" si="1"/>
        <v>0</v>
      </c>
      <c r="AG78" s="99">
        <f t="shared" si="2"/>
        <v>0</v>
      </c>
      <c r="AH78" s="99">
        <f t="shared" si="3"/>
        <v>0</v>
      </c>
      <c r="AI78" s="99">
        <f t="shared" si="4"/>
        <v>0</v>
      </c>
      <c r="AJ78" s="99">
        <f t="shared" si="5"/>
        <v>0</v>
      </c>
      <c r="AK78" s="99">
        <f t="shared" si="6"/>
        <v>0</v>
      </c>
      <c r="AL78" s="99">
        <f t="shared" si="7"/>
        <v>0</v>
      </c>
      <c r="AM78" s="100">
        <f t="shared" si="8"/>
        <v>0</v>
      </c>
      <c r="AN78" s="103" t="e">
        <f>Table25[[#This Row],[2021]]/Table25[[#This Row],[d.2021]]</f>
        <v>#DIV/0!</v>
      </c>
      <c r="AO78" s="104" t="e">
        <f>Table25[[#This Row],[2022]]/Table25[[#This Row],[d.2022]]</f>
        <v>#DIV/0!</v>
      </c>
      <c r="AP78" s="104" t="e">
        <f>Table25[[#This Row],[2023]]/Table25[[#This Row],[d.2023]]</f>
        <v>#DIV/0!</v>
      </c>
      <c r="AQ78" s="104" t="e">
        <f>Table25[[#This Row],[2024]]/Table25[[#This Row],[d.2024]]</f>
        <v>#DIV/0!</v>
      </c>
      <c r="AR78" s="104" t="e">
        <f>Table25[[#This Row],[2025]]/Table25[[#This Row],[d.2025]]</f>
        <v>#DIV/0!</v>
      </c>
      <c r="AS78" s="104" t="e">
        <f>Table25[[#This Row],[2026]]/Table25[[#This Row],[d.2026]]</f>
        <v>#DIV/0!</v>
      </c>
      <c r="AT78" s="104" t="e">
        <f>Table25[[#This Row],[2027]]/Table25[[#This Row],[d.2027]]</f>
        <v>#DIV/0!</v>
      </c>
      <c r="AU78" s="104" t="e">
        <f>Table25[[#This Row],[2028]]/Table25[[#This Row],[d.2028]]</f>
        <v>#DIV/0!</v>
      </c>
      <c r="AV78" s="108" t="e">
        <f>Table25[[#This Row],[2029]]/Table25[[#This Row],[d.2029]]</f>
        <v>#DIV/0!</v>
      </c>
      <c r="AW78" s="97" t="e">
        <f>Table25[[#This Row],[e.2021]]/Table25[[#This Row],[Papildatvaļinājums par 20216]]</f>
        <v>#DIV/0!</v>
      </c>
      <c r="AX78" s="97" t="e">
        <f>Table25[[#This Row],[e.2022]]/Table25[[#This Row],[Papildatvaļinājums par 20226]]</f>
        <v>#DIV/0!</v>
      </c>
      <c r="AY78" s="97" t="e">
        <f>Table25[[#This Row],[e.2023]]/Table25[[#This Row],[Papildatvaļinājums par 20236]]</f>
        <v>#DIV/0!</v>
      </c>
      <c r="AZ78" s="97" t="e">
        <f>Table25[[#This Row],[e.2024]]/Table25[[#This Row],[Papildatvaļinājums par 20246]]</f>
        <v>#DIV/0!</v>
      </c>
      <c r="BA78" s="97" t="e">
        <f>Table25[[#This Row],[e.2025]]/Table25[[#This Row],[Papildatvaļinājums par 20256]]</f>
        <v>#DIV/0!</v>
      </c>
      <c r="BB78" s="97" t="e">
        <f>Table25[[#This Row],[e.2026]]/Table25[[#This Row],[Papildatvaļinājums par 20266]]</f>
        <v>#DIV/0!</v>
      </c>
      <c r="BC78" s="97" t="e">
        <f>Table25[[#This Row],[e.2027]]/Table25[[#This Row],[Papildatvaļinājums par 20276]]</f>
        <v>#DIV/0!</v>
      </c>
      <c r="BD78" s="97" t="e">
        <f>Table25[[#This Row],[e.2028]]/Table25[[#This Row],[Papildatvaļinājums par 20286]]</f>
        <v>#DIV/0!</v>
      </c>
      <c r="BE78" s="98" t="e">
        <f>Table25[[#This Row],[e.2029]]/Table25[[#This Row],[Papildatvaļinājums par 20296]]</f>
        <v>#DIV/0!</v>
      </c>
      <c r="BF78" s="85">
        <f>YEAR(Table25[[#This Row],[Ja papildatvaļinājums - darbinieka darba uzsākšana iestādē, ja darbs projektā nav uzsākts 1.janvārī4]])</f>
        <v>1900</v>
      </c>
      <c r="BG78" s="86">
        <f>MONTH(Table25[[#This Row],[Ja papildatvaļinājums - darbinieka darba uzsākšana iestādē, ja darbs projektā nav uzsākts 1.janvārī4]])</f>
        <v>1</v>
      </c>
      <c r="BH78" s="86">
        <f>DAY(Table25[[#This Row],[Ja papildatvaļinājums - darbinieka darba uzsākšana iestādē, ja darbs projektā nav uzsākts 1.janvārī4]])</f>
        <v>0</v>
      </c>
      <c r="BI78" s="147">
        <f t="shared" si="11"/>
        <v>1</v>
      </c>
      <c r="BJ78" s="144" cm="1">
        <f t="array" ref="BJ78">_xlfn.IFS($BF78=2021,$BI78,$BS78=2021,$BV78,$BF78&lt;2021,$BJ$22,$BS78&gt;2021,$BJ$22,$BF78&gt;2021,$BJ$22,$BS78&lt;2021,$BJ$22)</f>
        <v>365</v>
      </c>
      <c r="BK78" s="116" cm="1">
        <f t="array" ref="BK78">_xlfn.IFS($BF78=2022,$BI78,$BS78=2022,$BV78,$BF78&lt;2022,$BK$22,$BS78&gt;2022,$BK$22,$BF78&gt;2022,$BK$22,$BS78&lt;2022,$BK$22)</f>
        <v>365</v>
      </c>
      <c r="BL78" s="116" cm="1">
        <f t="array" ref="BL78">_xlfn.IFS($BF78=2023,$BI78,$BS78=2023,$BV78,$BF78&lt;2023,$BL$22,$BS78&gt;2023,$BL$22,$BF78&gt;2023,$BL$22,$BS78&lt;2023,$BL$22)</f>
        <v>365</v>
      </c>
      <c r="BM78" s="116" cm="1">
        <f t="array" ref="BM78">_xlfn.IFS($BF78=2024,$BI78,$BS78=2024,$BV78,$BF78&lt;2024,$BM$22,$BS78&gt;2024,$BM$22,$BF78&gt;2024,$BM$22,$BS78&lt;2024,$BM$22)</f>
        <v>366</v>
      </c>
      <c r="BN78" s="116" cm="1">
        <f t="array" ref="BN78">_xlfn.IFS($BF78=2025,$BI78,$BS78=2025,$BV78,$BF78&lt;2025,$BN$22,$BS78&gt;2025,$BN$22,$BF78&gt;2025,$BN$22,$BS78&lt;2025,$BN$22)</f>
        <v>365</v>
      </c>
      <c r="BO78" s="116" cm="1">
        <f t="array" ref="BO78">_xlfn.IFS($BF78=2026,$BI78,$BS78=2026,$BV78,$BF78&lt;2026,$BO$22,$BS78&gt;2026,$BO$22,$BF78&gt;2026,$BO$22,$BS78&lt;2026,$BO$22)</f>
        <v>365</v>
      </c>
      <c r="BP78" s="116" cm="1">
        <f t="array" ref="BP78">_xlfn.IFS($BF78=2027,$BI78,$BS78=2027,$BV78,$BF78&lt;2027,$BP$22,$BS78&gt;2027,$BP$22,$BF78&gt;2027,$BP$22,$BS78&lt;2027,$BP$22)</f>
        <v>365</v>
      </c>
      <c r="BQ78" s="116" cm="1">
        <f t="array" ref="BQ78">_xlfn.IFS($BF78=2028,$BI78,$BS78=2028,$BV78,$BF78&lt;2028,$BQ$22,$BS78&gt;2028,$BQ$22,$BF78&gt;2028,$BQ$22,$BS78&lt;2028,$BQ$22)</f>
        <v>366</v>
      </c>
      <c r="BR78" s="119" cm="1">
        <f t="array" ref="BR78">_xlfn.IFS($BF78=2029,$BI78,$BS78=2029,$BV78,$BF78&lt;2029,$BR$22,$BS78&gt;2029,$BR$22,$BF78&gt;2029,$BR$22,$BS78&lt;2029,$BR$22)</f>
        <v>365</v>
      </c>
      <c r="BS78" s="142">
        <f>YEAR(Table25[[#This Row],[Ja papildatvaļinājums - darbinieka darba beigšanas datums iestādē, ja darbs projektā nav beigts  31.decembrī5]])</f>
        <v>1900</v>
      </c>
      <c r="BT78" s="141">
        <f>MONTH(Table25[[#This Row],[Ja papildatvaļinājums - darbinieka darba beigšanas datums iestādē, ja darbs projektā nav beigts  31.decembrī5]])</f>
        <v>1</v>
      </c>
      <c r="BU78" s="141">
        <f>DAY(Table25[[#This Row],[Ja papildatvaļinājums - darbinieka darba beigšanas datums iestādē, ja darbs projektā nav beigts  31.decembrī5]])</f>
        <v>0</v>
      </c>
      <c r="BV78" s="141">
        <f>IF(YEAR($J78)=YEAR($K78),MIN(DATE($BS78,$BT78,$BU78),$K78)-MAX(DATE($BF78,$BG78,$BH78),$J78)+1,MIN(DATE($BS78,$BT78,$BU78),$K78)-MAX(DATE(Table25[[#This Row],[Darba beigu gads iestādē]],1,1))+1)</f>
        <v>1</v>
      </c>
    </row>
    <row r="79" spans="1:74" x14ac:dyDescent="0.3">
      <c r="A79" s="26">
        <v>56</v>
      </c>
      <c r="B79" s="3"/>
      <c r="C79" s="197"/>
      <c r="D79" s="198"/>
      <c r="E79" s="63">
        <f>SUMIF(Table25[[#This Row],[b.2021]:[c.2029]],"&gt;0",Table25[[#This Row],[b.2021]:[c.2029]])</f>
        <v>0</v>
      </c>
      <c r="F79" s="189"/>
      <c r="G79" s="190"/>
      <c r="H79" s="66">
        <f>Table25[[#This Row],[Atvaļinājuma dienu skaits, kas projektā attiecināts iepriekšējos MP ]]+Table25[[#This Row],[Atvaļinājuma dienu skaits, kas pieprasīts šajā MP3]]</f>
        <v>0</v>
      </c>
      <c r="I79" s="29">
        <f>Table25[[#This Row],[Atvaļinājums proporcionāli nostrādātajam laikam projektā (Visi atvaļinājumi kopā)]]-H79</f>
        <v>0</v>
      </c>
      <c r="J79" s="191"/>
      <c r="K79" s="192"/>
      <c r="L79" s="193"/>
      <c r="M79" s="194"/>
      <c r="N79" s="194"/>
      <c r="O79" s="194"/>
      <c r="P79" s="194"/>
      <c r="Q79" s="194"/>
      <c r="R79" s="194"/>
      <c r="S79" s="194"/>
      <c r="T79" s="195"/>
      <c r="U79" s="196"/>
      <c r="V79" s="106">
        <f>IF(COUNT(Table25[[#This Row],[Darba sākuma datums1]:[Amata pienākumu izpildes termiņš, vai darba beigu datums par kuru iesniegts MP2]])=2,MIN(DATE($V$23,12,31),$D79)-MAX(DATE($V$23,1,1),$C79)+1,0)</f>
        <v>0</v>
      </c>
      <c r="W79" s="99">
        <f>IF(COUNT(Table25[[#This Row],[Darba sākuma datums1]:[Amata pienākumu izpildes termiņš, vai darba beigu datums par kuru iesniegts MP2]])=2,MIN(DATE($W$23,12,31),$D79)-MAX(DATE($W$23,1,1),$C79)+1,0)</f>
        <v>0</v>
      </c>
      <c r="X79" s="99">
        <f>IF(COUNT(Table25[[#This Row],[Darba sākuma datums1]:[Amata pienākumu izpildes termiņš, vai darba beigu datums par kuru iesniegts MP2]])=2,MIN(DATE($X$23,12,31),$D79)-MAX(DATE($X$23,1,1),$C79)+1,0)</f>
        <v>0</v>
      </c>
      <c r="Y79" s="99">
        <f>IF(COUNT(Table25[[#This Row],[Darba sākuma datums1]:[Amata pienākumu izpildes termiņš, vai darba beigu datums par kuru iesniegts MP2]])=2,MIN(DATE($Y$23,12,31),$D79)-MAX(DATE($Y$23,1,1),$C79)+1,0)</f>
        <v>0</v>
      </c>
      <c r="Z79" s="99">
        <f>IF(COUNT(Table25[[#This Row],[Darba sākuma datums1]:[Amata pienākumu izpildes termiņš, vai darba beigu datums par kuru iesniegts MP2]])=2,MIN(DATE($Z$23,12,31),$D79)-MAX(DATE(Z$23,1,1),$C79)+1,0)</f>
        <v>0</v>
      </c>
      <c r="AA79" s="99">
        <f>IF(COUNT(Table25[[#This Row],[Darba sākuma datums1]:[Amata pienākumu izpildes termiņš, vai darba beigu datums par kuru iesniegts MP2]])=2,MIN(DATE($AA$23,12,31),$D79)-MAX(DATE($AA$23,1,1),$C79)+1,0)</f>
        <v>0</v>
      </c>
      <c r="AB79" s="99">
        <f>IF(COUNT(Table25[[#This Row],[Darba sākuma datums1]:[Amata pienākumu izpildes termiņš, vai darba beigu datums par kuru iesniegts MP2]])=2,MIN(DATE($AB$23,12,31),$D79)-MAX(DATE($AB$23,1,1),$C79)+1,0)</f>
        <v>0</v>
      </c>
      <c r="AC79" s="99">
        <f>IF(COUNT(Table25[[#This Row],[Darba sākuma datums1]:[Amata pienākumu izpildes termiņš, vai darba beigu datums par kuru iesniegts MP2]])=2,MIN(DATE($AC$23,12,31),$D79)-MAX(DATE($AC$23,1,1),$C79)+1,0)</f>
        <v>0</v>
      </c>
      <c r="AD79" s="109">
        <f>IF(COUNT(Table25[[#This Row],[Darba sākuma datums1]:[Amata pienākumu izpildes termiņš, vai darba beigu datums par kuru iesniegts MP2]])=2,MIN(DATE($AD$23,12,31),$D79)-MAX(DATE($AD$23,1,1),$C79)+1,0)</f>
        <v>0</v>
      </c>
      <c r="AE79" s="106">
        <f t="shared" si="10"/>
        <v>0</v>
      </c>
      <c r="AF79" s="99">
        <f t="shared" si="1"/>
        <v>0</v>
      </c>
      <c r="AG79" s="99">
        <f t="shared" si="2"/>
        <v>0</v>
      </c>
      <c r="AH79" s="99">
        <f t="shared" si="3"/>
        <v>0</v>
      </c>
      <c r="AI79" s="99">
        <f t="shared" si="4"/>
        <v>0</v>
      </c>
      <c r="AJ79" s="99">
        <f t="shared" si="5"/>
        <v>0</v>
      </c>
      <c r="AK79" s="99">
        <f t="shared" si="6"/>
        <v>0</v>
      </c>
      <c r="AL79" s="99">
        <f t="shared" si="7"/>
        <v>0</v>
      </c>
      <c r="AM79" s="100">
        <f t="shared" si="8"/>
        <v>0</v>
      </c>
      <c r="AN79" s="103" t="e">
        <f>Table25[[#This Row],[2021]]/Table25[[#This Row],[d.2021]]</f>
        <v>#DIV/0!</v>
      </c>
      <c r="AO79" s="104" t="e">
        <f>Table25[[#This Row],[2022]]/Table25[[#This Row],[d.2022]]</f>
        <v>#DIV/0!</v>
      </c>
      <c r="AP79" s="104" t="e">
        <f>Table25[[#This Row],[2023]]/Table25[[#This Row],[d.2023]]</f>
        <v>#DIV/0!</v>
      </c>
      <c r="AQ79" s="104" t="e">
        <f>Table25[[#This Row],[2024]]/Table25[[#This Row],[d.2024]]</f>
        <v>#DIV/0!</v>
      </c>
      <c r="AR79" s="104" t="e">
        <f>Table25[[#This Row],[2025]]/Table25[[#This Row],[d.2025]]</f>
        <v>#DIV/0!</v>
      </c>
      <c r="AS79" s="104" t="e">
        <f>Table25[[#This Row],[2026]]/Table25[[#This Row],[d.2026]]</f>
        <v>#DIV/0!</v>
      </c>
      <c r="AT79" s="104" t="e">
        <f>Table25[[#This Row],[2027]]/Table25[[#This Row],[d.2027]]</f>
        <v>#DIV/0!</v>
      </c>
      <c r="AU79" s="104" t="e">
        <f>Table25[[#This Row],[2028]]/Table25[[#This Row],[d.2028]]</f>
        <v>#DIV/0!</v>
      </c>
      <c r="AV79" s="108" t="e">
        <f>Table25[[#This Row],[2029]]/Table25[[#This Row],[d.2029]]</f>
        <v>#DIV/0!</v>
      </c>
      <c r="AW79" s="97" t="e">
        <f>Table25[[#This Row],[e.2021]]/Table25[[#This Row],[Papildatvaļinājums par 20216]]</f>
        <v>#DIV/0!</v>
      </c>
      <c r="AX79" s="97" t="e">
        <f>Table25[[#This Row],[e.2022]]/Table25[[#This Row],[Papildatvaļinājums par 20226]]</f>
        <v>#DIV/0!</v>
      </c>
      <c r="AY79" s="97" t="e">
        <f>Table25[[#This Row],[e.2023]]/Table25[[#This Row],[Papildatvaļinājums par 20236]]</f>
        <v>#DIV/0!</v>
      </c>
      <c r="AZ79" s="97" t="e">
        <f>Table25[[#This Row],[e.2024]]/Table25[[#This Row],[Papildatvaļinājums par 20246]]</f>
        <v>#DIV/0!</v>
      </c>
      <c r="BA79" s="97" t="e">
        <f>Table25[[#This Row],[e.2025]]/Table25[[#This Row],[Papildatvaļinājums par 20256]]</f>
        <v>#DIV/0!</v>
      </c>
      <c r="BB79" s="97" t="e">
        <f>Table25[[#This Row],[e.2026]]/Table25[[#This Row],[Papildatvaļinājums par 20266]]</f>
        <v>#DIV/0!</v>
      </c>
      <c r="BC79" s="97" t="e">
        <f>Table25[[#This Row],[e.2027]]/Table25[[#This Row],[Papildatvaļinājums par 20276]]</f>
        <v>#DIV/0!</v>
      </c>
      <c r="BD79" s="97" t="e">
        <f>Table25[[#This Row],[e.2028]]/Table25[[#This Row],[Papildatvaļinājums par 20286]]</f>
        <v>#DIV/0!</v>
      </c>
      <c r="BE79" s="98" t="e">
        <f>Table25[[#This Row],[e.2029]]/Table25[[#This Row],[Papildatvaļinājums par 20296]]</f>
        <v>#DIV/0!</v>
      </c>
      <c r="BF79" s="85">
        <f>YEAR(Table25[[#This Row],[Ja papildatvaļinājums - darbinieka darba uzsākšana iestādē, ja darbs projektā nav uzsākts 1.janvārī4]])</f>
        <v>1900</v>
      </c>
      <c r="BG79" s="86">
        <f>MONTH(Table25[[#This Row],[Ja papildatvaļinājums - darbinieka darba uzsākšana iestādē, ja darbs projektā nav uzsākts 1.janvārī4]])</f>
        <v>1</v>
      </c>
      <c r="BH79" s="86">
        <f>DAY(Table25[[#This Row],[Ja papildatvaļinājums - darbinieka darba uzsākšana iestādē, ja darbs projektā nav uzsākts 1.janvārī4]])</f>
        <v>0</v>
      </c>
      <c r="BI79" s="147">
        <f t="shared" si="11"/>
        <v>1</v>
      </c>
      <c r="BJ79" s="144" cm="1">
        <f t="array" ref="BJ79">_xlfn.IFS($BF79=2021,$BI79,$BS79=2021,$BV79,$BF79&lt;2021,$BJ$22,$BS79&gt;2021,$BJ$22,$BF79&gt;2021,$BJ$22,$BS79&lt;2021,$BJ$22)</f>
        <v>365</v>
      </c>
      <c r="BK79" s="116" cm="1">
        <f t="array" ref="BK79">_xlfn.IFS($BF79=2022,$BI79,$BS79=2022,$BV79,$BF79&lt;2022,$BK$22,$BS79&gt;2022,$BK$22,$BF79&gt;2022,$BK$22,$BS79&lt;2022,$BK$22)</f>
        <v>365</v>
      </c>
      <c r="BL79" s="116" cm="1">
        <f t="array" ref="BL79">_xlfn.IFS($BF79=2023,$BI79,$BS79=2023,$BV79,$BF79&lt;2023,$BL$22,$BS79&gt;2023,$BL$22,$BF79&gt;2023,$BL$22,$BS79&lt;2023,$BL$22)</f>
        <v>365</v>
      </c>
      <c r="BM79" s="116" cm="1">
        <f t="array" ref="BM79">_xlfn.IFS($BF79=2024,$BI79,$BS79=2024,$BV79,$BF79&lt;2024,$BM$22,$BS79&gt;2024,$BM$22,$BF79&gt;2024,$BM$22,$BS79&lt;2024,$BM$22)</f>
        <v>366</v>
      </c>
      <c r="BN79" s="116" cm="1">
        <f t="array" ref="BN79">_xlfn.IFS($BF79=2025,$BI79,$BS79=2025,$BV79,$BF79&lt;2025,$BN$22,$BS79&gt;2025,$BN$22,$BF79&gt;2025,$BN$22,$BS79&lt;2025,$BN$22)</f>
        <v>365</v>
      </c>
      <c r="BO79" s="116" cm="1">
        <f t="array" ref="BO79">_xlfn.IFS($BF79=2026,$BI79,$BS79=2026,$BV79,$BF79&lt;2026,$BO$22,$BS79&gt;2026,$BO$22,$BF79&gt;2026,$BO$22,$BS79&lt;2026,$BO$22)</f>
        <v>365</v>
      </c>
      <c r="BP79" s="116" cm="1">
        <f t="array" ref="BP79">_xlfn.IFS($BF79=2027,$BI79,$BS79=2027,$BV79,$BF79&lt;2027,$BP$22,$BS79&gt;2027,$BP$22,$BF79&gt;2027,$BP$22,$BS79&lt;2027,$BP$22)</f>
        <v>365</v>
      </c>
      <c r="BQ79" s="116" cm="1">
        <f t="array" ref="BQ79">_xlfn.IFS($BF79=2028,$BI79,$BS79=2028,$BV79,$BF79&lt;2028,$BQ$22,$BS79&gt;2028,$BQ$22,$BF79&gt;2028,$BQ$22,$BS79&lt;2028,$BQ$22)</f>
        <v>366</v>
      </c>
      <c r="BR79" s="119" cm="1">
        <f t="array" ref="BR79">_xlfn.IFS($BF79=2029,$BI79,$BS79=2029,$BV79,$BF79&lt;2029,$BR$22,$BS79&gt;2029,$BR$22,$BF79&gt;2029,$BR$22,$BS79&lt;2029,$BR$22)</f>
        <v>365</v>
      </c>
      <c r="BS79" s="142">
        <f>YEAR(Table25[[#This Row],[Ja papildatvaļinājums - darbinieka darba beigšanas datums iestādē, ja darbs projektā nav beigts  31.decembrī5]])</f>
        <v>1900</v>
      </c>
      <c r="BT79" s="141">
        <f>MONTH(Table25[[#This Row],[Ja papildatvaļinājums - darbinieka darba beigšanas datums iestādē, ja darbs projektā nav beigts  31.decembrī5]])</f>
        <v>1</v>
      </c>
      <c r="BU79" s="141">
        <f>DAY(Table25[[#This Row],[Ja papildatvaļinājums - darbinieka darba beigšanas datums iestādē, ja darbs projektā nav beigts  31.decembrī5]])</f>
        <v>0</v>
      </c>
      <c r="BV79" s="141">
        <f>IF(YEAR($J79)=YEAR($K79),MIN(DATE($BS79,$BT79,$BU79),$K79)-MAX(DATE($BF79,$BG79,$BH79),$J79)+1,MIN(DATE($BS79,$BT79,$BU79),$K79)-MAX(DATE(Table25[[#This Row],[Darba beigu gads iestādē]],1,1))+1)</f>
        <v>1</v>
      </c>
    </row>
    <row r="80" spans="1:74" x14ac:dyDescent="0.3">
      <c r="A80" s="26">
        <v>57</v>
      </c>
      <c r="B80" s="3"/>
      <c r="C80" s="197"/>
      <c r="D80" s="198"/>
      <c r="E80" s="63">
        <f>SUMIF(Table25[[#This Row],[b.2021]:[c.2029]],"&gt;0",Table25[[#This Row],[b.2021]:[c.2029]])</f>
        <v>0</v>
      </c>
      <c r="F80" s="189"/>
      <c r="G80" s="190"/>
      <c r="H80" s="66">
        <f>Table25[[#This Row],[Atvaļinājuma dienu skaits, kas projektā attiecināts iepriekšējos MP ]]+Table25[[#This Row],[Atvaļinājuma dienu skaits, kas pieprasīts šajā MP3]]</f>
        <v>0</v>
      </c>
      <c r="I80" s="29">
        <f>Table25[[#This Row],[Atvaļinājums proporcionāli nostrādātajam laikam projektā (Visi atvaļinājumi kopā)]]-H80</f>
        <v>0</v>
      </c>
      <c r="J80" s="191"/>
      <c r="K80" s="192"/>
      <c r="L80" s="193"/>
      <c r="M80" s="194"/>
      <c r="N80" s="194"/>
      <c r="O80" s="194"/>
      <c r="P80" s="194"/>
      <c r="Q80" s="194"/>
      <c r="R80" s="194"/>
      <c r="S80" s="194"/>
      <c r="T80" s="195"/>
      <c r="U80" s="196"/>
      <c r="V80" s="106">
        <f>IF(COUNT(Table25[[#This Row],[Darba sākuma datums1]:[Amata pienākumu izpildes termiņš, vai darba beigu datums par kuru iesniegts MP2]])=2,MIN(DATE($V$23,12,31),$D80)-MAX(DATE($V$23,1,1),$C80)+1,0)</f>
        <v>0</v>
      </c>
      <c r="W80" s="99">
        <f>IF(COUNT(Table25[[#This Row],[Darba sākuma datums1]:[Amata pienākumu izpildes termiņš, vai darba beigu datums par kuru iesniegts MP2]])=2,MIN(DATE($W$23,12,31),$D80)-MAX(DATE($W$23,1,1),$C80)+1,0)</f>
        <v>0</v>
      </c>
      <c r="X80" s="99">
        <f>IF(COUNT(Table25[[#This Row],[Darba sākuma datums1]:[Amata pienākumu izpildes termiņš, vai darba beigu datums par kuru iesniegts MP2]])=2,MIN(DATE($X$23,12,31),$D80)-MAX(DATE($X$23,1,1),$C80)+1,0)</f>
        <v>0</v>
      </c>
      <c r="Y80" s="99">
        <f>IF(COUNT(Table25[[#This Row],[Darba sākuma datums1]:[Amata pienākumu izpildes termiņš, vai darba beigu datums par kuru iesniegts MP2]])=2,MIN(DATE($Y$23,12,31),$D80)-MAX(DATE($Y$23,1,1),$C80)+1,0)</f>
        <v>0</v>
      </c>
      <c r="Z80" s="99">
        <f>IF(COUNT(Table25[[#This Row],[Darba sākuma datums1]:[Amata pienākumu izpildes termiņš, vai darba beigu datums par kuru iesniegts MP2]])=2,MIN(DATE($Z$23,12,31),$D80)-MAX(DATE(Z$23,1,1),$C80)+1,0)</f>
        <v>0</v>
      </c>
      <c r="AA80" s="99">
        <f>IF(COUNT(Table25[[#This Row],[Darba sākuma datums1]:[Amata pienākumu izpildes termiņš, vai darba beigu datums par kuru iesniegts MP2]])=2,MIN(DATE($AA$23,12,31),$D80)-MAX(DATE($AA$23,1,1),$C80)+1,0)</f>
        <v>0</v>
      </c>
      <c r="AB80" s="99">
        <f>IF(COUNT(Table25[[#This Row],[Darba sākuma datums1]:[Amata pienākumu izpildes termiņš, vai darba beigu datums par kuru iesniegts MP2]])=2,MIN(DATE($AB$23,12,31),$D80)-MAX(DATE($AB$23,1,1),$C80)+1,0)</f>
        <v>0</v>
      </c>
      <c r="AC80" s="99">
        <f>IF(COUNT(Table25[[#This Row],[Darba sākuma datums1]:[Amata pienākumu izpildes termiņš, vai darba beigu datums par kuru iesniegts MP2]])=2,MIN(DATE($AC$23,12,31),$D80)-MAX(DATE($AC$23,1,1),$C80)+1,0)</f>
        <v>0</v>
      </c>
      <c r="AD80" s="109">
        <f>IF(COUNT(Table25[[#This Row],[Darba sākuma datums1]:[Amata pienākumu izpildes termiņš, vai darba beigu datums par kuru iesniegts MP2]])=2,MIN(DATE($AD$23,12,31),$D80)-MAX(DATE($AD$23,1,1),$C80)+1,0)</f>
        <v>0</v>
      </c>
      <c r="AE80" s="106">
        <f t="shared" si="10"/>
        <v>0</v>
      </c>
      <c r="AF80" s="99">
        <f t="shared" si="1"/>
        <v>0</v>
      </c>
      <c r="AG80" s="99">
        <f t="shared" si="2"/>
        <v>0</v>
      </c>
      <c r="AH80" s="99">
        <f t="shared" si="3"/>
        <v>0</v>
      </c>
      <c r="AI80" s="99">
        <f t="shared" si="4"/>
        <v>0</v>
      </c>
      <c r="AJ80" s="99">
        <f t="shared" si="5"/>
        <v>0</v>
      </c>
      <c r="AK80" s="99">
        <f t="shared" si="6"/>
        <v>0</v>
      </c>
      <c r="AL80" s="99">
        <f t="shared" si="7"/>
        <v>0</v>
      </c>
      <c r="AM80" s="100">
        <f t="shared" si="8"/>
        <v>0</v>
      </c>
      <c r="AN80" s="103" t="e">
        <f>Table25[[#This Row],[2021]]/Table25[[#This Row],[d.2021]]</f>
        <v>#DIV/0!</v>
      </c>
      <c r="AO80" s="104" t="e">
        <f>Table25[[#This Row],[2022]]/Table25[[#This Row],[d.2022]]</f>
        <v>#DIV/0!</v>
      </c>
      <c r="AP80" s="104" t="e">
        <f>Table25[[#This Row],[2023]]/Table25[[#This Row],[d.2023]]</f>
        <v>#DIV/0!</v>
      </c>
      <c r="AQ80" s="104" t="e">
        <f>Table25[[#This Row],[2024]]/Table25[[#This Row],[d.2024]]</f>
        <v>#DIV/0!</v>
      </c>
      <c r="AR80" s="104" t="e">
        <f>Table25[[#This Row],[2025]]/Table25[[#This Row],[d.2025]]</f>
        <v>#DIV/0!</v>
      </c>
      <c r="AS80" s="104" t="e">
        <f>Table25[[#This Row],[2026]]/Table25[[#This Row],[d.2026]]</f>
        <v>#DIV/0!</v>
      </c>
      <c r="AT80" s="104" t="e">
        <f>Table25[[#This Row],[2027]]/Table25[[#This Row],[d.2027]]</f>
        <v>#DIV/0!</v>
      </c>
      <c r="AU80" s="104" t="e">
        <f>Table25[[#This Row],[2028]]/Table25[[#This Row],[d.2028]]</f>
        <v>#DIV/0!</v>
      </c>
      <c r="AV80" s="108" t="e">
        <f>Table25[[#This Row],[2029]]/Table25[[#This Row],[d.2029]]</f>
        <v>#DIV/0!</v>
      </c>
      <c r="AW80" s="97" t="e">
        <f>Table25[[#This Row],[e.2021]]/Table25[[#This Row],[Papildatvaļinājums par 20216]]</f>
        <v>#DIV/0!</v>
      </c>
      <c r="AX80" s="97" t="e">
        <f>Table25[[#This Row],[e.2022]]/Table25[[#This Row],[Papildatvaļinājums par 20226]]</f>
        <v>#DIV/0!</v>
      </c>
      <c r="AY80" s="97" t="e">
        <f>Table25[[#This Row],[e.2023]]/Table25[[#This Row],[Papildatvaļinājums par 20236]]</f>
        <v>#DIV/0!</v>
      </c>
      <c r="AZ80" s="97" t="e">
        <f>Table25[[#This Row],[e.2024]]/Table25[[#This Row],[Papildatvaļinājums par 20246]]</f>
        <v>#DIV/0!</v>
      </c>
      <c r="BA80" s="97" t="e">
        <f>Table25[[#This Row],[e.2025]]/Table25[[#This Row],[Papildatvaļinājums par 20256]]</f>
        <v>#DIV/0!</v>
      </c>
      <c r="BB80" s="97" t="e">
        <f>Table25[[#This Row],[e.2026]]/Table25[[#This Row],[Papildatvaļinājums par 20266]]</f>
        <v>#DIV/0!</v>
      </c>
      <c r="BC80" s="97" t="e">
        <f>Table25[[#This Row],[e.2027]]/Table25[[#This Row],[Papildatvaļinājums par 20276]]</f>
        <v>#DIV/0!</v>
      </c>
      <c r="BD80" s="97" t="e">
        <f>Table25[[#This Row],[e.2028]]/Table25[[#This Row],[Papildatvaļinājums par 20286]]</f>
        <v>#DIV/0!</v>
      </c>
      <c r="BE80" s="98" t="e">
        <f>Table25[[#This Row],[e.2029]]/Table25[[#This Row],[Papildatvaļinājums par 20296]]</f>
        <v>#DIV/0!</v>
      </c>
      <c r="BF80" s="85">
        <f>YEAR(Table25[[#This Row],[Ja papildatvaļinājums - darbinieka darba uzsākšana iestādē, ja darbs projektā nav uzsākts 1.janvārī4]])</f>
        <v>1900</v>
      </c>
      <c r="BG80" s="86">
        <f>MONTH(Table25[[#This Row],[Ja papildatvaļinājums - darbinieka darba uzsākšana iestādē, ja darbs projektā nav uzsākts 1.janvārī4]])</f>
        <v>1</v>
      </c>
      <c r="BH80" s="86">
        <f>DAY(Table25[[#This Row],[Ja papildatvaļinājums - darbinieka darba uzsākšana iestādē, ja darbs projektā nav uzsākts 1.janvārī4]])</f>
        <v>0</v>
      </c>
      <c r="BI80" s="147">
        <f t="shared" si="11"/>
        <v>1</v>
      </c>
      <c r="BJ80" s="144" cm="1">
        <f t="array" ref="BJ80">_xlfn.IFS($BF80=2021,$BI80,$BS80=2021,$BV80,$BF80&lt;2021,$BJ$22,$BS80&gt;2021,$BJ$22,$BF80&gt;2021,$BJ$22,$BS80&lt;2021,$BJ$22)</f>
        <v>365</v>
      </c>
      <c r="BK80" s="116" cm="1">
        <f t="array" ref="BK80">_xlfn.IFS($BF80=2022,$BI80,$BS80=2022,$BV80,$BF80&lt;2022,$BK$22,$BS80&gt;2022,$BK$22,$BF80&gt;2022,$BK$22,$BS80&lt;2022,$BK$22)</f>
        <v>365</v>
      </c>
      <c r="BL80" s="116" cm="1">
        <f t="array" ref="BL80">_xlfn.IFS($BF80=2023,$BI80,$BS80=2023,$BV80,$BF80&lt;2023,$BL$22,$BS80&gt;2023,$BL$22,$BF80&gt;2023,$BL$22,$BS80&lt;2023,$BL$22)</f>
        <v>365</v>
      </c>
      <c r="BM80" s="116" cm="1">
        <f t="array" ref="BM80">_xlfn.IFS($BF80=2024,$BI80,$BS80=2024,$BV80,$BF80&lt;2024,$BM$22,$BS80&gt;2024,$BM$22,$BF80&gt;2024,$BM$22,$BS80&lt;2024,$BM$22)</f>
        <v>366</v>
      </c>
      <c r="BN80" s="116" cm="1">
        <f t="array" ref="BN80">_xlfn.IFS($BF80=2025,$BI80,$BS80=2025,$BV80,$BF80&lt;2025,$BN$22,$BS80&gt;2025,$BN$22,$BF80&gt;2025,$BN$22,$BS80&lt;2025,$BN$22)</f>
        <v>365</v>
      </c>
      <c r="BO80" s="116" cm="1">
        <f t="array" ref="BO80">_xlfn.IFS($BF80=2026,$BI80,$BS80=2026,$BV80,$BF80&lt;2026,$BO$22,$BS80&gt;2026,$BO$22,$BF80&gt;2026,$BO$22,$BS80&lt;2026,$BO$22)</f>
        <v>365</v>
      </c>
      <c r="BP80" s="116" cm="1">
        <f t="array" ref="BP80">_xlfn.IFS($BF80=2027,$BI80,$BS80=2027,$BV80,$BF80&lt;2027,$BP$22,$BS80&gt;2027,$BP$22,$BF80&gt;2027,$BP$22,$BS80&lt;2027,$BP$22)</f>
        <v>365</v>
      </c>
      <c r="BQ80" s="116" cm="1">
        <f t="array" ref="BQ80">_xlfn.IFS($BF80=2028,$BI80,$BS80=2028,$BV80,$BF80&lt;2028,$BQ$22,$BS80&gt;2028,$BQ$22,$BF80&gt;2028,$BQ$22,$BS80&lt;2028,$BQ$22)</f>
        <v>366</v>
      </c>
      <c r="BR80" s="119" cm="1">
        <f t="array" ref="BR80">_xlfn.IFS($BF80=2029,$BI80,$BS80=2029,$BV80,$BF80&lt;2029,$BR$22,$BS80&gt;2029,$BR$22,$BF80&gt;2029,$BR$22,$BS80&lt;2029,$BR$22)</f>
        <v>365</v>
      </c>
      <c r="BS80" s="142">
        <f>YEAR(Table25[[#This Row],[Ja papildatvaļinājums - darbinieka darba beigšanas datums iestādē, ja darbs projektā nav beigts  31.decembrī5]])</f>
        <v>1900</v>
      </c>
      <c r="BT80" s="141">
        <f>MONTH(Table25[[#This Row],[Ja papildatvaļinājums - darbinieka darba beigšanas datums iestādē, ja darbs projektā nav beigts  31.decembrī5]])</f>
        <v>1</v>
      </c>
      <c r="BU80" s="141">
        <f>DAY(Table25[[#This Row],[Ja papildatvaļinājums - darbinieka darba beigšanas datums iestādē, ja darbs projektā nav beigts  31.decembrī5]])</f>
        <v>0</v>
      </c>
      <c r="BV80" s="141">
        <f>IF(YEAR($J80)=YEAR($K80),MIN(DATE($BS80,$BT80,$BU80),$K80)-MAX(DATE($BF80,$BG80,$BH80),$J80)+1,MIN(DATE($BS80,$BT80,$BU80),$K80)-MAX(DATE(Table25[[#This Row],[Darba beigu gads iestādē]],1,1))+1)</f>
        <v>1</v>
      </c>
    </row>
    <row r="81" spans="1:74" x14ac:dyDescent="0.3">
      <c r="A81" s="26">
        <v>58</v>
      </c>
      <c r="B81" s="3"/>
      <c r="C81" s="197"/>
      <c r="D81" s="198"/>
      <c r="E81" s="63">
        <f>SUMIF(Table25[[#This Row],[b.2021]:[c.2029]],"&gt;0",Table25[[#This Row],[b.2021]:[c.2029]])</f>
        <v>0</v>
      </c>
      <c r="F81" s="189"/>
      <c r="G81" s="190"/>
      <c r="H81" s="66">
        <f>Table25[[#This Row],[Atvaļinājuma dienu skaits, kas projektā attiecināts iepriekšējos MP ]]+Table25[[#This Row],[Atvaļinājuma dienu skaits, kas pieprasīts šajā MP3]]</f>
        <v>0</v>
      </c>
      <c r="I81" s="29">
        <f>Table25[[#This Row],[Atvaļinājums proporcionāli nostrādātajam laikam projektā (Visi atvaļinājumi kopā)]]-H81</f>
        <v>0</v>
      </c>
      <c r="J81" s="191"/>
      <c r="K81" s="192"/>
      <c r="L81" s="193"/>
      <c r="M81" s="194"/>
      <c r="N81" s="194"/>
      <c r="O81" s="194"/>
      <c r="P81" s="194"/>
      <c r="Q81" s="194"/>
      <c r="R81" s="194"/>
      <c r="S81" s="194"/>
      <c r="T81" s="195"/>
      <c r="U81" s="196"/>
      <c r="V81" s="106">
        <f>IF(COUNT(Table25[[#This Row],[Darba sākuma datums1]:[Amata pienākumu izpildes termiņš, vai darba beigu datums par kuru iesniegts MP2]])=2,MIN(DATE($V$23,12,31),$D81)-MAX(DATE($V$23,1,1),$C81)+1,0)</f>
        <v>0</v>
      </c>
      <c r="W81" s="99">
        <f>IF(COUNT(Table25[[#This Row],[Darba sākuma datums1]:[Amata pienākumu izpildes termiņš, vai darba beigu datums par kuru iesniegts MP2]])=2,MIN(DATE($W$23,12,31),$D81)-MAX(DATE($W$23,1,1),$C81)+1,0)</f>
        <v>0</v>
      </c>
      <c r="X81" s="99">
        <f>IF(COUNT(Table25[[#This Row],[Darba sākuma datums1]:[Amata pienākumu izpildes termiņš, vai darba beigu datums par kuru iesniegts MP2]])=2,MIN(DATE($X$23,12,31),$D81)-MAX(DATE($X$23,1,1),$C81)+1,0)</f>
        <v>0</v>
      </c>
      <c r="Y81" s="99">
        <f>IF(COUNT(Table25[[#This Row],[Darba sākuma datums1]:[Amata pienākumu izpildes termiņš, vai darba beigu datums par kuru iesniegts MP2]])=2,MIN(DATE($Y$23,12,31),$D81)-MAX(DATE($Y$23,1,1),$C81)+1,0)</f>
        <v>0</v>
      </c>
      <c r="Z81" s="99">
        <f>IF(COUNT(Table25[[#This Row],[Darba sākuma datums1]:[Amata pienākumu izpildes termiņš, vai darba beigu datums par kuru iesniegts MP2]])=2,MIN(DATE($Z$23,12,31),$D81)-MAX(DATE(Z$23,1,1),$C81)+1,0)</f>
        <v>0</v>
      </c>
      <c r="AA81" s="99">
        <f>IF(COUNT(Table25[[#This Row],[Darba sākuma datums1]:[Amata pienākumu izpildes termiņš, vai darba beigu datums par kuru iesniegts MP2]])=2,MIN(DATE($AA$23,12,31),$D81)-MAX(DATE($AA$23,1,1),$C81)+1,0)</f>
        <v>0</v>
      </c>
      <c r="AB81" s="99">
        <f>IF(COUNT(Table25[[#This Row],[Darba sākuma datums1]:[Amata pienākumu izpildes termiņš, vai darba beigu datums par kuru iesniegts MP2]])=2,MIN(DATE($AB$23,12,31),$D81)-MAX(DATE($AB$23,1,1),$C81)+1,0)</f>
        <v>0</v>
      </c>
      <c r="AC81" s="99">
        <f>IF(COUNT(Table25[[#This Row],[Darba sākuma datums1]:[Amata pienākumu izpildes termiņš, vai darba beigu datums par kuru iesniegts MP2]])=2,MIN(DATE($AC$23,12,31),$D81)-MAX(DATE($AC$23,1,1),$C81)+1,0)</f>
        <v>0</v>
      </c>
      <c r="AD81" s="109">
        <f>IF(COUNT(Table25[[#This Row],[Darba sākuma datums1]:[Amata pienākumu izpildes termiņš, vai darba beigu datums par kuru iesniegts MP2]])=2,MIN(DATE($AD$23,12,31),$D81)-MAX(DATE($AD$23,1,1),$C81)+1,0)</f>
        <v>0</v>
      </c>
      <c r="AE81" s="106">
        <f t="shared" si="10"/>
        <v>0</v>
      </c>
      <c r="AF81" s="99">
        <f t="shared" si="1"/>
        <v>0</v>
      </c>
      <c r="AG81" s="99">
        <f t="shared" si="2"/>
        <v>0</v>
      </c>
      <c r="AH81" s="99">
        <f t="shared" si="3"/>
        <v>0</v>
      </c>
      <c r="AI81" s="99">
        <f t="shared" si="4"/>
        <v>0</v>
      </c>
      <c r="AJ81" s="99">
        <f t="shared" si="5"/>
        <v>0</v>
      </c>
      <c r="AK81" s="99">
        <f t="shared" si="6"/>
        <v>0</v>
      </c>
      <c r="AL81" s="99">
        <f t="shared" si="7"/>
        <v>0</v>
      </c>
      <c r="AM81" s="100">
        <f t="shared" si="8"/>
        <v>0</v>
      </c>
      <c r="AN81" s="103" t="e">
        <f>Table25[[#This Row],[2021]]/Table25[[#This Row],[d.2021]]</f>
        <v>#DIV/0!</v>
      </c>
      <c r="AO81" s="104" t="e">
        <f>Table25[[#This Row],[2022]]/Table25[[#This Row],[d.2022]]</f>
        <v>#DIV/0!</v>
      </c>
      <c r="AP81" s="104" t="e">
        <f>Table25[[#This Row],[2023]]/Table25[[#This Row],[d.2023]]</f>
        <v>#DIV/0!</v>
      </c>
      <c r="AQ81" s="104" t="e">
        <f>Table25[[#This Row],[2024]]/Table25[[#This Row],[d.2024]]</f>
        <v>#DIV/0!</v>
      </c>
      <c r="AR81" s="104" t="e">
        <f>Table25[[#This Row],[2025]]/Table25[[#This Row],[d.2025]]</f>
        <v>#DIV/0!</v>
      </c>
      <c r="AS81" s="104" t="e">
        <f>Table25[[#This Row],[2026]]/Table25[[#This Row],[d.2026]]</f>
        <v>#DIV/0!</v>
      </c>
      <c r="AT81" s="104" t="e">
        <f>Table25[[#This Row],[2027]]/Table25[[#This Row],[d.2027]]</f>
        <v>#DIV/0!</v>
      </c>
      <c r="AU81" s="104" t="e">
        <f>Table25[[#This Row],[2028]]/Table25[[#This Row],[d.2028]]</f>
        <v>#DIV/0!</v>
      </c>
      <c r="AV81" s="108" t="e">
        <f>Table25[[#This Row],[2029]]/Table25[[#This Row],[d.2029]]</f>
        <v>#DIV/0!</v>
      </c>
      <c r="AW81" s="97" t="e">
        <f>Table25[[#This Row],[e.2021]]/Table25[[#This Row],[Papildatvaļinājums par 20216]]</f>
        <v>#DIV/0!</v>
      </c>
      <c r="AX81" s="97" t="e">
        <f>Table25[[#This Row],[e.2022]]/Table25[[#This Row],[Papildatvaļinājums par 20226]]</f>
        <v>#DIV/0!</v>
      </c>
      <c r="AY81" s="97" t="e">
        <f>Table25[[#This Row],[e.2023]]/Table25[[#This Row],[Papildatvaļinājums par 20236]]</f>
        <v>#DIV/0!</v>
      </c>
      <c r="AZ81" s="97" t="e">
        <f>Table25[[#This Row],[e.2024]]/Table25[[#This Row],[Papildatvaļinājums par 20246]]</f>
        <v>#DIV/0!</v>
      </c>
      <c r="BA81" s="97" t="e">
        <f>Table25[[#This Row],[e.2025]]/Table25[[#This Row],[Papildatvaļinājums par 20256]]</f>
        <v>#DIV/0!</v>
      </c>
      <c r="BB81" s="97" t="e">
        <f>Table25[[#This Row],[e.2026]]/Table25[[#This Row],[Papildatvaļinājums par 20266]]</f>
        <v>#DIV/0!</v>
      </c>
      <c r="BC81" s="97" t="e">
        <f>Table25[[#This Row],[e.2027]]/Table25[[#This Row],[Papildatvaļinājums par 20276]]</f>
        <v>#DIV/0!</v>
      </c>
      <c r="BD81" s="97" t="e">
        <f>Table25[[#This Row],[e.2028]]/Table25[[#This Row],[Papildatvaļinājums par 20286]]</f>
        <v>#DIV/0!</v>
      </c>
      <c r="BE81" s="98" t="e">
        <f>Table25[[#This Row],[e.2029]]/Table25[[#This Row],[Papildatvaļinājums par 20296]]</f>
        <v>#DIV/0!</v>
      </c>
      <c r="BF81" s="85">
        <f>YEAR(Table25[[#This Row],[Ja papildatvaļinājums - darbinieka darba uzsākšana iestādē, ja darbs projektā nav uzsākts 1.janvārī4]])</f>
        <v>1900</v>
      </c>
      <c r="BG81" s="86">
        <f>MONTH(Table25[[#This Row],[Ja papildatvaļinājums - darbinieka darba uzsākšana iestādē, ja darbs projektā nav uzsākts 1.janvārī4]])</f>
        <v>1</v>
      </c>
      <c r="BH81" s="86">
        <f>DAY(Table25[[#This Row],[Ja papildatvaļinājums - darbinieka darba uzsākšana iestādē, ja darbs projektā nav uzsākts 1.janvārī4]])</f>
        <v>0</v>
      </c>
      <c r="BI81" s="147">
        <f t="shared" si="11"/>
        <v>1</v>
      </c>
      <c r="BJ81" s="144" cm="1">
        <f t="array" ref="BJ81">_xlfn.IFS($BF81=2021,$BI81,$BS81=2021,$BV81,$BF81&lt;2021,$BJ$22,$BS81&gt;2021,$BJ$22,$BF81&gt;2021,$BJ$22,$BS81&lt;2021,$BJ$22)</f>
        <v>365</v>
      </c>
      <c r="BK81" s="116" cm="1">
        <f t="array" ref="BK81">_xlfn.IFS($BF81=2022,$BI81,$BS81=2022,$BV81,$BF81&lt;2022,$BK$22,$BS81&gt;2022,$BK$22,$BF81&gt;2022,$BK$22,$BS81&lt;2022,$BK$22)</f>
        <v>365</v>
      </c>
      <c r="BL81" s="116" cm="1">
        <f t="array" ref="BL81">_xlfn.IFS($BF81=2023,$BI81,$BS81=2023,$BV81,$BF81&lt;2023,$BL$22,$BS81&gt;2023,$BL$22,$BF81&gt;2023,$BL$22,$BS81&lt;2023,$BL$22)</f>
        <v>365</v>
      </c>
      <c r="BM81" s="116" cm="1">
        <f t="array" ref="BM81">_xlfn.IFS($BF81=2024,$BI81,$BS81=2024,$BV81,$BF81&lt;2024,$BM$22,$BS81&gt;2024,$BM$22,$BF81&gt;2024,$BM$22,$BS81&lt;2024,$BM$22)</f>
        <v>366</v>
      </c>
      <c r="BN81" s="116" cm="1">
        <f t="array" ref="BN81">_xlfn.IFS($BF81=2025,$BI81,$BS81=2025,$BV81,$BF81&lt;2025,$BN$22,$BS81&gt;2025,$BN$22,$BF81&gt;2025,$BN$22,$BS81&lt;2025,$BN$22)</f>
        <v>365</v>
      </c>
      <c r="BO81" s="116" cm="1">
        <f t="array" ref="BO81">_xlfn.IFS($BF81=2026,$BI81,$BS81=2026,$BV81,$BF81&lt;2026,$BO$22,$BS81&gt;2026,$BO$22,$BF81&gt;2026,$BO$22,$BS81&lt;2026,$BO$22)</f>
        <v>365</v>
      </c>
      <c r="BP81" s="116" cm="1">
        <f t="array" ref="BP81">_xlfn.IFS($BF81=2027,$BI81,$BS81=2027,$BV81,$BF81&lt;2027,$BP$22,$BS81&gt;2027,$BP$22,$BF81&gt;2027,$BP$22,$BS81&lt;2027,$BP$22)</f>
        <v>365</v>
      </c>
      <c r="BQ81" s="116" cm="1">
        <f t="array" ref="BQ81">_xlfn.IFS($BF81=2028,$BI81,$BS81=2028,$BV81,$BF81&lt;2028,$BQ$22,$BS81&gt;2028,$BQ$22,$BF81&gt;2028,$BQ$22,$BS81&lt;2028,$BQ$22)</f>
        <v>366</v>
      </c>
      <c r="BR81" s="119" cm="1">
        <f t="array" ref="BR81">_xlfn.IFS($BF81=2029,$BI81,$BS81=2029,$BV81,$BF81&lt;2029,$BR$22,$BS81&gt;2029,$BR$22,$BF81&gt;2029,$BR$22,$BS81&lt;2029,$BR$22)</f>
        <v>365</v>
      </c>
      <c r="BS81" s="142">
        <f>YEAR(Table25[[#This Row],[Ja papildatvaļinājums - darbinieka darba beigšanas datums iestādē, ja darbs projektā nav beigts  31.decembrī5]])</f>
        <v>1900</v>
      </c>
      <c r="BT81" s="141">
        <f>MONTH(Table25[[#This Row],[Ja papildatvaļinājums - darbinieka darba beigšanas datums iestādē, ja darbs projektā nav beigts  31.decembrī5]])</f>
        <v>1</v>
      </c>
      <c r="BU81" s="141">
        <f>DAY(Table25[[#This Row],[Ja papildatvaļinājums - darbinieka darba beigšanas datums iestādē, ja darbs projektā nav beigts  31.decembrī5]])</f>
        <v>0</v>
      </c>
      <c r="BV81" s="141">
        <f>IF(YEAR($J81)=YEAR($K81),MIN(DATE($BS81,$BT81,$BU81),$K81)-MAX(DATE($BF81,$BG81,$BH81),$J81)+1,MIN(DATE($BS81,$BT81,$BU81),$K81)-MAX(DATE(Table25[[#This Row],[Darba beigu gads iestādē]],1,1))+1)</f>
        <v>1</v>
      </c>
    </row>
    <row r="82" spans="1:74" x14ac:dyDescent="0.3">
      <c r="A82" s="26">
        <v>59</v>
      </c>
      <c r="B82" s="3"/>
      <c r="C82" s="197"/>
      <c r="D82" s="198"/>
      <c r="E82" s="63">
        <f>SUMIF(Table25[[#This Row],[b.2021]:[c.2029]],"&gt;0",Table25[[#This Row],[b.2021]:[c.2029]])</f>
        <v>0</v>
      </c>
      <c r="F82" s="189"/>
      <c r="G82" s="190"/>
      <c r="H82" s="66">
        <f>Table25[[#This Row],[Atvaļinājuma dienu skaits, kas projektā attiecināts iepriekšējos MP ]]+Table25[[#This Row],[Atvaļinājuma dienu skaits, kas pieprasīts šajā MP3]]</f>
        <v>0</v>
      </c>
      <c r="I82" s="29">
        <f>Table25[[#This Row],[Atvaļinājums proporcionāli nostrādātajam laikam projektā (Visi atvaļinājumi kopā)]]-H82</f>
        <v>0</v>
      </c>
      <c r="J82" s="191"/>
      <c r="K82" s="192"/>
      <c r="L82" s="193"/>
      <c r="M82" s="194"/>
      <c r="N82" s="194"/>
      <c r="O82" s="194"/>
      <c r="P82" s="194"/>
      <c r="Q82" s="194"/>
      <c r="R82" s="194"/>
      <c r="S82" s="194"/>
      <c r="T82" s="195"/>
      <c r="U82" s="196"/>
      <c r="V82" s="106">
        <f>IF(COUNT(Table25[[#This Row],[Darba sākuma datums1]:[Amata pienākumu izpildes termiņš, vai darba beigu datums par kuru iesniegts MP2]])=2,MIN(DATE($V$23,12,31),$D82)-MAX(DATE($V$23,1,1),$C82)+1,0)</f>
        <v>0</v>
      </c>
      <c r="W82" s="99">
        <f>IF(COUNT(Table25[[#This Row],[Darba sākuma datums1]:[Amata pienākumu izpildes termiņš, vai darba beigu datums par kuru iesniegts MP2]])=2,MIN(DATE($W$23,12,31),$D82)-MAX(DATE($W$23,1,1),$C82)+1,0)</f>
        <v>0</v>
      </c>
      <c r="X82" s="99">
        <f>IF(COUNT(Table25[[#This Row],[Darba sākuma datums1]:[Amata pienākumu izpildes termiņš, vai darba beigu datums par kuru iesniegts MP2]])=2,MIN(DATE($X$23,12,31),$D82)-MAX(DATE($X$23,1,1),$C82)+1,0)</f>
        <v>0</v>
      </c>
      <c r="Y82" s="99">
        <f>IF(COUNT(Table25[[#This Row],[Darba sākuma datums1]:[Amata pienākumu izpildes termiņš, vai darba beigu datums par kuru iesniegts MP2]])=2,MIN(DATE($Y$23,12,31),$D82)-MAX(DATE($Y$23,1,1),$C82)+1,0)</f>
        <v>0</v>
      </c>
      <c r="Z82" s="99">
        <f>IF(COUNT(Table25[[#This Row],[Darba sākuma datums1]:[Amata pienākumu izpildes termiņš, vai darba beigu datums par kuru iesniegts MP2]])=2,MIN(DATE($Z$23,12,31),$D82)-MAX(DATE(Z$23,1,1),$C82)+1,0)</f>
        <v>0</v>
      </c>
      <c r="AA82" s="99">
        <f>IF(COUNT(Table25[[#This Row],[Darba sākuma datums1]:[Amata pienākumu izpildes termiņš, vai darba beigu datums par kuru iesniegts MP2]])=2,MIN(DATE($AA$23,12,31),$D82)-MAX(DATE($AA$23,1,1),$C82)+1,0)</f>
        <v>0</v>
      </c>
      <c r="AB82" s="99">
        <f>IF(COUNT(Table25[[#This Row],[Darba sākuma datums1]:[Amata pienākumu izpildes termiņš, vai darba beigu datums par kuru iesniegts MP2]])=2,MIN(DATE($AB$23,12,31),$D82)-MAX(DATE($AB$23,1,1),$C82)+1,0)</f>
        <v>0</v>
      </c>
      <c r="AC82" s="99">
        <f>IF(COUNT(Table25[[#This Row],[Darba sākuma datums1]:[Amata pienākumu izpildes termiņš, vai darba beigu datums par kuru iesniegts MP2]])=2,MIN(DATE($AC$23,12,31),$D82)-MAX(DATE($AC$23,1,1),$C82)+1,0)</f>
        <v>0</v>
      </c>
      <c r="AD82" s="109">
        <f>IF(COUNT(Table25[[#This Row],[Darba sākuma datums1]:[Amata pienākumu izpildes termiņš, vai darba beigu datums par kuru iesniegts MP2]])=2,MIN(DATE($AD$23,12,31),$D82)-MAX(DATE($AD$23,1,1),$C82)+1,0)</f>
        <v>0</v>
      </c>
      <c r="AE82" s="106">
        <f t="shared" si="10"/>
        <v>0</v>
      </c>
      <c r="AF82" s="99">
        <f t="shared" si="1"/>
        <v>0</v>
      </c>
      <c r="AG82" s="99">
        <f t="shared" si="2"/>
        <v>0</v>
      </c>
      <c r="AH82" s="99">
        <f t="shared" si="3"/>
        <v>0</v>
      </c>
      <c r="AI82" s="99">
        <f t="shared" si="4"/>
        <v>0</v>
      </c>
      <c r="AJ82" s="99">
        <f t="shared" si="5"/>
        <v>0</v>
      </c>
      <c r="AK82" s="99">
        <f t="shared" si="6"/>
        <v>0</v>
      </c>
      <c r="AL82" s="99">
        <f t="shared" si="7"/>
        <v>0</v>
      </c>
      <c r="AM82" s="100">
        <f t="shared" si="8"/>
        <v>0</v>
      </c>
      <c r="AN82" s="103" t="e">
        <f>Table25[[#This Row],[2021]]/Table25[[#This Row],[d.2021]]</f>
        <v>#DIV/0!</v>
      </c>
      <c r="AO82" s="104" t="e">
        <f>Table25[[#This Row],[2022]]/Table25[[#This Row],[d.2022]]</f>
        <v>#DIV/0!</v>
      </c>
      <c r="AP82" s="104" t="e">
        <f>Table25[[#This Row],[2023]]/Table25[[#This Row],[d.2023]]</f>
        <v>#DIV/0!</v>
      </c>
      <c r="AQ82" s="104" t="e">
        <f>Table25[[#This Row],[2024]]/Table25[[#This Row],[d.2024]]</f>
        <v>#DIV/0!</v>
      </c>
      <c r="AR82" s="104" t="e">
        <f>Table25[[#This Row],[2025]]/Table25[[#This Row],[d.2025]]</f>
        <v>#DIV/0!</v>
      </c>
      <c r="AS82" s="104" t="e">
        <f>Table25[[#This Row],[2026]]/Table25[[#This Row],[d.2026]]</f>
        <v>#DIV/0!</v>
      </c>
      <c r="AT82" s="104" t="e">
        <f>Table25[[#This Row],[2027]]/Table25[[#This Row],[d.2027]]</f>
        <v>#DIV/0!</v>
      </c>
      <c r="AU82" s="104" t="e">
        <f>Table25[[#This Row],[2028]]/Table25[[#This Row],[d.2028]]</f>
        <v>#DIV/0!</v>
      </c>
      <c r="AV82" s="108" t="e">
        <f>Table25[[#This Row],[2029]]/Table25[[#This Row],[d.2029]]</f>
        <v>#DIV/0!</v>
      </c>
      <c r="AW82" s="97" t="e">
        <f>Table25[[#This Row],[e.2021]]/Table25[[#This Row],[Papildatvaļinājums par 20216]]</f>
        <v>#DIV/0!</v>
      </c>
      <c r="AX82" s="97" t="e">
        <f>Table25[[#This Row],[e.2022]]/Table25[[#This Row],[Papildatvaļinājums par 20226]]</f>
        <v>#DIV/0!</v>
      </c>
      <c r="AY82" s="97" t="e">
        <f>Table25[[#This Row],[e.2023]]/Table25[[#This Row],[Papildatvaļinājums par 20236]]</f>
        <v>#DIV/0!</v>
      </c>
      <c r="AZ82" s="97" t="e">
        <f>Table25[[#This Row],[e.2024]]/Table25[[#This Row],[Papildatvaļinājums par 20246]]</f>
        <v>#DIV/0!</v>
      </c>
      <c r="BA82" s="97" t="e">
        <f>Table25[[#This Row],[e.2025]]/Table25[[#This Row],[Papildatvaļinājums par 20256]]</f>
        <v>#DIV/0!</v>
      </c>
      <c r="BB82" s="97" t="e">
        <f>Table25[[#This Row],[e.2026]]/Table25[[#This Row],[Papildatvaļinājums par 20266]]</f>
        <v>#DIV/0!</v>
      </c>
      <c r="BC82" s="97" t="e">
        <f>Table25[[#This Row],[e.2027]]/Table25[[#This Row],[Papildatvaļinājums par 20276]]</f>
        <v>#DIV/0!</v>
      </c>
      <c r="BD82" s="97" t="e">
        <f>Table25[[#This Row],[e.2028]]/Table25[[#This Row],[Papildatvaļinājums par 20286]]</f>
        <v>#DIV/0!</v>
      </c>
      <c r="BE82" s="98" t="e">
        <f>Table25[[#This Row],[e.2029]]/Table25[[#This Row],[Papildatvaļinājums par 20296]]</f>
        <v>#DIV/0!</v>
      </c>
      <c r="BF82" s="85">
        <f>YEAR(Table25[[#This Row],[Ja papildatvaļinājums - darbinieka darba uzsākšana iestādē, ja darbs projektā nav uzsākts 1.janvārī4]])</f>
        <v>1900</v>
      </c>
      <c r="BG82" s="86">
        <f>MONTH(Table25[[#This Row],[Ja papildatvaļinājums - darbinieka darba uzsākšana iestādē, ja darbs projektā nav uzsākts 1.janvārī4]])</f>
        <v>1</v>
      </c>
      <c r="BH82" s="86">
        <f>DAY(Table25[[#This Row],[Ja papildatvaļinājums - darbinieka darba uzsākšana iestādē, ja darbs projektā nav uzsākts 1.janvārī4]])</f>
        <v>0</v>
      </c>
      <c r="BI82" s="147">
        <f t="shared" si="11"/>
        <v>1</v>
      </c>
      <c r="BJ82" s="144" cm="1">
        <f t="array" ref="BJ82">_xlfn.IFS($BF82=2021,$BI82,$BS82=2021,$BV82,$BF82&lt;2021,$BJ$22,$BS82&gt;2021,$BJ$22,$BF82&gt;2021,$BJ$22,$BS82&lt;2021,$BJ$22)</f>
        <v>365</v>
      </c>
      <c r="BK82" s="116" cm="1">
        <f t="array" ref="BK82">_xlfn.IFS($BF82=2022,$BI82,$BS82=2022,$BV82,$BF82&lt;2022,$BK$22,$BS82&gt;2022,$BK$22,$BF82&gt;2022,$BK$22,$BS82&lt;2022,$BK$22)</f>
        <v>365</v>
      </c>
      <c r="BL82" s="116" cm="1">
        <f t="array" ref="BL82">_xlfn.IFS($BF82=2023,$BI82,$BS82=2023,$BV82,$BF82&lt;2023,$BL$22,$BS82&gt;2023,$BL$22,$BF82&gt;2023,$BL$22,$BS82&lt;2023,$BL$22)</f>
        <v>365</v>
      </c>
      <c r="BM82" s="116" cm="1">
        <f t="array" ref="BM82">_xlfn.IFS($BF82=2024,$BI82,$BS82=2024,$BV82,$BF82&lt;2024,$BM$22,$BS82&gt;2024,$BM$22,$BF82&gt;2024,$BM$22,$BS82&lt;2024,$BM$22)</f>
        <v>366</v>
      </c>
      <c r="BN82" s="116" cm="1">
        <f t="array" ref="BN82">_xlfn.IFS($BF82=2025,$BI82,$BS82=2025,$BV82,$BF82&lt;2025,$BN$22,$BS82&gt;2025,$BN$22,$BF82&gt;2025,$BN$22,$BS82&lt;2025,$BN$22)</f>
        <v>365</v>
      </c>
      <c r="BO82" s="116" cm="1">
        <f t="array" ref="BO82">_xlfn.IFS($BF82=2026,$BI82,$BS82=2026,$BV82,$BF82&lt;2026,$BO$22,$BS82&gt;2026,$BO$22,$BF82&gt;2026,$BO$22,$BS82&lt;2026,$BO$22)</f>
        <v>365</v>
      </c>
      <c r="BP82" s="116" cm="1">
        <f t="array" ref="BP82">_xlfn.IFS($BF82=2027,$BI82,$BS82=2027,$BV82,$BF82&lt;2027,$BP$22,$BS82&gt;2027,$BP$22,$BF82&gt;2027,$BP$22,$BS82&lt;2027,$BP$22)</f>
        <v>365</v>
      </c>
      <c r="BQ82" s="116" cm="1">
        <f t="array" ref="BQ82">_xlfn.IFS($BF82=2028,$BI82,$BS82=2028,$BV82,$BF82&lt;2028,$BQ$22,$BS82&gt;2028,$BQ$22,$BF82&gt;2028,$BQ$22,$BS82&lt;2028,$BQ$22)</f>
        <v>366</v>
      </c>
      <c r="BR82" s="119" cm="1">
        <f t="array" ref="BR82">_xlfn.IFS($BF82=2029,$BI82,$BS82=2029,$BV82,$BF82&lt;2029,$BR$22,$BS82&gt;2029,$BR$22,$BF82&gt;2029,$BR$22,$BS82&lt;2029,$BR$22)</f>
        <v>365</v>
      </c>
      <c r="BS82" s="142">
        <f>YEAR(Table25[[#This Row],[Ja papildatvaļinājums - darbinieka darba beigšanas datums iestādē, ja darbs projektā nav beigts  31.decembrī5]])</f>
        <v>1900</v>
      </c>
      <c r="BT82" s="141">
        <f>MONTH(Table25[[#This Row],[Ja papildatvaļinājums - darbinieka darba beigšanas datums iestādē, ja darbs projektā nav beigts  31.decembrī5]])</f>
        <v>1</v>
      </c>
      <c r="BU82" s="141">
        <f>DAY(Table25[[#This Row],[Ja papildatvaļinājums - darbinieka darba beigšanas datums iestādē, ja darbs projektā nav beigts  31.decembrī5]])</f>
        <v>0</v>
      </c>
      <c r="BV82" s="141">
        <f>IF(YEAR($J82)=YEAR($K82),MIN(DATE($BS82,$BT82,$BU82),$K82)-MAX(DATE($BF82,$BG82,$BH82),$J82)+1,MIN(DATE($BS82,$BT82,$BU82),$K82)-MAX(DATE(Table25[[#This Row],[Darba beigu gads iestādē]],1,1))+1)</f>
        <v>1</v>
      </c>
    </row>
    <row r="83" spans="1:74" x14ac:dyDescent="0.3">
      <c r="A83" s="26">
        <v>60</v>
      </c>
      <c r="B83" s="3"/>
      <c r="C83" s="197"/>
      <c r="D83" s="198"/>
      <c r="E83" s="63">
        <f>SUMIF(Table25[[#This Row],[b.2021]:[c.2029]],"&gt;0",Table25[[#This Row],[b.2021]:[c.2029]])</f>
        <v>0</v>
      </c>
      <c r="F83" s="189"/>
      <c r="G83" s="190"/>
      <c r="H83" s="66">
        <f>Table25[[#This Row],[Atvaļinājuma dienu skaits, kas projektā attiecināts iepriekšējos MP ]]+Table25[[#This Row],[Atvaļinājuma dienu skaits, kas pieprasīts šajā MP3]]</f>
        <v>0</v>
      </c>
      <c r="I83" s="29">
        <f>Table25[[#This Row],[Atvaļinājums proporcionāli nostrādātajam laikam projektā (Visi atvaļinājumi kopā)]]-H83</f>
        <v>0</v>
      </c>
      <c r="J83" s="191"/>
      <c r="K83" s="192"/>
      <c r="L83" s="193"/>
      <c r="M83" s="194"/>
      <c r="N83" s="194"/>
      <c r="O83" s="194"/>
      <c r="P83" s="194"/>
      <c r="Q83" s="194"/>
      <c r="R83" s="194"/>
      <c r="S83" s="194"/>
      <c r="T83" s="195"/>
      <c r="U83" s="196"/>
      <c r="V83" s="106">
        <f>IF(COUNT(Table25[[#This Row],[Darba sākuma datums1]:[Amata pienākumu izpildes termiņš, vai darba beigu datums par kuru iesniegts MP2]])=2,MIN(DATE($V$23,12,31),$D83)-MAX(DATE($V$23,1,1),$C83)+1,0)</f>
        <v>0</v>
      </c>
      <c r="W83" s="99">
        <f>IF(COUNT(Table25[[#This Row],[Darba sākuma datums1]:[Amata pienākumu izpildes termiņš, vai darba beigu datums par kuru iesniegts MP2]])=2,MIN(DATE($W$23,12,31),$D83)-MAX(DATE($W$23,1,1),$C83)+1,0)</f>
        <v>0</v>
      </c>
      <c r="X83" s="99">
        <f>IF(COUNT(Table25[[#This Row],[Darba sākuma datums1]:[Amata pienākumu izpildes termiņš, vai darba beigu datums par kuru iesniegts MP2]])=2,MIN(DATE($X$23,12,31),$D83)-MAX(DATE($X$23,1,1),$C83)+1,0)</f>
        <v>0</v>
      </c>
      <c r="Y83" s="99">
        <f>IF(COUNT(Table25[[#This Row],[Darba sākuma datums1]:[Amata pienākumu izpildes termiņš, vai darba beigu datums par kuru iesniegts MP2]])=2,MIN(DATE($Y$23,12,31),$D83)-MAX(DATE($Y$23,1,1),$C83)+1,0)</f>
        <v>0</v>
      </c>
      <c r="Z83" s="99">
        <f>IF(COUNT(Table25[[#This Row],[Darba sākuma datums1]:[Amata pienākumu izpildes termiņš, vai darba beigu datums par kuru iesniegts MP2]])=2,MIN(DATE($Z$23,12,31),$D83)-MAX(DATE(Z$23,1,1),$C83)+1,0)</f>
        <v>0</v>
      </c>
      <c r="AA83" s="99">
        <f>IF(COUNT(Table25[[#This Row],[Darba sākuma datums1]:[Amata pienākumu izpildes termiņš, vai darba beigu datums par kuru iesniegts MP2]])=2,MIN(DATE($AA$23,12,31),$D83)-MAX(DATE($AA$23,1,1),$C83)+1,0)</f>
        <v>0</v>
      </c>
      <c r="AB83" s="99">
        <f>IF(COUNT(Table25[[#This Row],[Darba sākuma datums1]:[Amata pienākumu izpildes termiņš, vai darba beigu datums par kuru iesniegts MP2]])=2,MIN(DATE($AB$23,12,31),$D83)-MAX(DATE($AB$23,1,1),$C83)+1,0)</f>
        <v>0</v>
      </c>
      <c r="AC83" s="99">
        <f>IF(COUNT(Table25[[#This Row],[Darba sākuma datums1]:[Amata pienākumu izpildes termiņš, vai darba beigu datums par kuru iesniegts MP2]])=2,MIN(DATE($AC$23,12,31),$D83)-MAX(DATE($AC$23,1,1),$C83)+1,0)</f>
        <v>0</v>
      </c>
      <c r="AD83" s="109">
        <f>IF(COUNT(Table25[[#This Row],[Darba sākuma datums1]:[Amata pienākumu izpildes termiņš, vai darba beigu datums par kuru iesniegts MP2]])=2,MIN(DATE($AD$23,12,31),$D83)-MAX(DATE($AD$23,1,1),$C83)+1,0)</f>
        <v>0</v>
      </c>
      <c r="AE83" s="106">
        <f t="shared" si="10"/>
        <v>0</v>
      </c>
      <c r="AF83" s="99">
        <f t="shared" si="1"/>
        <v>0</v>
      </c>
      <c r="AG83" s="99">
        <f t="shared" si="2"/>
        <v>0</v>
      </c>
      <c r="AH83" s="99">
        <f t="shared" si="3"/>
        <v>0</v>
      </c>
      <c r="AI83" s="99">
        <f t="shared" si="4"/>
        <v>0</v>
      </c>
      <c r="AJ83" s="99">
        <f t="shared" si="5"/>
        <v>0</v>
      </c>
      <c r="AK83" s="99">
        <f t="shared" si="6"/>
        <v>0</v>
      </c>
      <c r="AL83" s="99">
        <f t="shared" si="7"/>
        <v>0</v>
      </c>
      <c r="AM83" s="100">
        <f t="shared" si="8"/>
        <v>0</v>
      </c>
      <c r="AN83" s="103" t="e">
        <f>Table25[[#This Row],[2021]]/Table25[[#This Row],[d.2021]]</f>
        <v>#DIV/0!</v>
      </c>
      <c r="AO83" s="104" t="e">
        <f>Table25[[#This Row],[2022]]/Table25[[#This Row],[d.2022]]</f>
        <v>#DIV/0!</v>
      </c>
      <c r="AP83" s="104" t="e">
        <f>Table25[[#This Row],[2023]]/Table25[[#This Row],[d.2023]]</f>
        <v>#DIV/0!</v>
      </c>
      <c r="AQ83" s="104" t="e">
        <f>Table25[[#This Row],[2024]]/Table25[[#This Row],[d.2024]]</f>
        <v>#DIV/0!</v>
      </c>
      <c r="AR83" s="104" t="e">
        <f>Table25[[#This Row],[2025]]/Table25[[#This Row],[d.2025]]</f>
        <v>#DIV/0!</v>
      </c>
      <c r="AS83" s="104" t="e">
        <f>Table25[[#This Row],[2026]]/Table25[[#This Row],[d.2026]]</f>
        <v>#DIV/0!</v>
      </c>
      <c r="AT83" s="104" t="e">
        <f>Table25[[#This Row],[2027]]/Table25[[#This Row],[d.2027]]</f>
        <v>#DIV/0!</v>
      </c>
      <c r="AU83" s="104" t="e">
        <f>Table25[[#This Row],[2028]]/Table25[[#This Row],[d.2028]]</f>
        <v>#DIV/0!</v>
      </c>
      <c r="AV83" s="108" t="e">
        <f>Table25[[#This Row],[2029]]/Table25[[#This Row],[d.2029]]</f>
        <v>#DIV/0!</v>
      </c>
      <c r="AW83" s="97" t="e">
        <f>Table25[[#This Row],[e.2021]]/Table25[[#This Row],[Papildatvaļinājums par 20216]]</f>
        <v>#DIV/0!</v>
      </c>
      <c r="AX83" s="97" t="e">
        <f>Table25[[#This Row],[e.2022]]/Table25[[#This Row],[Papildatvaļinājums par 20226]]</f>
        <v>#DIV/0!</v>
      </c>
      <c r="AY83" s="97" t="e">
        <f>Table25[[#This Row],[e.2023]]/Table25[[#This Row],[Papildatvaļinājums par 20236]]</f>
        <v>#DIV/0!</v>
      </c>
      <c r="AZ83" s="97" t="e">
        <f>Table25[[#This Row],[e.2024]]/Table25[[#This Row],[Papildatvaļinājums par 20246]]</f>
        <v>#DIV/0!</v>
      </c>
      <c r="BA83" s="97" t="e">
        <f>Table25[[#This Row],[e.2025]]/Table25[[#This Row],[Papildatvaļinājums par 20256]]</f>
        <v>#DIV/0!</v>
      </c>
      <c r="BB83" s="97" t="e">
        <f>Table25[[#This Row],[e.2026]]/Table25[[#This Row],[Papildatvaļinājums par 20266]]</f>
        <v>#DIV/0!</v>
      </c>
      <c r="BC83" s="97" t="e">
        <f>Table25[[#This Row],[e.2027]]/Table25[[#This Row],[Papildatvaļinājums par 20276]]</f>
        <v>#DIV/0!</v>
      </c>
      <c r="BD83" s="97" t="e">
        <f>Table25[[#This Row],[e.2028]]/Table25[[#This Row],[Papildatvaļinājums par 20286]]</f>
        <v>#DIV/0!</v>
      </c>
      <c r="BE83" s="98" t="e">
        <f>Table25[[#This Row],[e.2029]]/Table25[[#This Row],[Papildatvaļinājums par 20296]]</f>
        <v>#DIV/0!</v>
      </c>
      <c r="BF83" s="85">
        <f>YEAR(Table25[[#This Row],[Ja papildatvaļinājums - darbinieka darba uzsākšana iestādē, ja darbs projektā nav uzsākts 1.janvārī4]])</f>
        <v>1900</v>
      </c>
      <c r="BG83" s="86">
        <f>MONTH(Table25[[#This Row],[Ja papildatvaļinājums - darbinieka darba uzsākšana iestādē, ja darbs projektā nav uzsākts 1.janvārī4]])</f>
        <v>1</v>
      </c>
      <c r="BH83" s="86">
        <f>DAY(Table25[[#This Row],[Ja papildatvaļinājums - darbinieka darba uzsākšana iestādē, ja darbs projektā nav uzsākts 1.janvārī4]])</f>
        <v>0</v>
      </c>
      <c r="BI83" s="147">
        <f t="shared" si="11"/>
        <v>1</v>
      </c>
      <c r="BJ83" s="144" cm="1">
        <f t="array" ref="BJ83">_xlfn.IFS($BF83=2021,$BI83,$BS83=2021,$BV83,$BF83&lt;2021,$BJ$22,$BS83&gt;2021,$BJ$22,$BF83&gt;2021,$BJ$22,$BS83&lt;2021,$BJ$22)</f>
        <v>365</v>
      </c>
      <c r="BK83" s="116" cm="1">
        <f t="array" ref="BK83">_xlfn.IFS($BF83=2022,$BI83,$BS83=2022,$BV83,$BF83&lt;2022,$BK$22,$BS83&gt;2022,$BK$22,$BF83&gt;2022,$BK$22,$BS83&lt;2022,$BK$22)</f>
        <v>365</v>
      </c>
      <c r="BL83" s="116" cm="1">
        <f t="array" ref="BL83">_xlfn.IFS($BF83=2023,$BI83,$BS83=2023,$BV83,$BF83&lt;2023,$BL$22,$BS83&gt;2023,$BL$22,$BF83&gt;2023,$BL$22,$BS83&lt;2023,$BL$22)</f>
        <v>365</v>
      </c>
      <c r="BM83" s="116" cm="1">
        <f t="array" ref="BM83">_xlfn.IFS($BF83=2024,$BI83,$BS83=2024,$BV83,$BF83&lt;2024,$BM$22,$BS83&gt;2024,$BM$22,$BF83&gt;2024,$BM$22,$BS83&lt;2024,$BM$22)</f>
        <v>366</v>
      </c>
      <c r="BN83" s="116" cm="1">
        <f t="array" ref="BN83">_xlfn.IFS($BF83=2025,$BI83,$BS83=2025,$BV83,$BF83&lt;2025,$BN$22,$BS83&gt;2025,$BN$22,$BF83&gt;2025,$BN$22,$BS83&lt;2025,$BN$22)</f>
        <v>365</v>
      </c>
      <c r="BO83" s="116" cm="1">
        <f t="array" ref="BO83">_xlfn.IFS($BF83=2026,$BI83,$BS83=2026,$BV83,$BF83&lt;2026,$BO$22,$BS83&gt;2026,$BO$22,$BF83&gt;2026,$BO$22,$BS83&lt;2026,$BO$22)</f>
        <v>365</v>
      </c>
      <c r="BP83" s="116" cm="1">
        <f t="array" ref="BP83">_xlfn.IFS($BF83=2027,$BI83,$BS83=2027,$BV83,$BF83&lt;2027,$BP$22,$BS83&gt;2027,$BP$22,$BF83&gt;2027,$BP$22,$BS83&lt;2027,$BP$22)</f>
        <v>365</v>
      </c>
      <c r="BQ83" s="116" cm="1">
        <f t="array" ref="BQ83">_xlfn.IFS($BF83=2028,$BI83,$BS83=2028,$BV83,$BF83&lt;2028,$BQ$22,$BS83&gt;2028,$BQ$22,$BF83&gt;2028,$BQ$22,$BS83&lt;2028,$BQ$22)</f>
        <v>366</v>
      </c>
      <c r="BR83" s="119" cm="1">
        <f t="array" ref="BR83">_xlfn.IFS($BF83=2029,$BI83,$BS83=2029,$BV83,$BF83&lt;2029,$BR$22,$BS83&gt;2029,$BR$22,$BF83&gt;2029,$BR$22,$BS83&lt;2029,$BR$22)</f>
        <v>365</v>
      </c>
      <c r="BS83" s="142">
        <f>YEAR(Table25[[#This Row],[Ja papildatvaļinājums - darbinieka darba beigšanas datums iestādē, ja darbs projektā nav beigts  31.decembrī5]])</f>
        <v>1900</v>
      </c>
      <c r="BT83" s="141">
        <f>MONTH(Table25[[#This Row],[Ja papildatvaļinājums - darbinieka darba beigšanas datums iestādē, ja darbs projektā nav beigts  31.decembrī5]])</f>
        <v>1</v>
      </c>
      <c r="BU83" s="141">
        <f>DAY(Table25[[#This Row],[Ja papildatvaļinājums - darbinieka darba beigšanas datums iestādē, ja darbs projektā nav beigts  31.decembrī5]])</f>
        <v>0</v>
      </c>
      <c r="BV83" s="141">
        <f>IF(YEAR($J83)=YEAR($K83),MIN(DATE($BS83,$BT83,$BU83),$K83)-MAX(DATE($BF83,$BG83,$BH83),$J83)+1,MIN(DATE($BS83,$BT83,$BU83),$K83)-MAX(DATE(Table25[[#This Row],[Darba beigu gads iestādē]],1,1))+1)</f>
        <v>1</v>
      </c>
    </row>
    <row r="84" spans="1:74" x14ac:dyDescent="0.3">
      <c r="A84" s="26">
        <v>61</v>
      </c>
      <c r="B84" s="3"/>
      <c r="C84" s="197"/>
      <c r="D84" s="198"/>
      <c r="E84" s="63">
        <f>SUMIF(Table25[[#This Row],[b.2021]:[c.2029]],"&gt;0",Table25[[#This Row],[b.2021]:[c.2029]])</f>
        <v>0</v>
      </c>
      <c r="F84" s="189"/>
      <c r="G84" s="190"/>
      <c r="H84" s="66">
        <f>Table25[[#This Row],[Atvaļinājuma dienu skaits, kas projektā attiecināts iepriekšējos MP ]]+Table25[[#This Row],[Atvaļinājuma dienu skaits, kas pieprasīts šajā MP3]]</f>
        <v>0</v>
      </c>
      <c r="I84" s="29">
        <f>Table25[[#This Row],[Atvaļinājums proporcionāli nostrādātajam laikam projektā (Visi atvaļinājumi kopā)]]-H84</f>
        <v>0</v>
      </c>
      <c r="J84" s="191"/>
      <c r="K84" s="192"/>
      <c r="L84" s="193"/>
      <c r="M84" s="194"/>
      <c r="N84" s="194"/>
      <c r="O84" s="194"/>
      <c r="P84" s="194"/>
      <c r="Q84" s="194"/>
      <c r="R84" s="194"/>
      <c r="S84" s="194"/>
      <c r="T84" s="195"/>
      <c r="U84" s="196"/>
      <c r="V84" s="106">
        <f>IF(COUNT(Table25[[#This Row],[Darba sākuma datums1]:[Amata pienākumu izpildes termiņš, vai darba beigu datums par kuru iesniegts MP2]])=2,MIN(DATE($V$23,12,31),$D84)-MAX(DATE($V$23,1,1),$C84)+1,0)</f>
        <v>0</v>
      </c>
      <c r="W84" s="99">
        <f>IF(COUNT(Table25[[#This Row],[Darba sākuma datums1]:[Amata pienākumu izpildes termiņš, vai darba beigu datums par kuru iesniegts MP2]])=2,MIN(DATE($W$23,12,31),$D84)-MAX(DATE($W$23,1,1),$C84)+1,0)</f>
        <v>0</v>
      </c>
      <c r="X84" s="99">
        <f>IF(COUNT(Table25[[#This Row],[Darba sākuma datums1]:[Amata pienākumu izpildes termiņš, vai darba beigu datums par kuru iesniegts MP2]])=2,MIN(DATE($X$23,12,31),$D84)-MAX(DATE($X$23,1,1),$C84)+1,0)</f>
        <v>0</v>
      </c>
      <c r="Y84" s="99">
        <f>IF(COUNT(Table25[[#This Row],[Darba sākuma datums1]:[Amata pienākumu izpildes termiņš, vai darba beigu datums par kuru iesniegts MP2]])=2,MIN(DATE($Y$23,12,31),$D84)-MAX(DATE($Y$23,1,1),$C84)+1,0)</f>
        <v>0</v>
      </c>
      <c r="Z84" s="99">
        <f>IF(COUNT(Table25[[#This Row],[Darba sākuma datums1]:[Amata pienākumu izpildes termiņš, vai darba beigu datums par kuru iesniegts MP2]])=2,MIN(DATE($Z$23,12,31),$D84)-MAX(DATE(Z$23,1,1),$C84)+1,0)</f>
        <v>0</v>
      </c>
      <c r="AA84" s="99">
        <f>IF(COUNT(Table25[[#This Row],[Darba sākuma datums1]:[Amata pienākumu izpildes termiņš, vai darba beigu datums par kuru iesniegts MP2]])=2,MIN(DATE($AA$23,12,31),$D84)-MAX(DATE($AA$23,1,1),$C84)+1,0)</f>
        <v>0</v>
      </c>
      <c r="AB84" s="99">
        <f>IF(COUNT(Table25[[#This Row],[Darba sākuma datums1]:[Amata pienākumu izpildes termiņš, vai darba beigu datums par kuru iesniegts MP2]])=2,MIN(DATE($AB$23,12,31),$D84)-MAX(DATE($AB$23,1,1),$C84)+1,0)</f>
        <v>0</v>
      </c>
      <c r="AC84" s="99">
        <f>IF(COUNT(Table25[[#This Row],[Darba sākuma datums1]:[Amata pienākumu izpildes termiņš, vai darba beigu datums par kuru iesniegts MP2]])=2,MIN(DATE($AC$23,12,31),$D84)-MAX(DATE($AC$23,1,1),$C84)+1,0)</f>
        <v>0</v>
      </c>
      <c r="AD84" s="109">
        <f>IF(COUNT(Table25[[#This Row],[Darba sākuma datums1]:[Amata pienākumu izpildes termiņš, vai darba beigu datums par kuru iesniegts MP2]])=2,MIN(DATE($AD$23,12,31),$D84)-MAX(DATE($AD$23,1,1),$C84)+1,0)</f>
        <v>0</v>
      </c>
      <c r="AE84" s="106">
        <f t="shared" si="10"/>
        <v>0</v>
      </c>
      <c r="AF84" s="99">
        <f t="shared" si="1"/>
        <v>0</v>
      </c>
      <c r="AG84" s="99">
        <f t="shared" si="2"/>
        <v>0</v>
      </c>
      <c r="AH84" s="99">
        <f t="shared" si="3"/>
        <v>0</v>
      </c>
      <c r="AI84" s="99">
        <f t="shared" si="4"/>
        <v>0</v>
      </c>
      <c r="AJ84" s="99">
        <f t="shared" si="5"/>
        <v>0</v>
      </c>
      <c r="AK84" s="99">
        <f t="shared" si="6"/>
        <v>0</v>
      </c>
      <c r="AL84" s="99">
        <f t="shared" si="7"/>
        <v>0</v>
      </c>
      <c r="AM84" s="100">
        <f t="shared" si="8"/>
        <v>0</v>
      </c>
      <c r="AN84" s="103" t="e">
        <f>Table25[[#This Row],[2021]]/Table25[[#This Row],[d.2021]]</f>
        <v>#DIV/0!</v>
      </c>
      <c r="AO84" s="104" t="e">
        <f>Table25[[#This Row],[2022]]/Table25[[#This Row],[d.2022]]</f>
        <v>#DIV/0!</v>
      </c>
      <c r="AP84" s="104" t="e">
        <f>Table25[[#This Row],[2023]]/Table25[[#This Row],[d.2023]]</f>
        <v>#DIV/0!</v>
      </c>
      <c r="AQ84" s="104" t="e">
        <f>Table25[[#This Row],[2024]]/Table25[[#This Row],[d.2024]]</f>
        <v>#DIV/0!</v>
      </c>
      <c r="AR84" s="104" t="e">
        <f>Table25[[#This Row],[2025]]/Table25[[#This Row],[d.2025]]</f>
        <v>#DIV/0!</v>
      </c>
      <c r="AS84" s="104" t="e">
        <f>Table25[[#This Row],[2026]]/Table25[[#This Row],[d.2026]]</f>
        <v>#DIV/0!</v>
      </c>
      <c r="AT84" s="104" t="e">
        <f>Table25[[#This Row],[2027]]/Table25[[#This Row],[d.2027]]</f>
        <v>#DIV/0!</v>
      </c>
      <c r="AU84" s="104" t="e">
        <f>Table25[[#This Row],[2028]]/Table25[[#This Row],[d.2028]]</f>
        <v>#DIV/0!</v>
      </c>
      <c r="AV84" s="108" t="e">
        <f>Table25[[#This Row],[2029]]/Table25[[#This Row],[d.2029]]</f>
        <v>#DIV/0!</v>
      </c>
      <c r="AW84" s="97" t="e">
        <f>Table25[[#This Row],[e.2021]]/Table25[[#This Row],[Papildatvaļinājums par 20216]]</f>
        <v>#DIV/0!</v>
      </c>
      <c r="AX84" s="97" t="e">
        <f>Table25[[#This Row],[e.2022]]/Table25[[#This Row],[Papildatvaļinājums par 20226]]</f>
        <v>#DIV/0!</v>
      </c>
      <c r="AY84" s="97" t="e">
        <f>Table25[[#This Row],[e.2023]]/Table25[[#This Row],[Papildatvaļinājums par 20236]]</f>
        <v>#DIV/0!</v>
      </c>
      <c r="AZ84" s="97" t="e">
        <f>Table25[[#This Row],[e.2024]]/Table25[[#This Row],[Papildatvaļinājums par 20246]]</f>
        <v>#DIV/0!</v>
      </c>
      <c r="BA84" s="97" t="e">
        <f>Table25[[#This Row],[e.2025]]/Table25[[#This Row],[Papildatvaļinājums par 20256]]</f>
        <v>#DIV/0!</v>
      </c>
      <c r="BB84" s="97" t="e">
        <f>Table25[[#This Row],[e.2026]]/Table25[[#This Row],[Papildatvaļinājums par 20266]]</f>
        <v>#DIV/0!</v>
      </c>
      <c r="BC84" s="97" t="e">
        <f>Table25[[#This Row],[e.2027]]/Table25[[#This Row],[Papildatvaļinājums par 20276]]</f>
        <v>#DIV/0!</v>
      </c>
      <c r="BD84" s="97" t="e">
        <f>Table25[[#This Row],[e.2028]]/Table25[[#This Row],[Papildatvaļinājums par 20286]]</f>
        <v>#DIV/0!</v>
      </c>
      <c r="BE84" s="98" t="e">
        <f>Table25[[#This Row],[e.2029]]/Table25[[#This Row],[Papildatvaļinājums par 20296]]</f>
        <v>#DIV/0!</v>
      </c>
      <c r="BF84" s="85">
        <f>YEAR(Table25[[#This Row],[Ja papildatvaļinājums - darbinieka darba uzsākšana iestādē, ja darbs projektā nav uzsākts 1.janvārī4]])</f>
        <v>1900</v>
      </c>
      <c r="BG84" s="86">
        <f>MONTH(Table25[[#This Row],[Ja papildatvaļinājums - darbinieka darba uzsākšana iestādē, ja darbs projektā nav uzsākts 1.janvārī4]])</f>
        <v>1</v>
      </c>
      <c r="BH84" s="86">
        <f>DAY(Table25[[#This Row],[Ja papildatvaļinājums - darbinieka darba uzsākšana iestādē, ja darbs projektā nav uzsākts 1.janvārī4]])</f>
        <v>0</v>
      </c>
      <c r="BI84" s="147">
        <f t="shared" si="11"/>
        <v>1</v>
      </c>
      <c r="BJ84" s="144" cm="1">
        <f t="array" ref="BJ84">_xlfn.IFS($BF84=2021,$BI84,$BS84=2021,$BV84,$BF84&lt;2021,$BJ$22,$BS84&gt;2021,$BJ$22,$BF84&gt;2021,$BJ$22,$BS84&lt;2021,$BJ$22)</f>
        <v>365</v>
      </c>
      <c r="BK84" s="116" cm="1">
        <f t="array" ref="BK84">_xlfn.IFS($BF84=2022,$BI84,$BS84=2022,$BV84,$BF84&lt;2022,$BK$22,$BS84&gt;2022,$BK$22,$BF84&gt;2022,$BK$22,$BS84&lt;2022,$BK$22)</f>
        <v>365</v>
      </c>
      <c r="BL84" s="116" cm="1">
        <f t="array" ref="BL84">_xlfn.IFS($BF84=2023,$BI84,$BS84=2023,$BV84,$BF84&lt;2023,$BL$22,$BS84&gt;2023,$BL$22,$BF84&gt;2023,$BL$22,$BS84&lt;2023,$BL$22)</f>
        <v>365</v>
      </c>
      <c r="BM84" s="116" cm="1">
        <f t="array" ref="BM84">_xlfn.IFS($BF84=2024,$BI84,$BS84=2024,$BV84,$BF84&lt;2024,$BM$22,$BS84&gt;2024,$BM$22,$BF84&gt;2024,$BM$22,$BS84&lt;2024,$BM$22)</f>
        <v>366</v>
      </c>
      <c r="BN84" s="116" cm="1">
        <f t="array" ref="BN84">_xlfn.IFS($BF84=2025,$BI84,$BS84=2025,$BV84,$BF84&lt;2025,$BN$22,$BS84&gt;2025,$BN$22,$BF84&gt;2025,$BN$22,$BS84&lt;2025,$BN$22)</f>
        <v>365</v>
      </c>
      <c r="BO84" s="116" cm="1">
        <f t="array" ref="BO84">_xlfn.IFS($BF84=2026,$BI84,$BS84=2026,$BV84,$BF84&lt;2026,$BO$22,$BS84&gt;2026,$BO$22,$BF84&gt;2026,$BO$22,$BS84&lt;2026,$BO$22)</f>
        <v>365</v>
      </c>
      <c r="BP84" s="116" cm="1">
        <f t="array" ref="BP84">_xlfn.IFS($BF84=2027,$BI84,$BS84=2027,$BV84,$BF84&lt;2027,$BP$22,$BS84&gt;2027,$BP$22,$BF84&gt;2027,$BP$22,$BS84&lt;2027,$BP$22)</f>
        <v>365</v>
      </c>
      <c r="BQ84" s="116" cm="1">
        <f t="array" ref="BQ84">_xlfn.IFS($BF84=2028,$BI84,$BS84=2028,$BV84,$BF84&lt;2028,$BQ$22,$BS84&gt;2028,$BQ$22,$BF84&gt;2028,$BQ$22,$BS84&lt;2028,$BQ$22)</f>
        <v>366</v>
      </c>
      <c r="BR84" s="119" cm="1">
        <f t="array" ref="BR84">_xlfn.IFS($BF84=2029,$BI84,$BS84=2029,$BV84,$BF84&lt;2029,$BR$22,$BS84&gt;2029,$BR$22,$BF84&gt;2029,$BR$22,$BS84&lt;2029,$BR$22)</f>
        <v>365</v>
      </c>
      <c r="BS84" s="142">
        <f>YEAR(Table25[[#This Row],[Ja papildatvaļinājums - darbinieka darba beigšanas datums iestādē, ja darbs projektā nav beigts  31.decembrī5]])</f>
        <v>1900</v>
      </c>
      <c r="BT84" s="141">
        <f>MONTH(Table25[[#This Row],[Ja papildatvaļinājums - darbinieka darba beigšanas datums iestādē, ja darbs projektā nav beigts  31.decembrī5]])</f>
        <v>1</v>
      </c>
      <c r="BU84" s="141">
        <f>DAY(Table25[[#This Row],[Ja papildatvaļinājums - darbinieka darba beigšanas datums iestādē, ja darbs projektā nav beigts  31.decembrī5]])</f>
        <v>0</v>
      </c>
      <c r="BV84" s="141">
        <f>IF(YEAR($J84)=YEAR($K84),MIN(DATE($BS84,$BT84,$BU84),$K84)-MAX(DATE($BF84,$BG84,$BH84),$J84)+1,MIN(DATE($BS84,$BT84,$BU84),$K84)-MAX(DATE(Table25[[#This Row],[Darba beigu gads iestādē]],1,1))+1)</f>
        <v>1</v>
      </c>
    </row>
    <row r="85" spans="1:74" x14ac:dyDescent="0.3">
      <c r="A85" s="26">
        <v>62</v>
      </c>
      <c r="B85" s="3"/>
      <c r="C85" s="197"/>
      <c r="D85" s="198"/>
      <c r="E85" s="63">
        <f>SUMIF(Table25[[#This Row],[b.2021]:[c.2029]],"&gt;0",Table25[[#This Row],[b.2021]:[c.2029]])</f>
        <v>0</v>
      </c>
      <c r="F85" s="189"/>
      <c r="G85" s="190"/>
      <c r="H85" s="66">
        <f>Table25[[#This Row],[Atvaļinājuma dienu skaits, kas projektā attiecināts iepriekšējos MP ]]+Table25[[#This Row],[Atvaļinājuma dienu skaits, kas pieprasīts šajā MP3]]</f>
        <v>0</v>
      </c>
      <c r="I85" s="29">
        <f>Table25[[#This Row],[Atvaļinājums proporcionāli nostrādātajam laikam projektā (Visi atvaļinājumi kopā)]]-H85</f>
        <v>0</v>
      </c>
      <c r="J85" s="191"/>
      <c r="K85" s="192"/>
      <c r="L85" s="193"/>
      <c r="M85" s="194"/>
      <c r="N85" s="194"/>
      <c r="O85" s="194"/>
      <c r="P85" s="194"/>
      <c r="Q85" s="194"/>
      <c r="R85" s="194"/>
      <c r="S85" s="194"/>
      <c r="T85" s="195"/>
      <c r="U85" s="196"/>
      <c r="V85" s="106">
        <f>IF(COUNT(Table25[[#This Row],[Darba sākuma datums1]:[Amata pienākumu izpildes termiņš, vai darba beigu datums par kuru iesniegts MP2]])=2,MIN(DATE($V$23,12,31),$D85)-MAX(DATE($V$23,1,1),$C85)+1,0)</f>
        <v>0</v>
      </c>
      <c r="W85" s="99">
        <f>IF(COUNT(Table25[[#This Row],[Darba sākuma datums1]:[Amata pienākumu izpildes termiņš, vai darba beigu datums par kuru iesniegts MP2]])=2,MIN(DATE($W$23,12,31),$D85)-MAX(DATE($W$23,1,1),$C85)+1,0)</f>
        <v>0</v>
      </c>
      <c r="X85" s="99">
        <f>IF(COUNT(Table25[[#This Row],[Darba sākuma datums1]:[Amata pienākumu izpildes termiņš, vai darba beigu datums par kuru iesniegts MP2]])=2,MIN(DATE($X$23,12,31),$D85)-MAX(DATE($X$23,1,1),$C85)+1,0)</f>
        <v>0</v>
      </c>
      <c r="Y85" s="99">
        <f>IF(COUNT(Table25[[#This Row],[Darba sākuma datums1]:[Amata pienākumu izpildes termiņš, vai darba beigu datums par kuru iesniegts MP2]])=2,MIN(DATE($Y$23,12,31),$D85)-MAX(DATE($Y$23,1,1),$C85)+1,0)</f>
        <v>0</v>
      </c>
      <c r="Z85" s="99">
        <f>IF(COUNT(Table25[[#This Row],[Darba sākuma datums1]:[Amata pienākumu izpildes termiņš, vai darba beigu datums par kuru iesniegts MP2]])=2,MIN(DATE($Z$23,12,31),$D85)-MAX(DATE(Z$23,1,1),$C85)+1,0)</f>
        <v>0</v>
      </c>
      <c r="AA85" s="99">
        <f>IF(COUNT(Table25[[#This Row],[Darba sākuma datums1]:[Amata pienākumu izpildes termiņš, vai darba beigu datums par kuru iesniegts MP2]])=2,MIN(DATE($AA$23,12,31),$D85)-MAX(DATE($AA$23,1,1),$C85)+1,0)</f>
        <v>0</v>
      </c>
      <c r="AB85" s="99">
        <f>IF(COUNT(Table25[[#This Row],[Darba sākuma datums1]:[Amata pienākumu izpildes termiņš, vai darba beigu datums par kuru iesniegts MP2]])=2,MIN(DATE($AB$23,12,31),$D85)-MAX(DATE($AB$23,1,1),$C85)+1,0)</f>
        <v>0</v>
      </c>
      <c r="AC85" s="99">
        <f>IF(COUNT(Table25[[#This Row],[Darba sākuma datums1]:[Amata pienākumu izpildes termiņš, vai darba beigu datums par kuru iesniegts MP2]])=2,MIN(DATE($AC$23,12,31),$D85)-MAX(DATE($AC$23,1,1),$C85)+1,0)</f>
        <v>0</v>
      </c>
      <c r="AD85" s="109">
        <f>IF(COUNT(Table25[[#This Row],[Darba sākuma datums1]:[Amata pienākumu izpildes termiņš, vai darba beigu datums par kuru iesniegts MP2]])=2,MIN(DATE($AD$23,12,31),$D85)-MAX(DATE($AD$23,1,1),$C85)+1,0)</f>
        <v>0</v>
      </c>
      <c r="AE85" s="106">
        <f t="shared" si="10"/>
        <v>0</v>
      </c>
      <c r="AF85" s="99">
        <f t="shared" si="1"/>
        <v>0</v>
      </c>
      <c r="AG85" s="99">
        <f t="shared" si="2"/>
        <v>0</v>
      </c>
      <c r="AH85" s="99">
        <f t="shared" si="3"/>
        <v>0</v>
      </c>
      <c r="AI85" s="99">
        <f t="shared" si="4"/>
        <v>0</v>
      </c>
      <c r="AJ85" s="99">
        <f t="shared" si="5"/>
        <v>0</v>
      </c>
      <c r="AK85" s="99">
        <f t="shared" si="6"/>
        <v>0</v>
      </c>
      <c r="AL85" s="99">
        <f t="shared" si="7"/>
        <v>0</v>
      </c>
      <c r="AM85" s="100">
        <f t="shared" si="8"/>
        <v>0</v>
      </c>
      <c r="AN85" s="103" t="e">
        <f>Table25[[#This Row],[2021]]/Table25[[#This Row],[d.2021]]</f>
        <v>#DIV/0!</v>
      </c>
      <c r="AO85" s="104" t="e">
        <f>Table25[[#This Row],[2022]]/Table25[[#This Row],[d.2022]]</f>
        <v>#DIV/0!</v>
      </c>
      <c r="AP85" s="104" t="e">
        <f>Table25[[#This Row],[2023]]/Table25[[#This Row],[d.2023]]</f>
        <v>#DIV/0!</v>
      </c>
      <c r="AQ85" s="104" t="e">
        <f>Table25[[#This Row],[2024]]/Table25[[#This Row],[d.2024]]</f>
        <v>#DIV/0!</v>
      </c>
      <c r="AR85" s="104" t="e">
        <f>Table25[[#This Row],[2025]]/Table25[[#This Row],[d.2025]]</f>
        <v>#DIV/0!</v>
      </c>
      <c r="AS85" s="104" t="e">
        <f>Table25[[#This Row],[2026]]/Table25[[#This Row],[d.2026]]</f>
        <v>#DIV/0!</v>
      </c>
      <c r="AT85" s="104" t="e">
        <f>Table25[[#This Row],[2027]]/Table25[[#This Row],[d.2027]]</f>
        <v>#DIV/0!</v>
      </c>
      <c r="AU85" s="104" t="e">
        <f>Table25[[#This Row],[2028]]/Table25[[#This Row],[d.2028]]</f>
        <v>#DIV/0!</v>
      </c>
      <c r="AV85" s="108" t="e">
        <f>Table25[[#This Row],[2029]]/Table25[[#This Row],[d.2029]]</f>
        <v>#DIV/0!</v>
      </c>
      <c r="AW85" s="97" t="e">
        <f>Table25[[#This Row],[e.2021]]/Table25[[#This Row],[Papildatvaļinājums par 20216]]</f>
        <v>#DIV/0!</v>
      </c>
      <c r="AX85" s="97" t="e">
        <f>Table25[[#This Row],[e.2022]]/Table25[[#This Row],[Papildatvaļinājums par 20226]]</f>
        <v>#DIV/0!</v>
      </c>
      <c r="AY85" s="97" t="e">
        <f>Table25[[#This Row],[e.2023]]/Table25[[#This Row],[Papildatvaļinājums par 20236]]</f>
        <v>#DIV/0!</v>
      </c>
      <c r="AZ85" s="97" t="e">
        <f>Table25[[#This Row],[e.2024]]/Table25[[#This Row],[Papildatvaļinājums par 20246]]</f>
        <v>#DIV/0!</v>
      </c>
      <c r="BA85" s="97" t="e">
        <f>Table25[[#This Row],[e.2025]]/Table25[[#This Row],[Papildatvaļinājums par 20256]]</f>
        <v>#DIV/0!</v>
      </c>
      <c r="BB85" s="97" t="e">
        <f>Table25[[#This Row],[e.2026]]/Table25[[#This Row],[Papildatvaļinājums par 20266]]</f>
        <v>#DIV/0!</v>
      </c>
      <c r="BC85" s="97" t="e">
        <f>Table25[[#This Row],[e.2027]]/Table25[[#This Row],[Papildatvaļinājums par 20276]]</f>
        <v>#DIV/0!</v>
      </c>
      <c r="BD85" s="97" t="e">
        <f>Table25[[#This Row],[e.2028]]/Table25[[#This Row],[Papildatvaļinājums par 20286]]</f>
        <v>#DIV/0!</v>
      </c>
      <c r="BE85" s="98" t="e">
        <f>Table25[[#This Row],[e.2029]]/Table25[[#This Row],[Papildatvaļinājums par 20296]]</f>
        <v>#DIV/0!</v>
      </c>
      <c r="BF85" s="85">
        <f>YEAR(Table25[[#This Row],[Ja papildatvaļinājums - darbinieka darba uzsākšana iestādē, ja darbs projektā nav uzsākts 1.janvārī4]])</f>
        <v>1900</v>
      </c>
      <c r="BG85" s="86">
        <f>MONTH(Table25[[#This Row],[Ja papildatvaļinājums - darbinieka darba uzsākšana iestādē, ja darbs projektā nav uzsākts 1.janvārī4]])</f>
        <v>1</v>
      </c>
      <c r="BH85" s="86">
        <f>DAY(Table25[[#This Row],[Ja papildatvaļinājums - darbinieka darba uzsākšana iestādē, ja darbs projektā nav uzsākts 1.janvārī4]])</f>
        <v>0</v>
      </c>
      <c r="BI85" s="147">
        <f t="shared" si="11"/>
        <v>1</v>
      </c>
      <c r="BJ85" s="144" cm="1">
        <f t="array" ref="BJ85">_xlfn.IFS($BF85=2021,$BI85,$BS85=2021,$BV85,$BF85&lt;2021,$BJ$22,$BS85&gt;2021,$BJ$22,$BF85&gt;2021,$BJ$22,$BS85&lt;2021,$BJ$22)</f>
        <v>365</v>
      </c>
      <c r="BK85" s="116" cm="1">
        <f t="array" ref="BK85">_xlfn.IFS($BF85=2022,$BI85,$BS85=2022,$BV85,$BF85&lt;2022,$BK$22,$BS85&gt;2022,$BK$22,$BF85&gt;2022,$BK$22,$BS85&lt;2022,$BK$22)</f>
        <v>365</v>
      </c>
      <c r="BL85" s="116" cm="1">
        <f t="array" ref="BL85">_xlfn.IFS($BF85=2023,$BI85,$BS85=2023,$BV85,$BF85&lt;2023,$BL$22,$BS85&gt;2023,$BL$22,$BF85&gt;2023,$BL$22,$BS85&lt;2023,$BL$22)</f>
        <v>365</v>
      </c>
      <c r="BM85" s="116" cm="1">
        <f t="array" ref="BM85">_xlfn.IFS($BF85=2024,$BI85,$BS85=2024,$BV85,$BF85&lt;2024,$BM$22,$BS85&gt;2024,$BM$22,$BF85&gt;2024,$BM$22,$BS85&lt;2024,$BM$22)</f>
        <v>366</v>
      </c>
      <c r="BN85" s="116" cm="1">
        <f t="array" ref="BN85">_xlfn.IFS($BF85=2025,$BI85,$BS85=2025,$BV85,$BF85&lt;2025,$BN$22,$BS85&gt;2025,$BN$22,$BF85&gt;2025,$BN$22,$BS85&lt;2025,$BN$22)</f>
        <v>365</v>
      </c>
      <c r="BO85" s="116" cm="1">
        <f t="array" ref="BO85">_xlfn.IFS($BF85=2026,$BI85,$BS85=2026,$BV85,$BF85&lt;2026,$BO$22,$BS85&gt;2026,$BO$22,$BF85&gt;2026,$BO$22,$BS85&lt;2026,$BO$22)</f>
        <v>365</v>
      </c>
      <c r="BP85" s="116" cm="1">
        <f t="array" ref="BP85">_xlfn.IFS($BF85=2027,$BI85,$BS85=2027,$BV85,$BF85&lt;2027,$BP$22,$BS85&gt;2027,$BP$22,$BF85&gt;2027,$BP$22,$BS85&lt;2027,$BP$22)</f>
        <v>365</v>
      </c>
      <c r="BQ85" s="116" cm="1">
        <f t="array" ref="BQ85">_xlfn.IFS($BF85=2028,$BI85,$BS85=2028,$BV85,$BF85&lt;2028,$BQ$22,$BS85&gt;2028,$BQ$22,$BF85&gt;2028,$BQ$22,$BS85&lt;2028,$BQ$22)</f>
        <v>366</v>
      </c>
      <c r="BR85" s="119" cm="1">
        <f t="array" ref="BR85">_xlfn.IFS($BF85=2029,$BI85,$BS85=2029,$BV85,$BF85&lt;2029,$BR$22,$BS85&gt;2029,$BR$22,$BF85&gt;2029,$BR$22,$BS85&lt;2029,$BR$22)</f>
        <v>365</v>
      </c>
      <c r="BS85" s="142">
        <f>YEAR(Table25[[#This Row],[Ja papildatvaļinājums - darbinieka darba beigšanas datums iestādē, ja darbs projektā nav beigts  31.decembrī5]])</f>
        <v>1900</v>
      </c>
      <c r="BT85" s="141">
        <f>MONTH(Table25[[#This Row],[Ja papildatvaļinājums - darbinieka darba beigšanas datums iestādē, ja darbs projektā nav beigts  31.decembrī5]])</f>
        <v>1</v>
      </c>
      <c r="BU85" s="141">
        <f>DAY(Table25[[#This Row],[Ja papildatvaļinājums - darbinieka darba beigšanas datums iestādē, ja darbs projektā nav beigts  31.decembrī5]])</f>
        <v>0</v>
      </c>
      <c r="BV85" s="141">
        <f>IF(YEAR($J85)=YEAR($K85),MIN(DATE($BS85,$BT85,$BU85),$K85)-MAX(DATE($BF85,$BG85,$BH85),$J85)+1,MIN(DATE($BS85,$BT85,$BU85),$K85)-MAX(DATE(Table25[[#This Row],[Darba beigu gads iestādē]],1,1))+1)</f>
        <v>1</v>
      </c>
    </row>
    <row r="86" spans="1:74" x14ac:dyDescent="0.3">
      <c r="A86" s="26">
        <v>63</v>
      </c>
      <c r="B86" s="3"/>
      <c r="C86" s="197"/>
      <c r="D86" s="198"/>
      <c r="E86" s="63">
        <f>SUMIF(Table25[[#This Row],[b.2021]:[c.2029]],"&gt;0",Table25[[#This Row],[b.2021]:[c.2029]])</f>
        <v>0</v>
      </c>
      <c r="F86" s="189"/>
      <c r="G86" s="190"/>
      <c r="H86" s="66">
        <f>Table25[[#This Row],[Atvaļinājuma dienu skaits, kas projektā attiecināts iepriekšējos MP ]]+Table25[[#This Row],[Atvaļinājuma dienu skaits, kas pieprasīts šajā MP3]]</f>
        <v>0</v>
      </c>
      <c r="I86" s="29">
        <f>Table25[[#This Row],[Atvaļinājums proporcionāli nostrādātajam laikam projektā (Visi atvaļinājumi kopā)]]-H86</f>
        <v>0</v>
      </c>
      <c r="J86" s="191"/>
      <c r="K86" s="192"/>
      <c r="L86" s="193"/>
      <c r="M86" s="194"/>
      <c r="N86" s="194"/>
      <c r="O86" s="194"/>
      <c r="P86" s="194"/>
      <c r="Q86" s="194"/>
      <c r="R86" s="194"/>
      <c r="S86" s="194"/>
      <c r="T86" s="195"/>
      <c r="U86" s="196"/>
      <c r="V86" s="106">
        <f>IF(COUNT(Table25[[#This Row],[Darba sākuma datums1]:[Amata pienākumu izpildes termiņš, vai darba beigu datums par kuru iesniegts MP2]])=2,MIN(DATE($V$23,12,31),$D86)-MAX(DATE($V$23,1,1),$C86)+1,0)</f>
        <v>0</v>
      </c>
      <c r="W86" s="99">
        <f>IF(COUNT(Table25[[#This Row],[Darba sākuma datums1]:[Amata pienākumu izpildes termiņš, vai darba beigu datums par kuru iesniegts MP2]])=2,MIN(DATE($W$23,12,31),$D86)-MAX(DATE($W$23,1,1),$C86)+1,0)</f>
        <v>0</v>
      </c>
      <c r="X86" s="99">
        <f>IF(COUNT(Table25[[#This Row],[Darba sākuma datums1]:[Amata pienākumu izpildes termiņš, vai darba beigu datums par kuru iesniegts MP2]])=2,MIN(DATE($X$23,12,31),$D86)-MAX(DATE($X$23,1,1),$C86)+1,0)</f>
        <v>0</v>
      </c>
      <c r="Y86" s="99">
        <f>IF(COUNT(Table25[[#This Row],[Darba sākuma datums1]:[Amata pienākumu izpildes termiņš, vai darba beigu datums par kuru iesniegts MP2]])=2,MIN(DATE($Y$23,12,31),$D86)-MAX(DATE($Y$23,1,1),$C86)+1,0)</f>
        <v>0</v>
      </c>
      <c r="Z86" s="99">
        <f>IF(COUNT(Table25[[#This Row],[Darba sākuma datums1]:[Amata pienākumu izpildes termiņš, vai darba beigu datums par kuru iesniegts MP2]])=2,MIN(DATE($Z$23,12,31),$D86)-MAX(DATE(Z$23,1,1),$C86)+1,0)</f>
        <v>0</v>
      </c>
      <c r="AA86" s="99">
        <f>IF(COUNT(Table25[[#This Row],[Darba sākuma datums1]:[Amata pienākumu izpildes termiņš, vai darba beigu datums par kuru iesniegts MP2]])=2,MIN(DATE($AA$23,12,31),$D86)-MAX(DATE($AA$23,1,1),$C86)+1,0)</f>
        <v>0</v>
      </c>
      <c r="AB86" s="99">
        <f>IF(COUNT(Table25[[#This Row],[Darba sākuma datums1]:[Amata pienākumu izpildes termiņš, vai darba beigu datums par kuru iesniegts MP2]])=2,MIN(DATE($AB$23,12,31),$D86)-MAX(DATE($AB$23,1,1),$C86)+1,0)</f>
        <v>0</v>
      </c>
      <c r="AC86" s="99">
        <f>IF(COUNT(Table25[[#This Row],[Darba sākuma datums1]:[Amata pienākumu izpildes termiņš, vai darba beigu datums par kuru iesniegts MP2]])=2,MIN(DATE($AC$23,12,31),$D86)-MAX(DATE($AC$23,1,1),$C86)+1,0)</f>
        <v>0</v>
      </c>
      <c r="AD86" s="109">
        <f>IF(COUNT(Table25[[#This Row],[Darba sākuma datums1]:[Amata pienākumu izpildes termiņš, vai darba beigu datums par kuru iesniegts MP2]])=2,MIN(DATE($AD$23,12,31),$D86)-MAX(DATE($AD$23,1,1),$C86)+1,0)</f>
        <v>0</v>
      </c>
      <c r="AE86" s="106">
        <f t="shared" si="10"/>
        <v>0</v>
      </c>
      <c r="AF86" s="99">
        <f t="shared" si="1"/>
        <v>0</v>
      </c>
      <c r="AG86" s="99">
        <f t="shared" si="2"/>
        <v>0</v>
      </c>
      <c r="AH86" s="99">
        <f t="shared" si="3"/>
        <v>0</v>
      </c>
      <c r="AI86" s="99">
        <f t="shared" si="4"/>
        <v>0</v>
      </c>
      <c r="AJ86" s="99">
        <f t="shared" si="5"/>
        <v>0</v>
      </c>
      <c r="AK86" s="99">
        <f t="shared" si="6"/>
        <v>0</v>
      </c>
      <c r="AL86" s="99">
        <f t="shared" si="7"/>
        <v>0</v>
      </c>
      <c r="AM86" s="100">
        <f t="shared" si="8"/>
        <v>0</v>
      </c>
      <c r="AN86" s="103" t="e">
        <f>Table25[[#This Row],[2021]]/Table25[[#This Row],[d.2021]]</f>
        <v>#DIV/0!</v>
      </c>
      <c r="AO86" s="104" t="e">
        <f>Table25[[#This Row],[2022]]/Table25[[#This Row],[d.2022]]</f>
        <v>#DIV/0!</v>
      </c>
      <c r="AP86" s="104" t="e">
        <f>Table25[[#This Row],[2023]]/Table25[[#This Row],[d.2023]]</f>
        <v>#DIV/0!</v>
      </c>
      <c r="AQ86" s="104" t="e">
        <f>Table25[[#This Row],[2024]]/Table25[[#This Row],[d.2024]]</f>
        <v>#DIV/0!</v>
      </c>
      <c r="AR86" s="104" t="e">
        <f>Table25[[#This Row],[2025]]/Table25[[#This Row],[d.2025]]</f>
        <v>#DIV/0!</v>
      </c>
      <c r="AS86" s="104" t="e">
        <f>Table25[[#This Row],[2026]]/Table25[[#This Row],[d.2026]]</f>
        <v>#DIV/0!</v>
      </c>
      <c r="AT86" s="104" t="e">
        <f>Table25[[#This Row],[2027]]/Table25[[#This Row],[d.2027]]</f>
        <v>#DIV/0!</v>
      </c>
      <c r="AU86" s="104" t="e">
        <f>Table25[[#This Row],[2028]]/Table25[[#This Row],[d.2028]]</f>
        <v>#DIV/0!</v>
      </c>
      <c r="AV86" s="108" t="e">
        <f>Table25[[#This Row],[2029]]/Table25[[#This Row],[d.2029]]</f>
        <v>#DIV/0!</v>
      </c>
      <c r="AW86" s="97" t="e">
        <f>Table25[[#This Row],[e.2021]]/Table25[[#This Row],[Papildatvaļinājums par 20216]]</f>
        <v>#DIV/0!</v>
      </c>
      <c r="AX86" s="97" t="e">
        <f>Table25[[#This Row],[e.2022]]/Table25[[#This Row],[Papildatvaļinājums par 20226]]</f>
        <v>#DIV/0!</v>
      </c>
      <c r="AY86" s="97" t="e">
        <f>Table25[[#This Row],[e.2023]]/Table25[[#This Row],[Papildatvaļinājums par 20236]]</f>
        <v>#DIV/0!</v>
      </c>
      <c r="AZ86" s="97" t="e">
        <f>Table25[[#This Row],[e.2024]]/Table25[[#This Row],[Papildatvaļinājums par 20246]]</f>
        <v>#DIV/0!</v>
      </c>
      <c r="BA86" s="97" t="e">
        <f>Table25[[#This Row],[e.2025]]/Table25[[#This Row],[Papildatvaļinājums par 20256]]</f>
        <v>#DIV/0!</v>
      </c>
      <c r="BB86" s="97" t="e">
        <f>Table25[[#This Row],[e.2026]]/Table25[[#This Row],[Papildatvaļinājums par 20266]]</f>
        <v>#DIV/0!</v>
      </c>
      <c r="BC86" s="97" t="e">
        <f>Table25[[#This Row],[e.2027]]/Table25[[#This Row],[Papildatvaļinājums par 20276]]</f>
        <v>#DIV/0!</v>
      </c>
      <c r="BD86" s="97" t="e">
        <f>Table25[[#This Row],[e.2028]]/Table25[[#This Row],[Papildatvaļinājums par 20286]]</f>
        <v>#DIV/0!</v>
      </c>
      <c r="BE86" s="98" t="e">
        <f>Table25[[#This Row],[e.2029]]/Table25[[#This Row],[Papildatvaļinājums par 20296]]</f>
        <v>#DIV/0!</v>
      </c>
      <c r="BF86" s="85">
        <f>YEAR(Table25[[#This Row],[Ja papildatvaļinājums - darbinieka darba uzsākšana iestādē, ja darbs projektā nav uzsākts 1.janvārī4]])</f>
        <v>1900</v>
      </c>
      <c r="BG86" s="86">
        <f>MONTH(Table25[[#This Row],[Ja papildatvaļinājums - darbinieka darba uzsākšana iestādē, ja darbs projektā nav uzsākts 1.janvārī4]])</f>
        <v>1</v>
      </c>
      <c r="BH86" s="86">
        <f>DAY(Table25[[#This Row],[Ja papildatvaļinājums - darbinieka darba uzsākšana iestādē, ja darbs projektā nav uzsākts 1.janvārī4]])</f>
        <v>0</v>
      </c>
      <c r="BI86" s="147">
        <f t="shared" si="11"/>
        <v>1</v>
      </c>
      <c r="BJ86" s="144" cm="1">
        <f t="array" ref="BJ86">_xlfn.IFS($BF86=2021,$BI86,$BS86=2021,$BV86,$BF86&lt;2021,$BJ$22,$BS86&gt;2021,$BJ$22,$BF86&gt;2021,$BJ$22,$BS86&lt;2021,$BJ$22)</f>
        <v>365</v>
      </c>
      <c r="BK86" s="116" cm="1">
        <f t="array" ref="BK86">_xlfn.IFS($BF86=2022,$BI86,$BS86=2022,$BV86,$BF86&lt;2022,$BK$22,$BS86&gt;2022,$BK$22,$BF86&gt;2022,$BK$22,$BS86&lt;2022,$BK$22)</f>
        <v>365</v>
      </c>
      <c r="BL86" s="116" cm="1">
        <f t="array" ref="BL86">_xlfn.IFS($BF86=2023,$BI86,$BS86=2023,$BV86,$BF86&lt;2023,$BL$22,$BS86&gt;2023,$BL$22,$BF86&gt;2023,$BL$22,$BS86&lt;2023,$BL$22)</f>
        <v>365</v>
      </c>
      <c r="BM86" s="116" cm="1">
        <f t="array" ref="BM86">_xlfn.IFS($BF86=2024,$BI86,$BS86=2024,$BV86,$BF86&lt;2024,$BM$22,$BS86&gt;2024,$BM$22,$BF86&gt;2024,$BM$22,$BS86&lt;2024,$BM$22)</f>
        <v>366</v>
      </c>
      <c r="BN86" s="116" cm="1">
        <f t="array" ref="BN86">_xlfn.IFS($BF86=2025,$BI86,$BS86=2025,$BV86,$BF86&lt;2025,$BN$22,$BS86&gt;2025,$BN$22,$BF86&gt;2025,$BN$22,$BS86&lt;2025,$BN$22)</f>
        <v>365</v>
      </c>
      <c r="BO86" s="116" cm="1">
        <f t="array" ref="BO86">_xlfn.IFS($BF86=2026,$BI86,$BS86=2026,$BV86,$BF86&lt;2026,$BO$22,$BS86&gt;2026,$BO$22,$BF86&gt;2026,$BO$22,$BS86&lt;2026,$BO$22)</f>
        <v>365</v>
      </c>
      <c r="BP86" s="116" cm="1">
        <f t="array" ref="BP86">_xlfn.IFS($BF86=2027,$BI86,$BS86=2027,$BV86,$BF86&lt;2027,$BP$22,$BS86&gt;2027,$BP$22,$BF86&gt;2027,$BP$22,$BS86&lt;2027,$BP$22)</f>
        <v>365</v>
      </c>
      <c r="BQ86" s="116" cm="1">
        <f t="array" ref="BQ86">_xlfn.IFS($BF86=2028,$BI86,$BS86=2028,$BV86,$BF86&lt;2028,$BQ$22,$BS86&gt;2028,$BQ$22,$BF86&gt;2028,$BQ$22,$BS86&lt;2028,$BQ$22)</f>
        <v>366</v>
      </c>
      <c r="BR86" s="119" cm="1">
        <f t="array" ref="BR86">_xlfn.IFS($BF86=2029,$BI86,$BS86=2029,$BV86,$BF86&lt;2029,$BR$22,$BS86&gt;2029,$BR$22,$BF86&gt;2029,$BR$22,$BS86&lt;2029,$BR$22)</f>
        <v>365</v>
      </c>
      <c r="BS86" s="142">
        <f>YEAR(Table25[[#This Row],[Ja papildatvaļinājums - darbinieka darba beigšanas datums iestādē, ja darbs projektā nav beigts  31.decembrī5]])</f>
        <v>1900</v>
      </c>
      <c r="BT86" s="141">
        <f>MONTH(Table25[[#This Row],[Ja papildatvaļinājums - darbinieka darba beigšanas datums iestādē, ja darbs projektā nav beigts  31.decembrī5]])</f>
        <v>1</v>
      </c>
      <c r="BU86" s="141">
        <f>DAY(Table25[[#This Row],[Ja papildatvaļinājums - darbinieka darba beigšanas datums iestādē, ja darbs projektā nav beigts  31.decembrī5]])</f>
        <v>0</v>
      </c>
      <c r="BV86" s="141">
        <f>IF(YEAR($J86)=YEAR($K86),MIN(DATE($BS86,$BT86,$BU86),$K86)-MAX(DATE($BF86,$BG86,$BH86),$J86)+1,MIN(DATE($BS86,$BT86,$BU86),$K86)-MAX(DATE(Table25[[#This Row],[Darba beigu gads iestādē]],1,1))+1)</f>
        <v>1</v>
      </c>
    </row>
    <row r="87" spans="1:74" x14ac:dyDescent="0.3">
      <c r="A87" s="26">
        <v>64</v>
      </c>
      <c r="B87" s="3"/>
      <c r="C87" s="197"/>
      <c r="D87" s="198"/>
      <c r="E87" s="63">
        <f>SUMIF(Table25[[#This Row],[b.2021]:[c.2029]],"&gt;0",Table25[[#This Row],[b.2021]:[c.2029]])</f>
        <v>0</v>
      </c>
      <c r="F87" s="189"/>
      <c r="G87" s="190"/>
      <c r="H87" s="66">
        <f>Table25[[#This Row],[Atvaļinājuma dienu skaits, kas projektā attiecināts iepriekšējos MP ]]+Table25[[#This Row],[Atvaļinājuma dienu skaits, kas pieprasīts šajā MP3]]</f>
        <v>0</v>
      </c>
      <c r="I87" s="29">
        <f>Table25[[#This Row],[Atvaļinājums proporcionāli nostrādātajam laikam projektā (Visi atvaļinājumi kopā)]]-H87</f>
        <v>0</v>
      </c>
      <c r="J87" s="191"/>
      <c r="K87" s="192"/>
      <c r="L87" s="193"/>
      <c r="M87" s="194"/>
      <c r="N87" s="194"/>
      <c r="O87" s="194"/>
      <c r="P87" s="194"/>
      <c r="Q87" s="194"/>
      <c r="R87" s="194"/>
      <c r="S87" s="194"/>
      <c r="T87" s="195"/>
      <c r="U87" s="196"/>
      <c r="V87" s="106">
        <f>IF(COUNT(Table25[[#This Row],[Darba sākuma datums1]:[Amata pienākumu izpildes termiņš, vai darba beigu datums par kuru iesniegts MP2]])=2,MIN(DATE($V$23,12,31),$D87)-MAX(DATE($V$23,1,1),$C87)+1,0)</f>
        <v>0</v>
      </c>
      <c r="W87" s="99">
        <f>IF(COUNT(Table25[[#This Row],[Darba sākuma datums1]:[Amata pienākumu izpildes termiņš, vai darba beigu datums par kuru iesniegts MP2]])=2,MIN(DATE($W$23,12,31),$D87)-MAX(DATE($W$23,1,1),$C87)+1,0)</f>
        <v>0</v>
      </c>
      <c r="X87" s="99">
        <f>IF(COUNT(Table25[[#This Row],[Darba sākuma datums1]:[Amata pienākumu izpildes termiņš, vai darba beigu datums par kuru iesniegts MP2]])=2,MIN(DATE($X$23,12,31),$D87)-MAX(DATE($X$23,1,1),$C87)+1,0)</f>
        <v>0</v>
      </c>
      <c r="Y87" s="99">
        <f>IF(COUNT(Table25[[#This Row],[Darba sākuma datums1]:[Amata pienākumu izpildes termiņš, vai darba beigu datums par kuru iesniegts MP2]])=2,MIN(DATE($Y$23,12,31),$D87)-MAX(DATE($Y$23,1,1),$C87)+1,0)</f>
        <v>0</v>
      </c>
      <c r="Z87" s="99">
        <f>IF(COUNT(Table25[[#This Row],[Darba sākuma datums1]:[Amata pienākumu izpildes termiņš, vai darba beigu datums par kuru iesniegts MP2]])=2,MIN(DATE($Z$23,12,31),$D87)-MAX(DATE(Z$23,1,1),$C87)+1,0)</f>
        <v>0</v>
      </c>
      <c r="AA87" s="99">
        <f>IF(COUNT(Table25[[#This Row],[Darba sākuma datums1]:[Amata pienākumu izpildes termiņš, vai darba beigu datums par kuru iesniegts MP2]])=2,MIN(DATE($AA$23,12,31),$D87)-MAX(DATE($AA$23,1,1),$C87)+1,0)</f>
        <v>0</v>
      </c>
      <c r="AB87" s="99">
        <f>IF(COUNT(Table25[[#This Row],[Darba sākuma datums1]:[Amata pienākumu izpildes termiņš, vai darba beigu datums par kuru iesniegts MP2]])=2,MIN(DATE($AB$23,12,31),$D87)-MAX(DATE($AB$23,1,1),$C87)+1,0)</f>
        <v>0</v>
      </c>
      <c r="AC87" s="99">
        <f>IF(COUNT(Table25[[#This Row],[Darba sākuma datums1]:[Amata pienākumu izpildes termiņš, vai darba beigu datums par kuru iesniegts MP2]])=2,MIN(DATE($AC$23,12,31),$D87)-MAX(DATE($AC$23,1,1),$C87)+1,0)</f>
        <v>0</v>
      </c>
      <c r="AD87" s="109">
        <f>IF(COUNT(Table25[[#This Row],[Darba sākuma datums1]:[Amata pienākumu izpildes termiņš, vai darba beigu datums par kuru iesniegts MP2]])=2,MIN(DATE($AD$23,12,31),$D87)-MAX(DATE($AD$23,1,1),$C87)+1,0)</f>
        <v>0</v>
      </c>
      <c r="AE87" s="106">
        <f t="shared" si="10"/>
        <v>0</v>
      </c>
      <c r="AF87" s="99">
        <f t="shared" si="1"/>
        <v>0</v>
      </c>
      <c r="AG87" s="99">
        <f t="shared" si="2"/>
        <v>0</v>
      </c>
      <c r="AH87" s="99">
        <f t="shared" si="3"/>
        <v>0</v>
      </c>
      <c r="AI87" s="99">
        <f t="shared" si="4"/>
        <v>0</v>
      </c>
      <c r="AJ87" s="99">
        <f t="shared" si="5"/>
        <v>0</v>
      </c>
      <c r="AK87" s="99">
        <f t="shared" si="6"/>
        <v>0</v>
      </c>
      <c r="AL87" s="99">
        <f t="shared" si="7"/>
        <v>0</v>
      </c>
      <c r="AM87" s="100">
        <f t="shared" si="8"/>
        <v>0</v>
      </c>
      <c r="AN87" s="103" t="e">
        <f>Table25[[#This Row],[2021]]/Table25[[#This Row],[d.2021]]</f>
        <v>#DIV/0!</v>
      </c>
      <c r="AO87" s="104" t="e">
        <f>Table25[[#This Row],[2022]]/Table25[[#This Row],[d.2022]]</f>
        <v>#DIV/0!</v>
      </c>
      <c r="AP87" s="104" t="e">
        <f>Table25[[#This Row],[2023]]/Table25[[#This Row],[d.2023]]</f>
        <v>#DIV/0!</v>
      </c>
      <c r="AQ87" s="104" t="e">
        <f>Table25[[#This Row],[2024]]/Table25[[#This Row],[d.2024]]</f>
        <v>#DIV/0!</v>
      </c>
      <c r="AR87" s="104" t="e">
        <f>Table25[[#This Row],[2025]]/Table25[[#This Row],[d.2025]]</f>
        <v>#DIV/0!</v>
      </c>
      <c r="AS87" s="104" t="e">
        <f>Table25[[#This Row],[2026]]/Table25[[#This Row],[d.2026]]</f>
        <v>#DIV/0!</v>
      </c>
      <c r="AT87" s="104" t="e">
        <f>Table25[[#This Row],[2027]]/Table25[[#This Row],[d.2027]]</f>
        <v>#DIV/0!</v>
      </c>
      <c r="AU87" s="104" t="e">
        <f>Table25[[#This Row],[2028]]/Table25[[#This Row],[d.2028]]</f>
        <v>#DIV/0!</v>
      </c>
      <c r="AV87" s="108" t="e">
        <f>Table25[[#This Row],[2029]]/Table25[[#This Row],[d.2029]]</f>
        <v>#DIV/0!</v>
      </c>
      <c r="AW87" s="97" t="e">
        <f>Table25[[#This Row],[e.2021]]/Table25[[#This Row],[Papildatvaļinājums par 20216]]</f>
        <v>#DIV/0!</v>
      </c>
      <c r="AX87" s="97" t="e">
        <f>Table25[[#This Row],[e.2022]]/Table25[[#This Row],[Papildatvaļinājums par 20226]]</f>
        <v>#DIV/0!</v>
      </c>
      <c r="AY87" s="97" t="e">
        <f>Table25[[#This Row],[e.2023]]/Table25[[#This Row],[Papildatvaļinājums par 20236]]</f>
        <v>#DIV/0!</v>
      </c>
      <c r="AZ87" s="97" t="e">
        <f>Table25[[#This Row],[e.2024]]/Table25[[#This Row],[Papildatvaļinājums par 20246]]</f>
        <v>#DIV/0!</v>
      </c>
      <c r="BA87" s="97" t="e">
        <f>Table25[[#This Row],[e.2025]]/Table25[[#This Row],[Papildatvaļinājums par 20256]]</f>
        <v>#DIV/0!</v>
      </c>
      <c r="BB87" s="97" t="e">
        <f>Table25[[#This Row],[e.2026]]/Table25[[#This Row],[Papildatvaļinājums par 20266]]</f>
        <v>#DIV/0!</v>
      </c>
      <c r="BC87" s="97" t="e">
        <f>Table25[[#This Row],[e.2027]]/Table25[[#This Row],[Papildatvaļinājums par 20276]]</f>
        <v>#DIV/0!</v>
      </c>
      <c r="BD87" s="97" t="e">
        <f>Table25[[#This Row],[e.2028]]/Table25[[#This Row],[Papildatvaļinājums par 20286]]</f>
        <v>#DIV/0!</v>
      </c>
      <c r="BE87" s="98" t="e">
        <f>Table25[[#This Row],[e.2029]]/Table25[[#This Row],[Papildatvaļinājums par 20296]]</f>
        <v>#DIV/0!</v>
      </c>
      <c r="BF87" s="85">
        <f>YEAR(Table25[[#This Row],[Ja papildatvaļinājums - darbinieka darba uzsākšana iestādē, ja darbs projektā nav uzsākts 1.janvārī4]])</f>
        <v>1900</v>
      </c>
      <c r="BG87" s="86">
        <f>MONTH(Table25[[#This Row],[Ja papildatvaļinājums - darbinieka darba uzsākšana iestādē, ja darbs projektā nav uzsākts 1.janvārī4]])</f>
        <v>1</v>
      </c>
      <c r="BH87" s="86">
        <f>DAY(Table25[[#This Row],[Ja papildatvaļinājums - darbinieka darba uzsākšana iestādē, ja darbs projektā nav uzsākts 1.janvārī4]])</f>
        <v>0</v>
      </c>
      <c r="BI87" s="147">
        <f t="shared" si="11"/>
        <v>1</v>
      </c>
      <c r="BJ87" s="144" cm="1">
        <f t="array" ref="BJ87">_xlfn.IFS($BF87=2021,$BI87,$BS87=2021,$BV87,$BF87&lt;2021,$BJ$22,$BS87&gt;2021,$BJ$22,$BF87&gt;2021,$BJ$22,$BS87&lt;2021,$BJ$22)</f>
        <v>365</v>
      </c>
      <c r="BK87" s="116" cm="1">
        <f t="array" ref="BK87">_xlfn.IFS($BF87=2022,$BI87,$BS87=2022,$BV87,$BF87&lt;2022,$BK$22,$BS87&gt;2022,$BK$22,$BF87&gt;2022,$BK$22,$BS87&lt;2022,$BK$22)</f>
        <v>365</v>
      </c>
      <c r="BL87" s="116" cm="1">
        <f t="array" ref="BL87">_xlfn.IFS($BF87=2023,$BI87,$BS87=2023,$BV87,$BF87&lt;2023,$BL$22,$BS87&gt;2023,$BL$22,$BF87&gt;2023,$BL$22,$BS87&lt;2023,$BL$22)</f>
        <v>365</v>
      </c>
      <c r="BM87" s="116" cm="1">
        <f t="array" ref="BM87">_xlfn.IFS($BF87=2024,$BI87,$BS87=2024,$BV87,$BF87&lt;2024,$BM$22,$BS87&gt;2024,$BM$22,$BF87&gt;2024,$BM$22,$BS87&lt;2024,$BM$22)</f>
        <v>366</v>
      </c>
      <c r="BN87" s="116" cm="1">
        <f t="array" ref="BN87">_xlfn.IFS($BF87=2025,$BI87,$BS87=2025,$BV87,$BF87&lt;2025,$BN$22,$BS87&gt;2025,$BN$22,$BF87&gt;2025,$BN$22,$BS87&lt;2025,$BN$22)</f>
        <v>365</v>
      </c>
      <c r="BO87" s="116" cm="1">
        <f t="array" ref="BO87">_xlfn.IFS($BF87=2026,$BI87,$BS87=2026,$BV87,$BF87&lt;2026,$BO$22,$BS87&gt;2026,$BO$22,$BF87&gt;2026,$BO$22,$BS87&lt;2026,$BO$22)</f>
        <v>365</v>
      </c>
      <c r="BP87" s="116" cm="1">
        <f t="array" ref="BP87">_xlfn.IFS($BF87=2027,$BI87,$BS87=2027,$BV87,$BF87&lt;2027,$BP$22,$BS87&gt;2027,$BP$22,$BF87&gt;2027,$BP$22,$BS87&lt;2027,$BP$22)</f>
        <v>365</v>
      </c>
      <c r="BQ87" s="116" cm="1">
        <f t="array" ref="BQ87">_xlfn.IFS($BF87=2028,$BI87,$BS87=2028,$BV87,$BF87&lt;2028,$BQ$22,$BS87&gt;2028,$BQ$22,$BF87&gt;2028,$BQ$22,$BS87&lt;2028,$BQ$22)</f>
        <v>366</v>
      </c>
      <c r="BR87" s="119" cm="1">
        <f t="array" ref="BR87">_xlfn.IFS($BF87=2029,$BI87,$BS87=2029,$BV87,$BF87&lt;2029,$BR$22,$BS87&gt;2029,$BR$22,$BF87&gt;2029,$BR$22,$BS87&lt;2029,$BR$22)</f>
        <v>365</v>
      </c>
      <c r="BS87" s="142">
        <f>YEAR(Table25[[#This Row],[Ja papildatvaļinājums - darbinieka darba beigšanas datums iestādē, ja darbs projektā nav beigts  31.decembrī5]])</f>
        <v>1900</v>
      </c>
      <c r="BT87" s="141">
        <f>MONTH(Table25[[#This Row],[Ja papildatvaļinājums - darbinieka darba beigšanas datums iestādē, ja darbs projektā nav beigts  31.decembrī5]])</f>
        <v>1</v>
      </c>
      <c r="BU87" s="141">
        <f>DAY(Table25[[#This Row],[Ja papildatvaļinājums - darbinieka darba beigšanas datums iestādē, ja darbs projektā nav beigts  31.decembrī5]])</f>
        <v>0</v>
      </c>
      <c r="BV87" s="141">
        <f>IF(YEAR($J87)=YEAR($K87),MIN(DATE($BS87,$BT87,$BU87),$K87)-MAX(DATE($BF87,$BG87,$BH87),$J87)+1,MIN(DATE($BS87,$BT87,$BU87),$K87)-MAX(DATE(Table25[[#This Row],[Darba beigu gads iestādē]],1,1))+1)</f>
        <v>1</v>
      </c>
    </row>
    <row r="88" spans="1:74" x14ac:dyDescent="0.3">
      <c r="A88" s="26">
        <v>65</v>
      </c>
      <c r="B88" s="3"/>
      <c r="C88" s="197"/>
      <c r="D88" s="198"/>
      <c r="E88" s="63">
        <f>SUMIF(Table25[[#This Row],[b.2021]:[c.2029]],"&gt;0",Table25[[#This Row],[b.2021]:[c.2029]])</f>
        <v>0</v>
      </c>
      <c r="F88" s="189"/>
      <c r="G88" s="190"/>
      <c r="H88" s="66">
        <f>Table25[[#This Row],[Atvaļinājuma dienu skaits, kas projektā attiecināts iepriekšējos MP ]]+Table25[[#This Row],[Atvaļinājuma dienu skaits, kas pieprasīts šajā MP3]]</f>
        <v>0</v>
      </c>
      <c r="I88" s="29">
        <f>Table25[[#This Row],[Atvaļinājums proporcionāli nostrādātajam laikam projektā (Visi atvaļinājumi kopā)]]-H88</f>
        <v>0</v>
      </c>
      <c r="J88" s="191"/>
      <c r="K88" s="192"/>
      <c r="L88" s="193"/>
      <c r="M88" s="194"/>
      <c r="N88" s="194"/>
      <c r="O88" s="194"/>
      <c r="P88" s="194"/>
      <c r="Q88" s="194"/>
      <c r="R88" s="194"/>
      <c r="S88" s="194"/>
      <c r="T88" s="195"/>
      <c r="U88" s="196"/>
      <c r="V88" s="106">
        <f>IF(COUNT(Table25[[#This Row],[Darba sākuma datums1]:[Amata pienākumu izpildes termiņš, vai darba beigu datums par kuru iesniegts MP2]])=2,MIN(DATE($V$23,12,31),$D88)-MAX(DATE($V$23,1,1),$C88)+1,0)</f>
        <v>0</v>
      </c>
      <c r="W88" s="99">
        <f>IF(COUNT(Table25[[#This Row],[Darba sākuma datums1]:[Amata pienākumu izpildes termiņš, vai darba beigu datums par kuru iesniegts MP2]])=2,MIN(DATE($W$23,12,31),$D88)-MAX(DATE($W$23,1,1),$C88)+1,0)</f>
        <v>0</v>
      </c>
      <c r="X88" s="99">
        <f>IF(COUNT(Table25[[#This Row],[Darba sākuma datums1]:[Amata pienākumu izpildes termiņš, vai darba beigu datums par kuru iesniegts MP2]])=2,MIN(DATE($X$23,12,31),$D88)-MAX(DATE($X$23,1,1),$C88)+1,0)</f>
        <v>0</v>
      </c>
      <c r="Y88" s="99">
        <f>IF(COUNT(Table25[[#This Row],[Darba sākuma datums1]:[Amata pienākumu izpildes termiņš, vai darba beigu datums par kuru iesniegts MP2]])=2,MIN(DATE($Y$23,12,31),$D88)-MAX(DATE($Y$23,1,1),$C88)+1,0)</f>
        <v>0</v>
      </c>
      <c r="Z88" s="99">
        <f>IF(COUNT(Table25[[#This Row],[Darba sākuma datums1]:[Amata pienākumu izpildes termiņš, vai darba beigu datums par kuru iesniegts MP2]])=2,MIN(DATE($Z$23,12,31),$D88)-MAX(DATE(Z$23,1,1),$C88)+1,0)</f>
        <v>0</v>
      </c>
      <c r="AA88" s="99">
        <f>IF(COUNT(Table25[[#This Row],[Darba sākuma datums1]:[Amata pienākumu izpildes termiņš, vai darba beigu datums par kuru iesniegts MP2]])=2,MIN(DATE($AA$23,12,31),$D88)-MAX(DATE($AA$23,1,1),$C88)+1,0)</f>
        <v>0</v>
      </c>
      <c r="AB88" s="99">
        <f>IF(COUNT(Table25[[#This Row],[Darba sākuma datums1]:[Amata pienākumu izpildes termiņš, vai darba beigu datums par kuru iesniegts MP2]])=2,MIN(DATE($AB$23,12,31),$D88)-MAX(DATE($AB$23,1,1),$C88)+1,0)</f>
        <v>0</v>
      </c>
      <c r="AC88" s="99">
        <f>IF(COUNT(Table25[[#This Row],[Darba sākuma datums1]:[Amata pienākumu izpildes termiņš, vai darba beigu datums par kuru iesniegts MP2]])=2,MIN(DATE($AC$23,12,31),$D88)-MAX(DATE($AC$23,1,1),$C88)+1,0)</f>
        <v>0</v>
      </c>
      <c r="AD88" s="109">
        <f>IF(COUNT(Table25[[#This Row],[Darba sākuma datums1]:[Amata pienākumu izpildes termiņš, vai darba beigu datums par kuru iesniegts MP2]])=2,MIN(DATE($AD$23,12,31),$D88)-MAX(DATE($AD$23,1,1),$C88)+1,0)</f>
        <v>0</v>
      </c>
      <c r="AE88" s="106">
        <f t="shared" si="10"/>
        <v>0</v>
      </c>
      <c r="AF88" s="99">
        <f t="shared" ref="AF88:AF151" si="12">W88/$W$21</f>
        <v>0</v>
      </c>
      <c r="AG88" s="99">
        <f t="shared" ref="AG88:AG151" si="13">X88/$X$21</f>
        <v>0</v>
      </c>
      <c r="AH88" s="99">
        <f t="shared" ref="AH88:AH151" si="14">Y88/$Y$21</f>
        <v>0</v>
      </c>
      <c r="AI88" s="99">
        <f t="shared" ref="AI88:AI151" si="15">Z88/$Z$21</f>
        <v>0</v>
      </c>
      <c r="AJ88" s="99">
        <f t="shared" ref="AJ88:AJ151" si="16">AA88/$AA$21</f>
        <v>0</v>
      </c>
      <c r="AK88" s="99">
        <f t="shared" ref="AK88:AK151" si="17">AB88/$AB$21</f>
        <v>0</v>
      </c>
      <c r="AL88" s="99">
        <f t="shared" ref="AL88:AL151" si="18">AC88/$AC$21</f>
        <v>0</v>
      </c>
      <c r="AM88" s="100">
        <f t="shared" ref="AM88:AM151" si="19">AD88/$AD$21</f>
        <v>0</v>
      </c>
      <c r="AN88" s="103" t="e">
        <f>Table25[[#This Row],[2021]]/Table25[[#This Row],[d.2021]]</f>
        <v>#DIV/0!</v>
      </c>
      <c r="AO88" s="104" t="e">
        <f>Table25[[#This Row],[2022]]/Table25[[#This Row],[d.2022]]</f>
        <v>#DIV/0!</v>
      </c>
      <c r="AP88" s="104" t="e">
        <f>Table25[[#This Row],[2023]]/Table25[[#This Row],[d.2023]]</f>
        <v>#DIV/0!</v>
      </c>
      <c r="AQ88" s="104" t="e">
        <f>Table25[[#This Row],[2024]]/Table25[[#This Row],[d.2024]]</f>
        <v>#DIV/0!</v>
      </c>
      <c r="AR88" s="104" t="e">
        <f>Table25[[#This Row],[2025]]/Table25[[#This Row],[d.2025]]</f>
        <v>#DIV/0!</v>
      </c>
      <c r="AS88" s="104" t="e">
        <f>Table25[[#This Row],[2026]]/Table25[[#This Row],[d.2026]]</f>
        <v>#DIV/0!</v>
      </c>
      <c r="AT88" s="104" t="e">
        <f>Table25[[#This Row],[2027]]/Table25[[#This Row],[d.2027]]</f>
        <v>#DIV/0!</v>
      </c>
      <c r="AU88" s="104" t="e">
        <f>Table25[[#This Row],[2028]]/Table25[[#This Row],[d.2028]]</f>
        <v>#DIV/0!</v>
      </c>
      <c r="AV88" s="108" t="e">
        <f>Table25[[#This Row],[2029]]/Table25[[#This Row],[d.2029]]</f>
        <v>#DIV/0!</v>
      </c>
      <c r="AW88" s="97" t="e">
        <f>Table25[[#This Row],[e.2021]]/Table25[[#This Row],[Papildatvaļinājums par 20216]]</f>
        <v>#DIV/0!</v>
      </c>
      <c r="AX88" s="97" t="e">
        <f>Table25[[#This Row],[e.2022]]/Table25[[#This Row],[Papildatvaļinājums par 20226]]</f>
        <v>#DIV/0!</v>
      </c>
      <c r="AY88" s="97" t="e">
        <f>Table25[[#This Row],[e.2023]]/Table25[[#This Row],[Papildatvaļinājums par 20236]]</f>
        <v>#DIV/0!</v>
      </c>
      <c r="AZ88" s="97" t="e">
        <f>Table25[[#This Row],[e.2024]]/Table25[[#This Row],[Papildatvaļinājums par 20246]]</f>
        <v>#DIV/0!</v>
      </c>
      <c r="BA88" s="97" t="e">
        <f>Table25[[#This Row],[e.2025]]/Table25[[#This Row],[Papildatvaļinājums par 20256]]</f>
        <v>#DIV/0!</v>
      </c>
      <c r="BB88" s="97" t="e">
        <f>Table25[[#This Row],[e.2026]]/Table25[[#This Row],[Papildatvaļinājums par 20266]]</f>
        <v>#DIV/0!</v>
      </c>
      <c r="BC88" s="97" t="e">
        <f>Table25[[#This Row],[e.2027]]/Table25[[#This Row],[Papildatvaļinājums par 20276]]</f>
        <v>#DIV/0!</v>
      </c>
      <c r="BD88" s="97" t="e">
        <f>Table25[[#This Row],[e.2028]]/Table25[[#This Row],[Papildatvaļinājums par 20286]]</f>
        <v>#DIV/0!</v>
      </c>
      <c r="BE88" s="98" t="e">
        <f>Table25[[#This Row],[e.2029]]/Table25[[#This Row],[Papildatvaļinājums par 20296]]</f>
        <v>#DIV/0!</v>
      </c>
      <c r="BF88" s="85">
        <f>YEAR(Table25[[#This Row],[Ja papildatvaļinājums - darbinieka darba uzsākšana iestādē, ja darbs projektā nav uzsākts 1.janvārī4]])</f>
        <v>1900</v>
      </c>
      <c r="BG88" s="86">
        <f>MONTH(Table25[[#This Row],[Ja papildatvaļinājums - darbinieka darba uzsākšana iestādē, ja darbs projektā nav uzsākts 1.janvārī4]])</f>
        <v>1</v>
      </c>
      <c r="BH88" s="86">
        <f>DAY(Table25[[#This Row],[Ja papildatvaļinājums - darbinieka darba uzsākšana iestādē, ja darbs projektā nav uzsākts 1.janvārī4]])</f>
        <v>0</v>
      </c>
      <c r="BI88" s="147">
        <f t="shared" ref="BI88:BI119" si="20">IF(YEAR($J88)=YEAR($K88),MIN(DATE($BS88,$BT88,$BU88),$K88)-MAX(DATE($BF88,$BG88,$BH88),$J88)+1,MIN(DATE($BF88,12,31))-MAX(DATE($BF88,$BG88,$BH88))+1)</f>
        <v>1</v>
      </c>
      <c r="BJ88" s="144" cm="1">
        <f t="array" ref="BJ88">_xlfn.IFS($BF88=2021,$BI88,$BS88=2021,$BV88,$BF88&lt;2021,$BJ$22,$BS88&gt;2021,$BJ$22,$BF88&gt;2021,$BJ$22,$BS88&lt;2021,$BJ$22)</f>
        <v>365</v>
      </c>
      <c r="BK88" s="116" cm="1">
        <f t="array" ref="BK88">_xlfn.IFS($BF88=2022,$BI88,$BS88=2022,$BV88,$BF88&lt;2022,$BK$22,$BS88&gt;2022,$BK$22,$BF88&gt;2022,$BK$22,$BS88&lt;2022,$BK$22)</f>
        <v>365</v>
      </c>
      <c r="BL88" s="116" cm="1">
        <f t="array" ref="BL88">_xlfn.IFS($BF88=2023,$BI88,$BS88=2023,$BV88,$BF88&lt;2023,$BL$22,$BS88&gt;2023,$BL$22,$BF88&gt;2023,$BL$22,$BS88&lt;2023,$BL$22)</f>
        <v>365</v>
      </c>
      <c r="BM88" s="116" cm="1">
        <f t="array" ref="BM88">_xlfn.IFS($BF88=2024,$BI88,$BS88=2024,$BV88,$BF88&lt;2024,$BM$22,$BS88&gt;2024,$BM$22,$BF88&gt;2024,$BM$22,$BS88&lt;2024,$BM$22)</f>
        <v>366</v>
      </c>
      <c r="BN88" s="116" cm="1">
        <f t="array" ref="BN88">_xlfn.IFS($BF88=2025,$BI88,$BS88=2025,$BV88,$BF88&lt;2025,$BN$22,$BS88&gt;2025,$BN$22,$BF88&gt;2025,$BN$22,$BS88&lt;2025,$BN$22)</f>
        <v>365</v>
      </c>
      <c r="BO88" s="116" cm="1">
        <f t="array" ref="BO88">_xlfn.IFS($BF88=2026,$BI88,$BS88=2026,$BV88,$BF88&lt;2026,$BO$22,$BS88&gt;2026,$BO$22,$BF88&gt;2026,$BO$22,$BS88&lt;2026,$BO$22)</f>
        <v>365</v>
      </c>
      <c r="BP88" s="116" cm="1">
        <f t="array" ref="BP88">_xlfn.IFS($BF88=2027,$BI88,$BS88=2027,$BV88,$BF88&lt;2027,$BP$22,$BS88&gt;2027,$BP$22,$BF88&gt;2027,$BP$22,$BS88&lt;2027,$BP$22)</f>
        <v>365</v>
      </c>
      <c r="BQ88" s="116" cm="1">
        <f t="array" ref="BQ88">_xlfn.IFS($BF88=2028,$BI88,$BS88=2028,$BV88,$BF88&lt;2028,$BQ$22,$BS88&gt;2028,$BQ$22,$BF88&gt;2028,$BQ$22,$BS88&lt;2028,$BQ$22)</f>
        <v>366</v>
      </c>
      <c r="BR88" s="119" cm="1">
        <f t="array" ref="BR88">_xlfn.IFS($BF88=2029,$BI88,$BS88=2029,$BV88,$BF88&lt;2029,$BR$22,$BS88&gt;2029,$BR$22,$BF88&gt;2029,$BR$22,$BS88&lt;2029,$BR$22)</f>
        <v>365</v>
      </c>
      <c r="BS88" s="142">
        <f>YEAR(Table25[[#This Row],[Ja papildatvaļinājums - darbinieka darba beigšanas datums iestādē, ja darbs projektā nav beigts  31.decembrī5]])</f>
        <v>1900</v>
      </c>
      <c r="BT88" s="141">
        <f>MONTH(Table25[[#This Row],[Ja papildatvaļinājums - darbinieka darba beigšanas datums iestādē, ja darbs projektā nav beigts  31.decembrī5]])</f>
        <v>1</v>
      </c>
      <c r="BU88" s="141">
        <f>DAY(Table25[[#This Row],[Ja papildatvaļinājums - darbinieka darba beigšanas datums iestādē, ja darbs projektā nav beigts  31.decembrī5]])</f>
        <v>0</v>
      </c>
      <c r="BV88" s="141">
        <f>IF(YEAR($J88)=YEAR($K88),MIN(DATE($BS88,$BT88,$BU88),$K88)-MAX(DATE($BF88,$BG88,$BH88),$J88)+1,MIN(DATE($BS88,$BT88,$BU88),$K88)-MAX(DATE(Table25[[#This Row],[Darba beigu gads iestādē]],1,1))+1)</f>
        <v>1</v>
      </c>
    </row>
    <row r="89" spans="1:74" x14ac:dyDescent="0.3">
      <c r="A89" s="26">
        <v>66</v>
      </c>
      <c r="B89" s="3"/>
      <c r="C89" s="197"/>
      <c r="D89" s="198"/>
      <c r="E89" s="63">
        <f>SUMIF(Table25[[#This Row],[b.2021]:[c.2029]],"&gt;0",Table25[[#This Row],[b.2021]:[c.2029]])</f>
        <v>0</v>
      </c>
      <c r="F89" s="189"/>
      <c r="G89" s="190"/>
      <c r="H89" s="66">
        <f>Table25[[#This Row],[Atvaļinājuma dienu skaits, kas projektā attiecināts iepriekšējos MP ]]+Table25[[#This Row],[Atvaļinājuma dienu skaits, kas pieprasīts šajā MP3]]</f>
        <v>0</v>
      </c>
      <c r="I89" s="29">
        <f>Table25[[#This Row],[Atvaļinājums proporcionāli nostrādātajam laikam projektā (Visi atvaļinājumi kopā)]]-H89</f>
        <v>0</v>
      </c>
      <c r="J89" s="191"/>
      <c r="K89" s="192"/>
      <c r="L89" s="193"/>
      <c r="M89" s="194"/>
      <c r="N89" s="194"/>
      <c r="O89" s="194"/>
      <c r="P89" s="194"/>
      <c r="Q89" s="194"/>
      <c r="R89" s="194"/>
      <c r="S89" s="194"/>
      <c r="T89" s="195"/>
      <c r="U89" s="196"/>
      <c r="V89" s="106">
        <f>IF(COUNT(Table25[[#This Row],[Darba sākuma datums1]:[Amata pienākumu izpildes termiņš, vai darba beigu datums par kuru iesniegts MP2]])=2,MIN(DATE($V$23,12,31),$D89)-MAX(DATE($V$23,1,1),$C89)+1,0)</f>
        <v>0</v>
      </c>
      <c r="W89" s="99">
        <f>IF(COUNT(Table25[[#This Row],[Darba sākuma datums1]:[Amata pienākumu izpildes termiņš, vai darba beigu datums par kuru iesniegts MP2]])=2,MIN(DATE($W$23,12,31),$D89)-MAX(DATE($W$23,1,1),$C89)+1,0)</f>
        <v>0</v>
      </c>
      <c r="X89" s="99">
        <f>IF(COUNT(Table25[[#This Row],[Darba sākuma datums1]:[Amata pienākumu izpildes termiņš, vai darba beigu datums par kuru iesniegts MP2]])=2,MIN(DATE($X$23,12,31),$D89)-MAX(DATE($X$23,1,1),$C89)+1,0)</f>
        <v>0</v>
      </c>
      <c r="Y89" s="99">
        <f>IF(COUNT(Table25[[#This Row],[Darba sākuma datums1]:[Amata pienākumu izpildes termiņš, vai darba beigu datums par kuru iesniegts MP2]])=2,MIN(DATE($Y$23,12,31),$D89)-MAX(DATE($Y$23,1,1),$C89)+1,0)</f>
        <v>0</v>
      </c>
      <c r="Z89" s="99">
        <f>IF(COUNT(Table25[[#This Row],[Darba sākuma datums1]:[Amata pienākumu izpildes termiņš, vai darba beigu datums par kuru iesniegts MP2]])=2,MIN(DATE($Z$23,12,31),$D89)-MAX(DATE(Z$23,1,1),$C89)+1,0)</f>
        <v>0</v>
      </c>
      <c r="AA89" s="99">
        <f>IF(COUNT(Table25[[#This Row],[Darba sākuma datums1]:[Amata pienākumu izpildes termiņš, vai darba beigu datums par kuru iesniegts MP2]])=2,MIN(DATE($AA$23,12,31),$D89)-MAX(DATE($AA$23,1,1),$C89)+1,0)</f>
        <v>0</v>
      </c>
      <c r="AB89" s="99">
        <f>IF(COUNT(Table25[[#This Row],[Darba sākuma datums1]:[Amata pienākumu izpildes termiņš, vai darba beigu datums par kuru iesniegts MP2]])=2,MIN(DATE($AB$23,12,31),$D89)-MAX(DATE($AB$23,1,1),$C89)+1,0)</f>
        <v>0</v>
      </c>
      <c r="AC89" s="99">
        <f>IF(COUNT(Table25[[#This Row],[Darba sākuma datums1]:[Amata pienākumu izpildes termiņš, vai darba beigu datums par kuru iesniegts MP2]])=2,MIN(DATE($AC$23,12,31),$D89)-MAX(DATE($AC$23,1,1),$C89)+1,0)</f>
        <v>0</v>
      </c>
      <c r="AD89" s="109">
        <f>IF(COUNT(Table25[[#This Row],[Darba sākuma datums1]:[Amata pienākumu izpildes termiņš, vai darba beigu datums par kuru iesniegts MP2]])=2,MIN(DATE($AD$23,12,31),$D89)-MAX(DATE($AD$23,1,1),$C89)+1,0)</f>
        <v>0</v>
      </c>
      <c r="AE89" s="106">
        <f t="shared" ref="AE89:AE152" si="21">V89/$V$21</f>
        <v>0</v>
      </c>
      <c r="AF89" s="99">
        <f t="shared" si="12"/>
        <v>0</v>
      </c>
      <c r="AG89" s="99">
        <f t="shared" si="13"/>
        <v>0</v>
      </c>
      <c r="AH89" s="99">
        <f t="shared" si="14"/>
        <v>0</v>
      </c>
      <c r="AI89" s="99">
        <f t="shared" si="15"/>
        <v>0</v>
      </c>
      <c r="AJ89" s="99">
        <f t="shared" si="16"/>
        <v>0</v>
      </c>
      <c r="AK89" s="99">
        <f t="shared" si="17"/>
        <v>0</v>
      </c>
      <c r="AL89" s="99">
        <f t="shared" si="18"/>
        <v>0</v>
      </c>
      <c r="AM89" s="100">
        <f t="shared" si="19"/>
        <v>0</v>
      </c>
      <c r="AN89" s="103" t="e">
        <f>Table25[[#This Row],[2021]]/Table25[[#This Row],[d.2021]]</f>
        <v>#DIV/0!</v>
      </c>
      <c r="AO89" s="104" t="e">
        <f>Table25[[#This Row],[2022]]/Table25[[#This Row],[d.2022]]</f>
        <v>#DIV/0!</v>
      </c>
      <c r="AP89" s="104" t="e">
        <f>Table25[[#This Row],[2023]]/Table25[[#This Row],[d.2023]]</f>
        <v>#DIV/0!</v>
      </c>
      <c r="AQ89" s="104" t="e">
        <f>Table25[[#This Row],[2024]]/Table25[[#This Row],[d.2024]]</f>
        <v>#DIV/0!</v>
      </c>
      <c r="AR89" s="104" t="e">
        <f>Table25[[#This Row],[2025]]/Table25[[#This Row],[d.2025]]</f>
        <v>#DIV/0!</v>
      </c>
      <c r="AS89" s="104" t="e">
        <f>Table25[[#This Row],[2026]]/Table25[[#This Row],[d.2026]]</f>
        <v>#DIV/0!</v>
      </c>
      <c r="AT89" s="104" t="e">
        <f>Table25[[#This Row],[2027]]/Table25[[#This Row],[d.2027]]</f>
        <v>#DIV/0!</v>
      </c>
      <c r="AU89" s="104" t="e">
        <f>Table25[[#This Row],[2028]]/Table25[[#This Row],[d.2028]]</f>
        <v>#DIV/0!</v>
      </c>
      <c r="AV89" s="108" t="e">
        <f>Table25[[#This Row],[2029]]/Table25[[#This Row],[d.2029]]</f>
        <v>#DIV/0!</v>
      </c>
      <c r="AW89" s="97" t="e">
        <f>Table25[[#This Row],[e.2021]]/Table25[[#This Row],[Papildatvaļinājums par 20216]]</f>
        <v>#DIV/0!</v>
      </c>
      <c r="AX89" s="97" t="e">
        <f>Table25[[#This Row],[e.2022]]/Table25[[#This Row],[Papildatvaļinājums par 20226]]</f>
        <v>#DIV/0!</v>
      </c>
      <c r="AY89" s="97" t="e">
        <f>Table25[[#This Row],[e.2023]]/Table25[[#This Row],[Papildatvaļinājums par 20236]]</f>
        <v>#DIV/0!</v>
      </c>
      <c r="AZ89" s="97" t="e">
        <f>Table25[[#This Row],[e.2024]]/Table25[[#This Row],[Papildatvaļinājums par 20246]]</f>
        <v>#DIV/0!</v>
      </c>
      <c r="BA89" s="97" t="e">
        <f>Table25[[#This Row],[e.2025]]/Table25[[#This Row],[Papildatvaļinājums par 20256]]</f>
        <v>#DIV/0!</v>
      </c>
      <c r="BB89" s="97" t="e">
        <f>Table25[[#This Row],[e.2026]]/Table25[[#This Row],[Papildatvaļinājums par 20266]]</f>
        <v>#DIV/0!</v>
      </c>
      <c r="BC89" s="97" t="e">
        <f>Table25[[#This Row],[e.2027]]/Table25[[#This Row],[Papildatvaļinājums par 20276]]</f>
        <v>#DIV/0!</v>
      </c>
      <c r="BD89" s="97" t="e">
        <f>Table25[[#This Row],[e.2028]]/Table25[[#This Row],[Papildatvaļinājums par 20286]]</f>
        <v>#DIV/0!</v>
      </c>
      <c r="BE89" s="98" t="e">
        <f>Table25[[#This Row],[e.2029]]/Table25[[#This Row],[Papildatvaļinājums par 20296]]</f>
        <v>#DIV/0!</v>
      </c>
      <c r="BF89" s="85">
        <f>YEAR(Table25[[#This Row],[Ja papildatvaļinājums - darbinieka darba uzsākšana iestādē, ja darbs projektā nav uzsākts 1.janvārī4]])</f>
        <v>1900</v>
      </c>
      <c r="BG89" s="86">
        <f>MONTH(Table25[[#This Row],[Ja papildatvaļinājums - darbinieka darba uzsākšana iestādē, ja darbs projektā nav uzsākts 1.janvārī4]])</f>
        <v>1</v>
      </c>
      <c r="BH89" s="86">
        <f>DAY(Table25[[#This Row],[Ja papildatvaļinājums - darbinieka darba uzsākšana iestādē, ja darbs projektā nav uzsākts 1.janvārī4]])</f>
        <v>0</v>
      </c>
      <c r="BI89" s="147">
        <f t="shared" si="20"/>
        <v>1</v>
      </c>
      <c r="BJ89" s="144" cm="1">
        <f t="array" ref="BJ89">_xlfn.IFS($BF89=2021,$BI89,$BS89=2021,$BV89,$BF89&lt;2021,$BJ$22,$BS89&gt;2021,$BJ$22,$BF89&gt;2021,$BJ$22,$BS89&lt;2021,$BJ$22)</f>
        <v>365</v>
      </c>
      <c r="BK89" s="116" cm="1">
        <f t="array" ref="BK89">_xlfn.IFS($BF89=2022,$BI89,$BS89=2022,$BV89,$BF89&lt;2022,$BK$22,$BS89&gt;2022,$BK$22,$BF89&gt;2022,$BK$22,$BS89&lt;2022,$BK$22)</f>
        <v>365</v>
      </c>
      <c r="BL89" s="116" cm="1">
        <f t="array" ref="BL89">_xlfn.IFS($BF89=2023,$BI89,$BS89=2023,$BV89,$BF89&lt;2023,$BL$22,$BS89&gt;2023,$BL$22,$BF89&gt;2023,$BL$22,$BS89&lt;2023,$BL$22)</f>
        <v>365</v>
      </c>
      <c r="BM89" s="116" cm="1">
        <f t="array" ref="BM89">_xlfn.IFS($BF89=2024,$BI89,$BS89=2024,$BV89,$BF89&lt;2024,$BM$22,$BS89&gt;2024,$BM$22,$BF89&gt;2024,$BM$22,$BS89&lt;2024,$BM$22)</f>
        <v>366</v>
      </c>
      <c r="BN89" s="116" cm="1">
        <f t="array" ref="BN89">_xlfn.IFS($BF89=2025,$BI89,$BS89=2025,$BV89,$BF89&lt;2025,$BN$22,$BS89&gt;2025,$BN$22,$BF89&gt;2025,$BN$22,$BS89&lt;2025,$BN$22)</f>
        <v>365</v>
      </c>
      <c r="BO89" s="116" cm="1">
        <f t="array" ref="BO89">_xlfn.IFS($BF89=2026,$BI89,$BS89=2026,$BV89,$BF89&lt;2026,$BO$22,$BS89&gt;2026,$BO$22,$BF89&gt;2026,$BO$22,$BS89&lt;2026,$BO$22)</f>
        <v>365</v>
      </c>
      <c r="BP89" s="116" cm="1">
        <f t="array" ref="BP89">_xlfn.IFS($BF89=2027,$BI89,$BS89=2027,$BV89,$BF89&lt;2027,$BP$22,$BS89&gt;2027,$BP$22,$BF89&gt;2027,$BP$22,$BS89&lt;2027,$BP$22)</f>
        <v>365</v>
      </c>
      <c r="BQ89" s="116" cm="1">
        <f t="array" ref="BQ89">_xlfn.IFS($BF89=2028,$BI89,$BS89=2028,$BV89,$BF89&lt;2028,$BQ$22,$BS89&gt;2028,$BQ$22,$BF89&gt;2028,$BQ$22,$BS89&lt;2028,$BQ$22)</f>
        <v>366</v>
      </c>
      <c r="BR89" s="119" cm="1">
        <f t="array" ref="BR89">_xlfn.IFS($BF89=2029,$BI89,$BS89=2029,$BV89,$BF89&lt;2029,$BR$22,$BS89&gt;2029,$BR$22,$BF89&gt;2029,$BR$22,$BS89&lt;2029,$BR$22)</f>
        <v>365</v>
      </c>
      <c r="BS89" s="142">
        <f>YEAR(Table25[[#This Row],[Ja papildatvaļinājums - darbinieka darba beigšanas datums iestādē, ja darbs projektā nav beigts  31.decembrī5]])</f>
        <v>1900</v>
      </c>
      <c r="BT89" s="141">
        <f>MONTH(Table25[[#This Row],[Ja papildatvaļinājums - darbinieka darba beigšanas datums iestādē, ja darbs projektā nav beigts  31.decembrī5]])</f>
        <v>1</v>
      </c>
      <c r="BU89" s="141">
        <f>DAY(Table25[[#This Row],[Ja papildatvaļinājums - darbinieka darba beigšanas datums iestādē, ja darbs projektā nav beigts  31.decembrī5]])</f>
        <v>0</v>
      </c>
      <c r="BV89" s="141">
        <f>IF(YEAR($J89)=YEAR($K89),MIN(DATE($BS89,$BT89,$BU89),$K89)-MAX(DATE($BF89,$BG89,$BH89),$J89)+1,MIN(DATE($BS89,$BT89,$BU89),$K89)-MAX(DATE(Table25[[#This Row],[Darba beigu gads iestādē]],1,1))+1)</f>
        <v>1</v>
      </c>
    </row>
    <row r="90" spans="1:74" x14ac:dyDescent="0.3">
      <c r="A90" s="26">
        <v>67</v>
      </c>
      <c r="B90" s="3"/>
      <c r="C90" s="197"/>
      <c r="D90" s="198"/>
      <c r="E90" s="63">
        <f>SUMIF(Table25[[#This Row],[b.2021]:[c.2029]],"&gt;0",Table25[[#This Row],[b.2021]:[c.2029]])</f>
        <v>0</v>
      </c>
      <c r="F90" s="189"/>
      <c r="G90" s="190"/>
      <c r="H90" s="66">
        <f>Table25[[#This Row],[Atvaļinājuma dienu skaits, kas projektā attiecināts iepriekšējos MP ]]+Table25[[#This Row],[Atvaļinājuma dienu skaits, kas pieprasīts šajā MP3]]</f>
        <v>0</v>
      </c>
      <c r="I90" s="29">
        <f>Table25[[#This Row],[Atvaļinājums proporcionāli nostrādātajam laikam projektā (Visi atvaļinājumi kopā)]]-H90</f>
        <v>0</v>
      </c>
      <c r="J90" s="191"/>
      <c r="K90" s="192"/>
      <c r="L90" s="193"/>
      <c r="M90" s="194"/>
      <c r="N90" s="194"/>
      <c r="O90" s="194"/>
      <c r="P90" s="194"/>
      <c r="Q90" s="194"/>
      <c r="R90" s="194"/>
      <c r="S90" s="194"/>
      <c r="T90" s="195"/>
      <c r="U90" s="196"/>
      <c r="V90" s="106">
        <f>IF(COUNT(Table25[[#This Row],[Darba sākuma datums1]:[Amata pienākumu izpildes termiņš, vai darba beigu datums par kuru iesniegts MP2]])=2,MIN(DATE($V$23,12,31),$D90)-MAX(DATE($V$23,1,1),$C90)+1,0)</f>
        <v>0</v>
      </c>
      <c r="W90" s="99">
        <f>IF(COUNT(Table25[[#This Row],[Darba sākuma datums1]:[Amata pienākumu izpildes termiņš, vai darba beigu datums par kuru iesniegts MP2]])=2,MIN(DATE($W$23,12,31),$D90)-MAX(DATE($W$23,1,1),$C90)+1,0)</f>
        <v>0</v>
      </c>
      <c r="X90" s="99">
        <f>IF(COUNT(Table25[[#This Row],[Darba sākuma datums1]:[Amata pienākumu izpildes termiņš, vai darba beigu datums par kuru iesniegts MP2]])=2,MIN(DATE($X$23,12,31),$D90)-MAX(DATE($X$23,1,1),$C90)+1,0)</f>
        <v>0</v>
      </c>
      <c r="Y90" s="99">
        <f>IF(COUNT(Table25[[#This Row],[Darba sākuma datums1]:[Amata pienākumu izpildes termiņš, vai darba beigu datums par kuru iesniegts MP2]])=2,MIN(DATE($Y$23,12,31),$D90)-MAX(DATE($Y$23,1,1),$C90)+1,0)</f>
        <v>0</v>
      </c>
      <c r="Z90" s="99">
        <f>IF(COUNT(Table25[[#This Row],[Darba sākuma datums1]:[Amata pienākumu izpildes termiņš, vai darba beigu datums par kuru iesniegts MP2]])=2,MIN(DATE($Z$23,12,31),$D90)-MAX(DATE(Z$23,1,1),$C90)+1,0)</f>
        <v>0</v>
      </c>
      <c r="AA90" s="99">
        <f>IF(COUNT(Table25[[#This Row],[Darba sākuma datums1]:[Amata pienākumu izpildes termiņš, vai darba beigu datums par kuru iesniegts MP2]])=2,MIN(DATE($AA$23,12,31),$D90)-MAX(DATE($AA$23,1,1),$C90)+1,0)</f>
        <v>0</v>
      </c>
      <c r="AB90" s="99">
        <f>IF(COUNT(Table25[[#This Row],[Darba sākuma datums1]:[Amata pienākumu izpildes termiņš, vai darba beigu datums par kuru iesniegts MP2]])=2,MIN(DATE($AB$23,12,31),$D90)-MAX(DATE($AB$23,1,1),$C90)+1,0)</f>
        <v>0</v>
      </c>
      <c r="AC90" s="99">
        <f>IF(COUNT(Table25[[#This Row],[Darba sākuma datums1]:[Amata pienākumu izpildes termiņš, vai darba beigu datums par kuru iesniegts MP2]])=2,MIN(DATE($AC$23,12,31),$D90)-MAX(DATE($AC$23,1,1),$C90)+1,0)</f>
        <v>0</v>
      </c>
      <c r="AD90" s="109">
        <f>IF(COUNT(Table25[[#This Row],[Darba sākuma datums1]:[Amata pienākumu izpildes termiņš, vai darba beigu datums par kuru iesniegts MP2]])=2,MIN(DATE($AD$23,12,31),$D90)-MAX(DATE($AD$23,1,1),$C90)+1,0)</f>
        <v>0</v>
      </c>
      <c r="AE90" s="106">
        <f t="shared" si="21"/>
        <v>0</v>
      </c>
      <c r="AF90" s="99">
        <f t="shared" si="12"/>
        <v>0</v>
      </c>
      <c r="AG90" s="99">
        <f t="shared" si="13"/>
        <v>0</v>
      </c>
      <c r="AH90" s="99">
        <f t="shared" si="14"/>
        <v>0</v>
      </c>
      <c r="AI90" s="99">
        <f t="shared" si="15"/>
        <v>0</v>
      </c>
      <c r="AJ90" s="99">
        <f t="shared" si="16"/>
        <v>0</v>
      </c>
      <c r="AK90" s="99">
        <f t="shared" si="17"/>
        <v>0</v>
      </c>
      <c r="AL90" s="99">
        <f t="shared" si="18"/>
        <v>0</v>
      </c>
      <c r="AM90" s="100">
        <f t="shared" si="19"/>
        <v>0</v>
      </c>
      <c r="AN90" s="103" t="e">
        <f>Table25[[#This Row],[2021]]/Table25[[#This Row],[d.2021]]</f>
        <v>#DIV/0!</v>
      </c>
      <c r="AO90" s="104" t="e">
        <f>Table25[[#This Row],[2022]]/Table25[[#This Row],[d.2022]]</f>
        <v>#DIV/0!</v>
      </c>
      <c r="AP90" s="104" t="e">
        <f>Table25[[#This Row],[2023]]/Table25[[#This Row],[d.2023]]</f>
        <v>#DIV/0!</v>
      </c>
      <c r="AQ90" s="104" t="e">
        <f>Table25[[#This Row],[2024]]/Table25[[#This Row],[d.2024]]</f>
        <v>#DIV/0!</v>
      </c>
      <c r="AR90" s="104" t="e">
        <f>Table25[[#This Row],[2025]]/Table25[[#This Row],[d.2025]]</f>
        <v>#DIV/0!</v>
      </c>
      <c r="AS90" s="104" t="e">
        <f>Table25[[#This Row],[2026]]/Table25[[#This Row],[d.2026]]</f>
        <v>#DIV/0!</v>
      </c>
      <c r="AT90" s="104" t="e">
        <f>Table25[[#This Row],[2027]]/Table25[[#This Row],[d.2027]]</f>
        <v>#DIV/0!</v>
      </c>
      <c r="AU90" s="104" t="e">
        <f>Table25[[#This Row],[2028]]/Table25[[#This Row],[d.2028]]</f>
        <v>#DIV/0!</v>
      </c>
      <c r="AV90" s="108" t="e">
        <f>Table25[[#This Row],[2029]]/Table25[[#This Row],[d.2029]]</f>
        <v>#DIV/0!</v>
      </c>
      <c r="AW90" s="97" t="e">
        <f>Table25[[#This Row],[e.2021]]/Table25[[#This Row],[Papildatvaļinājums par 20216]]</f>
        <v>#DIV/0!</v>
      </c>
      <c r="AX90" s="97" t="e">
        <f>Table25[[#This Row],[e.2022]]/Table25[[#This Row],[Papildatvaļinājums par 20226]]</f>
        <v>#DIV/0!</v>
      </c>
      <c r="AY90" s="97" t="e">
        <f>Table25[[#This Row],[e.2023]]/Table25[[#This Row],[Papildatvaļinājums par 20236]]</f>
        <v>#DIV/0!</v>
      </c>
      <c r="AZ90" s="97" t="e">
        <f>Table25[[#This Row],[e.2024]]/Table25[[#This Row],[Papildatvaļinājums par 20246]]</f>
        <v>#DIV/0!</v>
      </c>
      <c r="BA90" s="97" t="e">
        <f>Table25[[#This Row],[e.2025]]/Table25[[#This Row],[Papildatvaļinājums par 20256]]</f>
        <v>#DIV/0!</v>
      </c>
      <c r="BB90" s="97" t="e">
        <f>Table25[[#This Row],[e.2026]]/Table25[[#This Row],[Papildatvaļinājums par 20266]]</f>
        <v>#DIV/0!</v>
      </c>
      <c r="BC90" s="97" t="e">
        <f>Table25[[#This Row],[e.2027]]/Table25[[#This Row],[Papildatvaļinājums par 20276]]</f>
        <v>#DIV/0!</v>
      </c>
      <c r="BD90" s="97" t="e">
        <f>Table25[[#This Row],[e.2028]]/Table25[[#This Row],[Papildatvaļinājums par 20286]]</f>
        <v>#DIV/0!</v>
      </c>
      <c r="BE90" s="98" t="e">
        <f>Table25[[#This Row],[e.2029]]/Table25[[#This Row],[Papildatvaļinājums par 20296]]</f>
        <v>#DIV/0!</v>
      </c>
      <c r="BF90" s="85">
        <f>YEAR(Table25[[#This Row],[Ja papildatvaļinājums - darbinieka darba uzsākšana iestādē, ja darbs projektā nav uzsākts 1.janvārī4]])</f>
        <v>1900</v>
      </c>
      <c r="BG90" s="86">
        <f>MONTH(Table25[[#This Row],[Ja papildatvaļinājums - darbinieka darba uzsākšana iestādē, ja darbs projektā nav uzsākts 1.janvārī4]])</f>
        <v>1</v>
      </c>
      <c r="BH90" s="86">
        <f>DAY(Table25[[#This Row],[Ja papildatvaļinājums - darbinieka darba uzsākšana iestādē, ja darbs projektā nav uzsākts 1.janvārī4]])</f>
        <v>0</v>
      </c>
      <c r="BI90" s="147">
        <f t="shared" si="20"/>
        <v>1</v>
      </c>
      <c r="BJ90" s="144" cm="1">
        <f t="array" ref="BJ90">_xlfn.IFS($BF90=2021,$BI90,$BS90=2021,$BV90,$BF90&lt;2021,$BJ$22,$BS90&gt;2021,$BJ$22,$BF90&gt;2021,$BJ$22,$BS90&lt;2021,$BJ$22)</f>
        <v>365</v>
      </c>
      <c r="BK90" s="116" cm="1">
        <f t="array" ref="BK90">_xlfn.IFS($BF90=2022,$BI90,$BS90=2022,$BV90,$BF90&lt;2022,$BK$22,$BS90&gt;2022,$BK$22,$BF90&gt;2022,$BK$22,$BS90&lt;2022,$BK$22)</f>
        <v>365</v>
      </c>
      <c r="BL90" s="116" cm="1">
        <f t="array" ref="BL90">_xlfn.IFS($BF90=2023,$BI90,$BS90=2023,$BV90,$BF90&lt;2023,$BL$22,$BS90&gt;2023,$BL$22,$BF90&gt;2023,$BL$22,$BS90&lt;2023,$BL$22)</f>
        <v>365</v>
      </c>
      <c r="BM90" s="116" cm="1">
        <f t="array" ref="BM90">_xlfn.IFS($BF90=2024,$BI90,$BS90=2024,$BV90,$BF90&lt;2024,$BM$22,$BS90&gt;2024,$BM$22,$BF90&gt;2024,$BM$22,$BS90&lt;2024,$BM$22)</f>
        <v>366</v>
      </c>
      <c r="BN90" s="116" cm="1">
        <f t="array" ref="BN90">_xlfn.IFS($BF90=2025,$BI90,$BS90=2025,$BV90,$BF90&lt;2025,$BN$22,$BS90&gt;2025,$BN$22,$BF90&gt;2025,$BN$22,$BS90&lt;2025,$BN$22)</f>
        <v>365</v>
      </c>
      <c r="BO90" s="116" cm="1">
        <f t="array" ref="BO90">_xlfn.IFS($BF90=2026,$BI90,$BS90=2026,$BV90,$BF90&lt;2026,$BO$22,$BS90&gt;2026,$BO$22,$BF90&gt;2026,$BO$22,$BS90&lt;2026,$BO$22)</f>
        <v>365</v>
      </c>
      <c r="BP90" s="116" cm="1">
        <f t="array" ref="BP90">_xlfn.IFS($BF90=2027,$BI90,$BS90=2027,$BV90,$BF90&lt;2027,$BP$22,$BS90&gt;2027,$BP$22,$BF90&gt;2027,$BP$22,$BS90&lt;2027,$BP$22)</f>
        <v>365</v>
      </c>
      <c r="BQ90" s="116" cm="1">
        <f t="array" ref="BQ90">_xlfn.IFS($BF90=2028,$BI90,$BS90=2028,$BV90,$BF90&lt;2028,$BQ$22,$BS90&gt;2028,$BQ$22,$BF90&gt;2028,$BQ$22,$BS90&lt;2028,$BQ$22)</f>
        <v>366</v>
      </c>
      <c r="BR90" s="119" cm="1">
        <f t="array" ref="BR90">_xlfn.IFS($BF90=2029,$BI90,$BS90=2029,$BV90,$BF90&lt;2029,$BR$22,$BS90&gt;2029,$BR$22,$BF90&gt;2029,$BR$22,$BS90&lt;2029,$BR$22)</f>
        <v>365</v>
      </c>
      <c r="BS90" s="142">
        <f>YEAR(Table25[[#This Row],[Ja papildatvaļinājums - darbinieka darba beigšanas datums iestādē, ja darbs projektā nav beigts  31.decembrī5]])</f>
        <v>1900</v>
      </c>
      <c r="BT90" s="141">
        <f>MONTH(Table25[[#This Row],[Ja papildatvaļinājums - darbinieka darba beigšanas datums iestādē, ja darbs projektā nav beigts  31.decembrī5]])</f>
        <v>1</v>
      </c>
      <c r="BU90" s="141">
        <f>DAY(Table25[[#This Row],[Ja papildatvaļinājums - darbinieka darba beigšanas datums iestādē, ja darbs projektā nav beigts  31.decembrī5]])</f>
        <v>0</v>
      </c>
      <c r="BV90" s="141">
        <f>IF(YEAR($J90)=YEAR($K90),MIN(DATE($BS90,$BT90,$BU90),$K90)-MAX(DATE($BF90,$BG90,$BH90),$J90)+1,MIN(DATE($BS90,$BT90,$BU90),$K90)-MAX(DATE(Table25[[#This Row],[Darba beigu gads iestādē]],1,1))+1)</f>
        <v>1</v>
      </c>
    </row>
    <row r="91" spans="1:74" x14ac:dyDescent="0.3">
      <c r="A91" s="26">
        <v>68</v>
      </c>
      <c r="B91" s="3"/>
      <c r="C91" s="197"/>
      <c r="D91" s="198"/>
      <c r="E91" s="63">
        <f>SUMIF(Table25[[#This Row],[b.2021]:[c.2029]],"&gt;0",Table25[[#This Row],[b.2021]:[c.2029]])</f>
        <v>0</v>
      </c>
      <c r="F91" s="189"/>
      <c r="G91" s="190"/>
      <c r="H91" s="66">
        <f>Table25[[#This Row],[Atvaļinājuma dienu skaits, kas projektā attiecināts iepriekšējos MP ]]+Table25[[#This Row],[Atvaļinājuma dienu skaits, kas pieprasīts šajā MP3]]</f>
        <v>0</v>
      </c>
      <c r="I91" s="29">
        <f>Table25[[#This Row],[Atvaļinājums proporcionāli nostrādātajam laikam projektā (Visi atvaļinājumi kopā)]]-H91</f>
        <v>0</v>
      </c>
      <c r="J91" s="191"/>
      <c r="K91" s="192"/>
      <c r="L91" s="193"/>
      <c r="M91" s="194"/>
      <c r="N91" s="194"/>
      <c r="O91" s="194"/>
      <c r="P91" s="194"/>
      <c r="Q91" s="194"/>
      <c r="R91" s="194"/>
      <c r="S91" s="194"/>
      <c r="T91" s="195"/>
      <c r="U91" s="196"/>
      <c r="V91" s="106">
        <f>IF(COUNT(Table25[[#This Row],[Darba sākuma datums1]:[Amata pienākumu izpildes termiņš, vai darba beigu datums par kuru iesniegts MP2]])=2,MIN(DATE($V$23,12,31),$D91)-MAX(DATE($V$23,1,1),$C91)+1,0)</f>
        <v>0</v>
      </c>
      <c r="W91" s="99">
        <f>IF(COUNT(Table25[[#This Row],[Darba sākuma datums1]:[Amata pienākumu izpildes termiņš, vai darba beigu datums par kuru iesniegts MP2]])=2,MIN(DATE($W$23,12,31),$D91)-MAX(DATE($W$23,1,1),$C91)+1,0)</f>
        <v>0</v>
      </c>
      <c r="X91" s="99">
        <f>IF(COUNT(Table25[[#This Row],[Darba sākuma datums1]:[Amata pienākumu izpildes termiņš, vai darba beigu datums par kuru iesniegts MP2]])=2,MIN(DATE($X$23,12,31),$D91)-MAX(DATE($X$23,1,1),$C91)+1,0)</f>
        <v>0</v>
      </c>
      <c r="Y91" s="99">
        <f>IF(COUNT(Table25[[#This Row],[Darba sākuma datums1]:[Amata pienākumu izpildes termiņš, vai darba beigu datums par kuru iesniegts MP2]])=2,MIN(DATE($Y$23,12,31),$D91)-MAX(DATE($Y$23,1,1),$C91)+1,0)</f>
        <v>0</v>
      </c>
      <c r="Z91" s="99">
        <f>IF(COUNT(Table25[[#This Row],[Darba sākuma datums1]:[Amata pienākumu izpildes termiņš, vai darba beigu datums par kuru iesniegts MP2]])=2,MIN(DATE($Z$23,12,31),$D91)-MAX(DATE(Z$23,1,1),$C91)+1,0)</f>
        <v>0</v>
      </c>
      <c r="AA91" s="99">
        <f>IF(COUNT(Table25[[#This Row],[Darba sākuma datums1]:[Amata pienākumu izpildes termiņš, vai darba beigu datums par kuru iesniegts MP2]])=2,MIN(DATE($AA$23,12,31),$D91)-MAX(DATE($AA$23,1,1),$C91)+1,0)</f>
        <v>0</v>
      </c>
      <c r="AB91" s="99">
        <f>IF(COUNT(Table25[[#This Row],[Darba sākuma datums1]:[Amata pienākumu izpildes termiņš, vai darba beigu datums par kuru iesniegts MP2]])=2,MIN(DATE($AB$23,12,31),$D91)-MAX(DATE($AB$23,1,1),$C91)+1,0)</f>
        <v>0</v>
      </c>
      <c r="AC91" s="99">
        <f>IF(COUNT(Table25[[#This Row],[Darba sākuma datums1]:[Amata pienākumu izpildes termiņš, vai darba beigu datums par kuru iesniegts MP2]])=2,MIN(DATE($AC$23,12,31),$D91)-MAX(DATE($AC$23,1,1),$C91)+1,0)</f>
        <v>0</v>
      </c>
      <c r="AD91" s="109">
        <f>IF(COUNT(Table25[[#This Row],[Darba sākuma datums1]:[Amata pienākumu izpildes termiņš, vai darba beigu datums par kuru iesniegts MP2]])=2,MIN(DATE($AD$23,12,31),$D91)-MAX(DATE($AD$23,1,1),$C91)+1,0)</f>
        <v>0</v>
      </c>
      <c r="AE91" s="106">
        <f t="shared" si="21"/>
        <v>0</v>
      </c>
      <c r="AF91" s="99">
        <f t="shared" si="12"/>
        <v>0</v>
      </c>
      <c r="AG91" s="99">
        <f t="shared" si="13"/>
        <v>0</v>
      </c>
      <c r="AH91" s="99">
        <f t="shared" si="14"/>
        <v>0</v>
      </c>
      <c r="AI91" s="99">
        <f t="shared" si="15"/>
        <v>0</v>
      </c>
      <c r="AJ91" s="99">
        <f t="shared" si="16"/>
        <v>0</v>
      </c>
      <c r="AK91" s="99">
        <f t="shared" si="17"/>
        <v>0</v>
      </c>
      <c r="AL91" s="99">
        <f t="shared" si="18"/>
        <v>0</v>
      </c>
      <c r="AM91" s="100">
        <f t="shared" si="19"/>
        <v>0</v>
      </c>
      <c r="AN91" s="103" t="e">
        <f>Table25[[#This Row],[2021]]/Table25[[#This Row],[d.2021]]</f>
        <v>#DIV/0!</v>
      </c>
      <c r="AO91" s="104" t="e">
        <f>Table25[[#This Row],[2022]]/Table25[[#This Row],[d.2022]]</f>
        <v>#DIV/0!</v>
      </c>
      <c r="AP91" s="104" t="e">
        <f>Table25[[#This Row],[2023]]/Table25[[#This Row],[d.2023]]</f>
        <v>#DIV/0!</v>
      </c>
      <c r="AQ91" s="104" t="e">
        <f>Table25[[#This Row],[2024]]/Table25[[#This Row],[d.2024]]</f>
        <v>#DIV/0!</v>
      </c>
      <c r="AR91" s="104" t="e">
        <f>Table25[[#This Row],[2025]]/Table25[[#This Row],[d.2025]]</f>
        <v>#DIV/0!</v>
      </c>
      <c r="AS91" s="104" t="e">
        <f>Table25[[#This Row],[2026]]/Table25[[#This Row],[d.2026]]</f>
        <v>#DIV/0!</v>
      </c>
      <c r="AT91" s="104" t="e">
        <f>Table25[[#This Row],[2027]]/Table25[[#This Row],[d.2027]]</f>
        <v>#DIV/0!</v>
      </c>
      <c r="AU91" s="104" t="e">
        <f>Table25[[#This Row],[2028]]/Table25[[#This Row],[d.2028]]</f>
        <v>#DIV/0!</v>
      </c>
      <c r="AV91" s="108" t="e">
        <f>Table25[[#This Row],[2029]]/Table25[[#This Row],[d.2029]]</f>
        <v>#DIV/0!</v>
      </c>
      <c r="AW91" s="97" t="e">
        <f>Table25[[#This Row],[e.2021]]/Table25[[#This Row],[Papildatvaļinājums par 20216]]</f>
        <v>#DIV/0!</v>
      </c>
      <c r="AX91" s="97" t="e">
        <f>Table25[[#This Row],[e.2022]]/Table25[[#This Row],[Papildatvaļinājums par 20226]]</f>
        <v>#DIV/0!</v>
      </c>
      <c r="AY91" s="97" t="e">
        <f>Table25[[#This Row],[e.2023]]/Table25[[#This Row],[Papildatvaļinājums par 20236]]</f>
        <v>#DIV/0!</v>
      </c>
      <c r="AZ91" s="97" t="e">
        <f>Table25[[#This Row],[e.2024]]/Table25[[#This Row],[Papildatvaļinājums par 20246]]</f>
        <v>#DIV/0!</v>
      </c>
      <c r="BA91" s="97" t="e">
        <f>Table25[[#This Row],[e.2025]]/Table25[[#This Row],[Papildatvaļinājums par 20256]]</f>
        <v>#DIV/0!</v>
      </c>
      <c r="BB91" s="97" t="e">
        <f>Table25[[#This Row],[e.2026]]/Table25[[#This Row],[Papildatvaļinājums par 20266]]</f>
        <v>#DIV/0!</v>
      </c>
      <c r="BC91" s="97" t="e">
        <f>Table25[[#This Row],[e.2027]]/Table25[[#This Row],[Papildatvaļinājums par 20276]]</f>
        <v>#DIV/0!</v>
      </c>
      <c r="BD91" s="97" t="e">
        <f>Table25[[#This Row],[e.2028]]/Table25[[#This Row],[Papildatvaļinājums par 20286]]</f>
        <v>#DIV/0!</v>
      </c>
      <c r="BE91" s="98" t="e">
        <f>Table25[[#This Row],[e.2029]]/Table25[[#This Row],[Papildatvaļinājums par 20296]]</f>
        <v>#DIV/0!</v>
      </c>
      <c r="BF91" s="85">
        <f>YEAR(Table25[[#This Row],[Ja papildatvaļinājums - darbinieka darba uzsākšana iestādē, ja darbs projektā nav uzsākts 1.janvārī4]])</f>
        <v>1900</v>
      </c>
      <c r="BG91" s="86">
        <f>MONTH(Table25[[#This Row],[Ja papildatvaļinājums - darbinieka darba uzsākšana iestādē, ja darbs projektā nav uzsākts 1.janvārī4]])</f>
        <v>1</v>
      </c>
      <c r="BH91" s="86">
        <f>DAY(Table25[[#This Row],[Ja papildatvaļinājums - darbinieka darba uzsākšana iestādē, ja darbs projektā nav uzsākts 1.janvārī4]])</f>
        <v>0</v>
      </c>
      <c r="BI91" s="147">
        <f t="shared" si="20"/>
        <v>1</v>
      </c>
      <c r="BJ91" s="144" cm="1">
        <f t="array" ref="BJ91">_xlfn.IFS($BF91=2021,$BI91,$BS91=2021,$BV91,$BF91&lt;2021,$BJ$22,$BS91&gt;2021,$BJ$22,$BF91&gt;2021,$BJ$22,$BS91&lt;2021,$BJ$22)</f>
        <v>365</v>
      </c>
      <c r="BK91" s="116" cm="1">
        <f t="array" ref="BK91">_xlfn.IFS($BF91=2022,$BI91,$BS91=2022,$BV91,$BF91&lt;2022,$BK$22,$BS91&gt;2022,$BK$22,$BF91&gt;2022,$BK$22,$BS91&lt;2022,$BK$22)</f>
        <v>365</v>
      </c>
      <c r="BL91" s="116" cm="1">
        <f t="array" ref="BL91">_xlfn.IFS($BF91=2023,$BI91,$BS91=2023,$BV91,$BF91&lt;2023,$BL$22,$BS91&gt;2023,$BL$22,$BF91&gt;2023,$BL$22,$BS91&lt;2023,$BL$22)</f>
        <v>365</v>
      </c>
      <c r="BM91" s="116" cm="1">
        <f t="array" ref="BM91">_xlfn.IFS($BF91=2024,$BI91,$BS91=2024,$BV91,$BF91&lt;2024,$BM$22,$BS91&gt;2024,$BM$22,$BF91&gt;2024,$BM$22,$BS91&lt;2024,$BM$22)</f>
        <v>366</v>
      </c>
      <c r="BN91" s="116" cm="1">
        <f t="array" ref="BN91">_xlfn.IFS($BF91=2025,$BI91,$BS91=2025,$BV91,$BF91&lt;2025,$BN$22,$BS91&gt;2025,$BN$22,$BF91&gt;2025,$BN$22,$BS91&lt;2025,$BN$22)</f>
        <v>365</v>
      </c>
      <c r="BO91" s="116" cm="1">
        <f t="array" ref="BO91">_xlfn.IFS($BF91=2026,$BI91,$BS91=2026,$BV91,$BF91&lt;2026,$BO$22,$BS91&gt;2026,$BO$22,$BF91&gt;2026,$BO$22,$BS91&lt;2026,$BO$22)</f>
        <v>365</v>
      </c>
      <c r="BP91" s="116" cm="1">
        <f t="array" ref="BP91">_xlfn.IFS($BF91=2027,$BI91,$BS91=2027,$BV91,$BF91&lt;2027,$BP$22,$BS91&gt;2027,$BP$22,$BF91&gt;2027,$BP$22,$BS91&lt;2027,$BP$22)</f>
        <v>365</v>
      </c>
      <c r="BQ91" s="116" cm="1">
        <f t="array" ref="BQ91">_xlfn.IFS($BF91=2028,$BI91,$BS91=2028,$BV91,$BF91&lt;2028,$BQ$22,$BS91&gt;2028,$BQ$22,$BF91&gt;2028,$BQ$22,$BS91&lt;2028,$BQ$22)</f>
        <v>366</v>
      </c>
      <c r="BR91" s="119" cm="1">
        <f t="array" ref="BR91">_xlfn.IFS($BF91=2029,$BI91,$BS91=2029,$BV91,$BF91&lt;2029,$BR$22,$BS91&gt;2029,$BR$22,$BF91&gt;2029,$BR$22,$BS91&lt;2029,$BR$22)</f>
        <v>365</v>
      </c>
      <c r="BS91" s="142">
        <f>YEAR(Table25[[#This Row],[Ja papildatvaļinājums - darbinieka darba beigšanas datums iestādē, ja darbs projektā nav beigts  31.decembrī5]])</f>
        <v>1900</v>
      </c>
      <c r="BT91" s="141">
        <f>MONTH(Table25[[#This Row],[Ja papildatvaļinājums - darbinieka darba beigšanas datums iestādē, ja darbs projektā nav beigts  31.decembrī5]])</f>
        <v>1</v>
      </c>
      <c r="BU91" s="141">
        <f>DAY(Table25[[#This Row],[Ja papildatvaļinājums - darbinieka darba beigšanas datums iestādē, ja darbs projektā nav beigts  31.decembrī5]])</f>
        <v>0</v>
      </c>
      <c r="BV91" s="141">
        <f>IF(YEAR($J91)=YEAR($K91),MIN(DATE($BS91,$BT91,$BU91),$K91)-MAX(DATE($BF91,$BG91,$BH91),$J91)+1,MIN(DATE($BS91,$BT91,$BU91),$K91)-MAX(DATE(Table25[[#This Row],[Darba beigu gads iestādē]],1,1))+1)</f>
        <v>1</v>
      </c>
    </row>
    <row r="92" spans="1:74" x14ac:dyDescent="0.3">
      <c r="A92" s="26">
        <v>69</v>
      </c>
      <c r="B92" s="3"/>
      <c r="C92" s="197"/>
      <c r="D92" s="198"/>
      <c r="E92" s="63">
        <f>SUMIF(Table25[[#This Row],[b.2021]:[c.2029]],"&gt;0",Table25[[#This Row],[b.2021]:[c.2029]])</f>
        <v>0</v>
      </c>
      <c r="F92" s="189"/>
      <c r="G92" s="190"/>
      <c r="H92" s="66">
        <f>Table25[[#This Row],[Atvaļinājuma dienu skaits, kas projektā attiecināts iepriekšējos MP ]]+Table25[[#This Row],[Atvaļinājuma dienu skaits, kas pieprasīts šajā MP3]]</f>
        <v>0</v>
      </c>
      <c r="I92" s="29">
        <f>Table25[[#This Row],[Atvaļinājums proporcionāli nostrādātajam laikam projektā (Visi atvaļinājumi kopā)]]-H92</f>
        <v>0</v>
      </c>
      <c r="J92" s="191"/>
      <c r="K92" s="192"/>
      <c r="L92" s="193"/>
      <c r="M92" s="194"/>
      <c r="N92" s="194"/>
      <c r="O92" s="194"/>
      <c r="P92" s="194"/>
      <c r="Q92" s="194"/>
      <c r="R92" s="194"/>
      <c r="S92" s="194"/>
      <c r="T92" s="195"/>
      <c r="U92" s="196"/>
      <c r="V92" s="106">
        <f>IF(COUNT(Table25[[#This Row],[Darba sākuma datums1]:[Amata pienākumu izpildes termiņš, vai darba beigu datums par kuru iesniegts MP2]])=2,MIN(DATE($V$23,12,31),$D92)-MAX(DATE($V$23,1,1),$C92)+1,0)</f>
        <v>0</v>
      </c>
      <c r="W92" s="99">
        <f>IF(COUNT(Table25[[#This Row],[Darba sākuma datums1]:[Amata pienākumu izpildes termiņš, vai darba beigu datums par kuru iesniegts MP2]])=2,MIN(DATE($W$23,12,31),$D92)-MAX(DATE($W$23,1,1),$C92)+1,0)</f>
        <v>0</v>
      </c>
      <c r="X92" s="99">
        <f>IF(COUNT(Table25[[#This Row],[Darba sākuma datums1]:[Amata pienākumu izpildes termiņš, vai darba beigu datums par kuru iesniegts MP2]])=2,MIN(DATE($X$23,12,31),$D92)-MAX(DATE($X$23,1,1),$C92)+1,0)</f>
        <v>0</v>
      </c>
      <c r="Y92" s="99">
        <f>IF(COUNT(Table25[[#This Row],[Darba sākuma datums1]:[Amata pienākumu izpildes termiņš, vai darba beigu datums par kuru iesniegts MP2]])=2,MIN(DATE($Y$23,12,31),$D92)-MAX(DATE($Y$23,1,1),$C92)+1,0)</f>
        <v>0</v>
      </c>
      <c r="Z92" s="99">
        <f>IF(COUNT(Table25[[#This Row],[Darba sākuma datums1]:[Amata pienākumu izpildes termiņš, vai darba beigu datums par kuru iesniegts MP2]])=2,MIN(DATE($Z$23,12,31),$D92)-MAX(DATE(Z$23,1,1),$C92)+1,0)</f>
        <v>0</v>
      </c>
      <c r="AA92" s="99">
        <f>IF(COUNT(Table25[[#This Row],[Darba sākuma datums1]:[Amata pienākumu izpildes termiņš, vai darba beigu datums par kuru iesniegts MP2]])=2,MIN(DATE($AA$23,12,31),$D92)-MAX(DATE($AA$23,1,1),$C92)+1,0)</f>
        <v>0</v>
      </c>
      <c r="AB92" s="99">
        <f>IF(COUNT(Table25[[#This Row],[Darba sākuma datums1]:[Amata pienākumu izpildes termiņš, vai darba beigu datums par kuru iesniegts MP2]])=2,MIN(DATE($AB$23,12,31),$D92)-MAX(DATE($AB$23,1,1),$C92)+1,0)</f>
        <v>0</v>
      </c>
      <c r="AC92" s="99">
        <f>IF(COUNT(Table25[[#This Row],[Darba sākuma datums1]:[Amata pienākumu izpildes termiņš, vai darba beigu datums par kuru iesniegts MP2]])=2,MIN(DATE($AC$23,12,31),$D92)-MAX(DATE($AC$23,1,1),$C92)+1,0)</f>
        <v>0</v>
      </c>
      <c r="AD92" s="109">
        <f>IF(COUNT(Table25[[#This Row],[Darba sākuma datums1]:[Amata pienākumu izpildes termiņš, vai darba beigu datums par kuru iesniegts MP2]])=2,MIN(DATE($AD$23,12,31),$D92)-MAX(DATE($AD$23,1,1),$C92)+1,0)</f>
        <v>0</v>
      </c>
      <c r="AE92" s="106">
        <f t="shared" si="21"/>
        <v>0</v>
      </c>
      <c r="AF92" s="99">
        <f t="shared" si="12"/>
        <v>0</v>
      </c>
      <c r="AG92" s="99">
        <f t="shared" si="13"/>
        <v>0</v>
      </c>
      <c r="AH92" s="99">
        <f t="shared" si="14"/>
        <v>0</v>
      </c>
      <c r="AI92" s="99">
        <f t="shared" si="15"/>
        <v>0</v>
      </c>
      <c r="AJ92" s="99">
        <f t="shared" si="16"/>
        <v>0</v>
      </c>
      <c r="AK92" s="99">
        <f t="shared" si="17"/>
        <v>0</v>
      </c>
      <c r="AL92" s="99">
        <f t="shared" si="18"/>
        <v>0</v>
      </c>
      <c r="AM92" s="100">
        <f t="shared" si="19"/>
        <v>0</v>
      </c>
      <c r="AN92" s="103" t="e">
        <f>Table25[[#This Row],[2021]]/Table25[[#This Row],[d.2021]]</f>
        <v>#DIV/0!</v>
      </c>
      <c r="AO92" s="104" t="e">
        <f>Table25[[#This Row],[2022]]/Table25[[#This Row],[d.2022]]</f>
        <v>#DIV/0!</v>
      </c>
      <c r="AP92" s="104" t="e">
        <f>Table25[[#This Row],[2023]]/Table25[[#This Row],[d.2023]]</f>
        <v>#DIV/0!</v>
      </c>
      <c r="AQ92" s="104" t="e">
        <f>Table25[[#This Row],[2024]]/Table25[[#This Row],[d.2024]]</f>
        <v>#DIV/0!</v>
      </c>
      <c r="AR92" s="104" t="e">
        <f>Table25[[#This Row],[2025]]/Table25[[#This Row],[d.2025]]</f>
        <v>#DIV/0!</v>
      </c>
      <c r="AS92" s="104" t="e">
        <f>Table25[[#This Row],[2026]]/Table25[[#This Row],[d.2026]]</f>
        <v>#DIV/0!</v>
      </c>
      <c r="AT92" s="104" t="e">
        <f>Table25[[#This Row],[2027]]/Table25[[#This Row],[d.2027]]</f>
        <v>#DIV/0!</v>
      </c>
      <c r="AU92" s="104" t="e">
        <f>Table25[[#This Row],[2028]]/Table25[[#This Row],[d.2028]]</f>
        <v>#DIV/0!</v>
      </c>
      <c r="AV92" s="108" t="e">
        <f>Table25[[#This Row],[2029]]/Table25[[#This Row],[d.2029]]</f>
        <v>#DIV/0!</v>
      </c>
      <c r="AW92" s="97" t="e">
        <f>Table25[[#This Row],[e.2021]]/Table25[[#This Row],[Papildatvaļinājums par 20216]]</f>
        <v>#DIV/0!</v>
      </c>
      <c r="AX92" s="97" t="e">
        <f>Table25[[#This Row],[e.2022]]/Table25[[#This Row],[Papildatvaļinājums par 20226]]</f>
        <v>#DIV/0!</v>
      </c>
      <c r="AY92" s="97" t="e">
        <f>Table25[[#This Row],[e.2023]]/Table25[[#This Row],[Papildatvaļinājums par 20236]]</f>
        <v>#DIV/0!</v>
      </c>
      <c r="AZ92" s="97" t="e">
        <f>Table25[[#This Row],[e.2024]]/Table25[[#This Row],[Papildatvaļinājums par 20246]]</f>
        <v>#DIV/0!</v>
      </c>
      <c r="BA92" s="97" t="e">
        <f>Table25[[#This Row],[e.2025]]/Table25[[#This Row],[Papildatvaļinājums par 20256]]</f>
        <v>#DIV/0!</v>
      </c>
      <c r="BB92" s="97" t="e">
        <f>Table25[[#This Row],[e.2026]]/Table25[[#This Row],[Papildatvaļinājums par 20266]]</f>
        <v>#DIV/0!</v>
      </c>
      <c r="BC92" s="97" t="e">
        <f>Table25[[#This Row],[e.2027]]/Table25[[#This Row],[Papildatvaļinājums par 20276]]</f>
        <v>#DIV/0!</v>
      </c>
      <c r="BD92" s="97" t="e">
        <f>Table25[[#This Row],[e.2028]]/Table25[[#This Row],[Papildatvaļinājums par 20286]]</f>
        <v>#DIV/0!</v>
      </c>
      <c r="BE92" s="98" t="e">
        <f>Table25[[#This Row],[e.2029]]/Table25[[#This Row],[Papildatvaļinājums par 20296]]</f>
        <v>#DIV/0!</v>
      </c>
      <c r="BF92" s="85">
        <f>YEAR(Table25[[#This Row],[Ja papildatvaļinājums - darbinieka darba uzsākšana iestādē, ja darbs projektā nav uzsākts 1.janvārī4]])</f>
        <v>1900</v>
      </c>
      <c r="BG92" s="86">
        <f>MONTH(Table25[[#This Row],[Ja papildatvaļinājums - darbinieka darba uzsākšana iestādē, ja darbs projektā nav uzsākts 1.janvārī4]])</f>
        <v>1</v>
      </c>
      <c r="BH92" s="86">
        <f>DAY(Table25[[#This Row],[Ja papildatvaļinājums - darbinieka darba uzsākšana iestādē, ja darbs projektā nav uzsākts 1.janvārī4]])</f>
        <v>0</v>
      </c>
      <c r="BI92" s="147">
        <f t="shared" si="20"/>
        <v>1</v>
      </c>
      <c r="BJ92" s="144" cm="1">
        <f t="array" ref="BJ92">_xlfn.IFS($BF92=2021,$BI92,$BS92=2021,$BV92,$BF92&lt;2021,$BJ$22,$BS92&gt;2021,$BJ$22,$BF92&gt;2021,$BJ$22,$BS92&lt;2021,$BJ$22)</f>
        <v>365</v>
      </c>
      <c r="BK92" s="116" cm="1">
        <f t="array" ref="BK92">_xlfn.IFS($BF92=2022,$BI92,$BS92=2022,$BV92,$BF92&lt;2022,$BK$22,$BS92&gt;2022,$BK$22,$BF92&gt;2022,$BK$22,$BS92&lt;2022,$BK$22)</f>
        <v>365</v>
      </c>
      <c r="BL92" s="116" cm="1">
        <f t="array" ref="BL92">_xlfn.IFS($BF92=2023,$BI92,$BS92=2023,$BV92,$BF92&lt;2023,$BL$22,$BS92&gt;2023,$BL$22,$BF92&gt;2023,$BL$22,$BS92&lt;2023,$BL$22)</f>
        <v>365</v>
      </c>
      <c r="BM92" s="116" cm="1">
        <f t="array" ref="BM92">_xlfn.IFS($BF92=2024,$BI92,$BS92=2024,$BV92,$BF92&lt;2024,$BM$22,$BS92&gt;2024,$BM$22,$BF92&gt;2024,$BM$22,$BS92&lt;2024,$BM$22)</f>
        <v>366</v>
      </c>
      <c r="BN92" s="116" cm="1">
        <f t="array" ref="BN92">_xlfn.IFS($BF92=2025,$BI92,$BS92=2025,$BV92,$BF92&lt;2025,$BN$22,$BS92&gt;2025,$BN$22,$BF92&gt;2025,$BN$22,$BS92&lt;2025,$BN$22)</f>
        <v>365</v>
      </c>
      <c r="BO92" s="116" cm="1">
        <f t="array" ref="BO92">_xlfn.IFS($BF92=2026,$BI92,$BS92=2026,$BV92,$BF92&lt;2026,$BO$22,$BS92&gt;2026,$BO$22,$BF92&gt;2026,$BO$22,$BS92&lt;2026,$BO$22)</f>
        <v>365</v>
      </c>
      <c r="BP92" s="116" cm="1">
        <f t="array" ref="BP92">_xlfn.IFS($BF92=2027,$BI92,$BS92=2027,$BV92,$BF92&lt;2027,$BP$22,$BS92&gt;2027,$BP$22,$BF92&gt;2027,$BP$22,$BS92&lt;2027,$BP$22)</f>
        <v>365</v>
      </c>
      <c r="BQ92" s="116" cm="1">
        <f t="array" ref="BQ92">_xlfn.IFS($BF92=2028,$BI92,$BS92=2028,$BV92,$BF92&lt;2028,$BQ$22,$BS92&gt;2028,$BQ$22,$BF92&gt;2028,$BQ$22,$BS92&lt;2028,$BQ$22)</f>
        <v>366</v>
      </c>
      <c r="BR92" s="119" cm="1">
        <f t="array" ref="BR92">_xlfn.IFS($BF92=2029,$BI92,$BS92=2029,$BV92,$BF92&lt;2029,$BR$22,$BS92&gt;2029,$BR$22,$BF92&gt;2029,$BR$22,$BS92&lt;2029,$BR$22)</f>
        <v>365</v>
      </c>
      <c r="BS92" s="142">
        <f>YEAR(Table25[[#This Row],[Ja papildatvaļinājums - darbinieka darba beigšanas datums iestādē, ja darbs projektā nav beigts  31.decembrī5]])</f>
        <v>1900</v>
      </c>
      <c r="BT92" s="141">
        <f>MONTH(Table25[[#This Row],[Ja papildatvaļinājums - darbinieka darba beigšanas datums iestādē, ja darbs projektā nav beigts  31.decembrī5]])</f>
        <v>1</v>
      </c>
      <c r="BU92" s="141">
        <f>DAY(Table25[[#This Row],[Ja papildatvaļinājums - darbinieka darba beigšanas datums iestādē, ja darbs projektā nav beigts  31.decembrī5]])</f>
        <v>0</v>
      </c>
      <c r="BV92" s="141">
        <f>IF(YEAR($J92)=YEAR($K92),MIN(DATE($BS92,$BT92,$BU92),$K92)-MAX(DATE($BF92,$BG92,$BH92),$J92)+1,MIN(DATE($BS92,$BT92,$BU92),$K92)-MAX(DATE(Table25[[#This Row],[Darba beigu gads iestādē]],1,1))+1)</f>
        <v>1</v>
      </c>
    </row>
    <row r="93" spans="1:74" x14ac:dyDescent="0.3">
      <c r="A93" s="26">
        <v>70</v>
      </c>
      <c r="B93" s="3"/>
      <c r="C93" s="197"/>
      <c r="D93" s="198"/>
      <c r="E93" s="63">
        <f>SUMIF(Table25[[#This Row],[b.2021]:[c.2029]],"&gt;0",Table25[[#This Row],[b.2021]:[c.2029]])</f>
        <v>0</v>
      </c>
      <c r="F93" s="189"/>
      <c r="G93" s="190"/>
      <c r="H93" s="66">
        <f>Table25[[#This Row],[Atvaļinājuma dienu skaits, kas projektā attiecināts iepriekšējos MP ]]+Table25[[#This Row],[Atvaļinājuma dienu skaits, kas pieprasīts šajā MP3]]</f>
        <v>0</v>
      </c>
      <c r="I93" s="29">
        <f>Table25[[#This Row],[Atvaļinājums proporcionāli nostrādātajam laikam projektā (Visi atvaļinājumi kopā)]]-H93</f>
        <v>0</v>
      </c>
      <c r="J93" s="191"/>
      <c r="K93" s="192"/>
      <c r="L93" s="193"/>
      <c r="M93" s="194"/>
      <c r="N93" s="194"/>
      <c r="O93" s="194"/>
      <c r="P93" s="194"/>
      <c r="Q93" s="194"/>
      <c r="R93" s="194"/>
      <c r="S93" s="194"/>
      <c r="T93" s="195"/>
      <c r="U93" s="196"/>
      <c r="V93" s="106">
        <f>IF(COUNT(Table25[[#This Row],[Darba sākuma datums1]:[Amata pienākumu izpildes termiņš, vai darba beigu datums par kuru iesniegts MP2]])=2,MIN(DATE($V$23,12,31),$D93)-MAX(DATE($V$23,1,1),$C93)+1,0)</f>
        <v>0</v>
      </c>
      <c r="W93" s="99">
        <f>IF(COUNT(Table25[[#This Row],[Darba sākuma datums1]:[Amata pienākumu izpildes termiņš, vai darba beigu datums par kuru iesniegts MP2]])=2,MIN(DATE($W$23,12,31),$D93)-MAX(DATE($W$23,1,1),$C93)+1,0)</f>
        <v>0</v>
      </c>
      <c r="X93" s="99">
        <f>IF(COUNT(Table25[[#This Row],[Darba sākuma datums1]:[Amata pienākumu izpildes termiņš, vai darba beigu datums par kuru iesniegts MP2]])=2,MIN(DATE($X$23,12,31),$D93)-MAX(DATE($X$23,1,1),$C93)+1,0)</f>
        <v>0</v>
      </c>
      <c r="Y93" s="99">
        <f>IF(COUNT(Table25[[#This Row],[Darba sākuma datums1]:[Amata pienākumu izpildes termiņš, vai darba beigu datums par kuru iesniegts MP2]])=2,MIN(DATE($Y$23,12,31),$D93)-MAX(DATE($Y$23,1,1),$C93)+1,0)</f>
        <v>0</v>
      </c>
      <c r="Z93" s="99">
        <f>IF(COUNT(Table25[[#This Row],[Darba sākuma datums1]:[Amata pienākumu izpildes termiņš, vai darba beigu datums par kuru iesniegts MP2]])=2,MIN(DATE($Z$23,12,31),$D93)-MAX(DATE(Z$23,1,1),$C93)+1,0)</f>
        <v>0</v>
      </c>
      <c r="AA93" s="99">
        <f>IF(COUNT(Table25[[#This Row],[Darba sākuma datums1]:[Amata pienākumu izpildes termiņš, vai darba beigu datums par kuru iesniegts MP2]])=2,MIN(DATE($AA$23,12,31),$D93)-MAX(DATE($AA$23,1,1),$C93)+1,0)</f>
        <v>0</v>
      </c>
      <c r="AB93" s="99">
        <f>IF(COUNT(Table25[[#This Row],[Darba sākuma datums1]:[Amata pienākumu izpildes termiņš, vai darba beigu datums par kuru iesniegts MP2]])=2,MIN(DATE($AB$23,12,31),$D93)-MAX(DATE($AB$23,1,1),$C93)+1,0)</f>
        <v>0</v>
      </c>
      <c r="AC93" s="99">
        <f>IF(COUNT(Table25[[#This Row],[Darba sākuma datums1]:[Amata pienākumu izpildes termiņš, vai darba beigu datums par kuru iesniegts MP2]])=2,MIN(DATE($AC$23,12,31),$D93)-MAX(DATE($AC$23,1,1),$C93)+1,0)</f>
        <v>0</v>
      </c>
      <c r="AD93" s="109">
        <f>IF(COUNT(Table25[[#This Row],[Darba sākuma datums1]:[Amata pienākumu izpildes termiņš, vai darba beigu datums par kuru iesniegts MP2]])=2,MIN(DATE($AD$23,12,31),$D93)-MAX(DATE($AD$23,1,1),$C93)+1,0)</f>
        <v>0</v>
      </c>
      <c r="AE93" s="106">
        <f t="shared" si="21"/>
        <v>0</v>
      </c>
      <c r="AF93" s="99">
        <f t="shared" si="12"/>
        <v>0</v>
      </c>
      <c r="AG93" s="99">
        <f t="shared" si="13"/>
        <v>0</v>
      </c>
      <c r="AH93" s="99">
        <f t="shared" si="14"/>
        <v>0</v>
      </c>
      <c r="AI93" s="99">
        <f t="shared" si="15"/>
        <v>0</v>
      </c>
      <c r="AJ93" s="99">
        <f t="shared" si="16"/>
        <v>0</v>
      </c>
      <c r="AK93" s="99">
        <f t="shared" si="17"/>
        <v>0</v>
      </c>
      <c r="AL93" s="99">
        <f t="shared" si="18"/>
        <v>0</v>
      </c>
      <c r="AM93" s="100">
        <f t="shared" si="19"/>
        <v>0</v>
      </c>
      <c r="AN93" s="103" t="e">
        <f>Table25[[#This Row],[2021]]/Table25[[#This Row],[d.2021]]</f>
        <v>#DIV/0!</v>
      </c>
      <c r="AO93" s="104" t="e">
        <f>Table25[[#This Row],[2022]]/Table25[[#This Row],[d.2022]]</f>
        <v>#DIV/0!</v>
      </c>
      <c r="AP93" s="104" t="e">
        <f>Table25[[#This Row],[2023]]/Table25[[#This Row],[d.2023]]</f>
        <v>#DIV/0!</v>
      </c>
      <c r="AQ93" s="104" t="e">
        <f>Table25[[#This Row],[2024]]/Table25[[#This Row],[d.2024]]</f>
        <v>#DIV/0!</v>
      </c>
      <c r="AR93" s="104" t="e">
        <f>Table25[[#This Row],[2025]]/Table25[[#This Row],[d.2025]]</f>
        <v>#DIV/0!</v>
      </c>
      <c r="AS93" s="104" t="e">
        <f>Table25[[#This Row],[2026]]/Table25[[#This Row],[d.2026]]</f>
        <v>#DIV/0!</v>
      </c>
      <c r="AT93" s="104" t="e">
        <f>Table25[[#This Row],[2027]]/Table25[[#This Row],[d.2027]]</f>
        <v>#DIV/0!</v>
      </c>
      <c r="AU93" s="104" t="e">
        <f>Table25[[#This Row],[2028]]/Table25[[#This Row],[d.2028]]</f>
        <v>#DIV/0!</v>
      </c>
      <c r="AV93" s="108" t="e">
        <f>Table25[[#This Row],[2029]]/Table25[[#This Row],[d.2029]]</f>
        <v>#DIV/0!</v>
      </c>
      <c r="AW93" s="97" t="e">
        <f>Table25[[#This Row],[e.2021]]/Table25[[#This Row],[Papildatvaļinājums par 20216]]</f>
        <v>#DIV/0!</v>
      </c>
      <c r="AX93" s="97" t="e">
        <f>Table25[[#This Row],[e.2022]]/Table25[[#This Row],[Papildatvaļinājums par 20226]]</f>
        <v>#DIV/0!</v>
      </c>
      <c r="AY93" s="97" t="e">
        <f>Table25[[#This Row],[e.2023]]/Table25[[#This Row],[Papildatvaļinājums par 20236]]</f>
        <v>#DIV/0!</v>
      </c>
      <c r="AZ93" s="97" t="e">
        <f>Table25[[#This Row],[e.2024]]/Table25[[#This Row],[Papildatvaļinājums par 20246]]</f>
        <v>#DIV/0!</v>
      </c>
      <c r="BA93" s="97" t="e">
        <f>Table25[[#This Row],[e.2025]]/Table25[[#This Row],[Papildatvaļinājums par 20256]]</f>
        <v>#DIV/0!</v>
      </c>
      <c r="BB93" s="97" t="e">
        <f>Table25[[#This Row],[e.2026]]/Table25[[#This Row],[Papildatvaļinājums par 20266]]</f>
        <v>#DIV/0!</v>
      </c>
      <c r="BC93" s="97" t="e">
        <f>Table25[[#This Row],[e.2027]]/Table25[[#This Row],[Papildatvaļinājums par 20276]]</f>
        <v>#DIV/0!</v>
      </c>
      <c r="BD93" s="97" t="e">
        <f>Table25[[#This Row],[e.2028]]/Table25[[#This Row],[Papildatvaļinājums par 20286]]</f>
        <v>#DIV/0!</v>
      </c>
      <c r="BE93" s="98" t="e">
        <f>Table25[[#This Row],[e.2029]]/Table25[[#This Row],[Papildatvaļinājums par 20296]]</f>
        <v>#DIV/0!</v>
      </c>
      <c r="BF93" s="85">
        <f>YEAR(Table25[[#This Row],[Ja papildatvaļinājums - darbinieka darba uzsākšana iestādē, ja darbs projektā nav uzsākts 1.janvārī4]])</f>
        <v>1900</v>
      </c>
      <c r="BG93" s="86">
        <f>MONTH(Table25[[#This Row],[Ja papildatvaļinājums - darbinieka darba uzsākšana iestādē, ja darbs projektā nav uzsākts 1.janvārī4]])</f>
        <v>1</v>
      </c>
      <c r="BH93" s="86">
        <f>DAY(Table25[[#This Row],[Ja papildatvaļinājums - darbinieka darba uzsākšana iestādē, ja darbs projektā nav uzsākts 1.janvārī4]])</f>
        <v>0</v>
      </c>
      <c r="BI93" s="147">
        <f t="shared" si="20"/>
        <v>1</v>
      </c>
      <c r="BJ93" s="144" cm="1">
        <f t="array" ref="BJ93">_xlfn.IFS($BF93=2021,$BI93,$BS93=2021,$BV93,$BF93&lt;2021,$BJ$22,$BS93&gt;2021,$BJ$22,$BF93&gt;2021,$BJ$22,$BS93&lt;2021,$BJ$22)</f>
        <v>365</v>
      </c>
      <c r="BK93" s="116" cm="1">
        <f t="array" ref="BK93">_xlfn.IFS($BF93=2022,$BI93,$BS93=2022,$BV93,$BF93&lt;2022,$BK$22,$BS93&gt;2022,$BK$22,$BF93&gt;2022,$BK$22,$BS93&lt;2022,$BK$22)</f>
        <v>365</v>
      </c>
      <c r="BL93" s="116" cm="1">
        <f t="array" ref="BL93">_xlfn.IFS($BF93=2023,$BI93,$BS93=2023,$BV93,$BF93&lt;2023,$BL$22,$BS93&gt;2023,$BL$22,$BF93&gt;2023,$BL$22,$BS93&lt;2023,$BL$22)</f>
        <v>365</v>
      </c>
      <c r="BM93" s="116" cm="1">
        <f t="array" ref="BM93">_xlfn.IFS($BF93=2024,$BI93,$BS93=2024,$BV93,$BF93&lt;2024,$BM$22,$BS93&gt;2024,$BM$22,$BF93&gt;2024,$BM$22,$BS93&lt;2024,$BM$22)</f>
        <v>366</v>
      </c>
      <c r="BN93" s="116" cm="1">
        <f t="array" ref="BN93">_xlfn.IFS($BF93=2025,$BI93,$BS93=2025,$BV93,$BF93&lt;2025,$BN$22,$BS93&gt;2025,$BN$22,$BF93&gt;2025,$BN$22,$BS93&lt;2025,$BN$22)</f>
        <v>365</v>
      </c>
      <c r="BO93" s="116" cm="1">
        <f t="array" ref="BO93">_xlfn.IFS($BF93=2026,$BI93,$BS93=2026,$BV93,$BF93&lt;2026,$BO$22,$BS93&gt;2026,$BO$22,$BF93&gt;2026,$BO$22,$BS93&lt;2026,$BO$22)</f>
        <v>365</v>
      </c>
      <c r="BP93" s="116" cm="1">
        <f t="array" ref="BP93">_xlfn.IFS($BF93=2027,$BI93,$BS93=2027,$BV93,$BF93&lt;2027,$BP$22,$BS93&gt;2027,$BP$22,$BF93&gt;2027,$BP$22,$BS93&lt;2027,$BP$22)</f>
        <v>365</v>
      </c>
      <c r="BQ93" s="116" cm="1">
        <f t="array" ref="BQ93">_xlfn.IFS($BF93=2028,$BI93,$BS93=2028,$BV93,$BF93&lt;2028,$BQ$22,$BS93&gt;2028,$BQ$22,$BF93&gt;2028,$BQ$22,$BS93&lt;2028,$BQ$22)</f>
        <v>366</v>
      </c>
      <c r="BR93" s="119" cm="1">
        <f t="array" ref="BR93">_xlfn.IFS($BF93=2029,$BI93,$BS93=2029,$BV93,$BF93&lt;2029,$BR$22,$BS93&gt;2029,$BR$22,$BF93&gt;2029,$BR$22,$BS93&lt;2029,$BR$22)</f>
        <v>365</v>
      </c>
      <c r="BS93" s="142">
        <f>YEAR(Table25[[#This Row],[Ja papildatvaļinājums - darbinieka darba beigšanas datums iestādē, ja darbs projektā nav beigts  31.decembrī5]])</f>
        <v>1900</v>
      </c>
      <c r="BT93" s="141">
        <f>MONTH(Table25[[#This Row],[Ja papildatvaļinājums - darbinieka darba beigšanas datums iestādē, ja darbs projektā nav beigts  31.decembrī5]])</f>
        <v>1</v>
      </c>
      <c r="BU93" s="141">
        <f>DAY(Table25[[#This Row],[Ja papildatvaļinājums - darbinieka darba beigšanas datums iestādē, ja darbs projektā nav beigts  31.decembrī5]])</f>
        <v>0</v>
      </c>
      <c r="BV93" s="141">
        <f>IF(YEAR($J93)=YEAR($K93),MIN(DATE($BS93,$BT93,$BU93),$K93)-MAX(DATE($BF93,$BG93,$BH93),$J93)+1,MIN(DATE($BS93,$BT93,$BU93),$K93)-MAX(DATE(Table25[[#This Row],[Darba beigu gads iestādē]],1,1))+1)</f>
        <v>1</v>
      </c>
    </row>
    <row r="94" spans="1:74" x14ac:dyDescent="0.3">
      <c r="A94" s="26">
        <v>71</v>
      </c>
      <c r="B94" s="3"/>
      <c r="C94" s="197"/>
      <c r="D94" s="198"/>
      <c r="E94" s="63">
        <f>SUMIF(Table25[[#This Row],[b.2021]:[c.2029]],"&gt;0",Table25[[#This Row],[b.2021]:[c.2029]])</f>
        <v>0</v>
      </c>
      <c r="F94" s="189"/>
      <c r="G94" s="190"/>
      <c r="H94" s="66">
        <f>Table25[[#This Row],[Atvaļinājuma dienu skaits, kas projektā attiecināts iepriekšējos MP ]]+Table25[[#This Row],[Atvaļinājuma dienu skaits, kas pieprasīts šajā MP3]]</f>
        <v>0</v>
      </c>
      <c r="I94" s="29">
        <f>Table25[[#This Row],[Atvaļinājums proporcionāli nostrādātajam laikam projektā (Visi atvaļinājumi kopā)]]-H94</f>
        <v>0</v>
      </c>
      <c r="J94" s="191"/>
      <c r="K94" s="192"/>
      <c r="L94" s="193"/>
      <c r="M94" s="194"/>
      <c r="N94" s="194"/>
      <c r="O94" s="194"/>
      <c r="P94" s="194"/>
      <c r="Q94" s="194"/>
      <c r="R94" s="194"/>
      <c r="S94" s="194"/>
      <c r="T94" s="195"/>
      <c r="U94" s="196"/>
      <c r="V94" s="106">
        <f>IF(COUNT(Table25[[#This Row],[Darba sākuma datums1]:[Amata pienākumu izpildes termiņš, vai darba beigu datums par kuru iesniegts MP2]])=2,MIN(DATE($V$23,12,31),$D94)-MAX(DATE($V$23,1,1),$C94)+1,0)</f>
        <v>0</v>
      </c>
      <c r="W94" s="99">
        <f>IF(COUNT(Table25[[#This Row],[Darba sākuma datums1]:[Amata pienākumu izpildes termiņš, vai darba beigu datums par kuru iesniegts MP2]])=2,MIN(DATE($W$23,12,31),$D94)-MAX(DATE($W$23,1,1),$C94)+1,0)</f>
        <v>0</v>
      </c>
      <c r="X94" s="99">
        <f>IF(COUNT(Table25[[#This Row],[Darba sākuma datums1]:[Amata pienākumu izpildes termiņš, vai darba beigu datums par kuru iesniegts MP2]])=2,MIN(DATE($X$23,12,31),$D94)-MAX(DATE($X$23,1,1),$C94)+1,0)</f>
        <v>0</v>
      </c>
      <c r="Y94" s="99">
        <f>IF(COUNT(Table25[[#This Row],[Darba sākuma datums1]:[Amata pienākumu izpildes termiņš, vai darba beigu datums par kuru iesniegts MP2]])=2,MIN(DATE($Y$23,12,31),$D94)-MAX(DATE($Y$23,1,1),$C94)+1,0)</f>
        <v>0</v>
      </c>
      <c r="Z94" s="99">
        <f>IF(COUNT(Table25[[#This Row],[Darba sākuma datums1]:[Amata pienākumu izpildes termiņš, vai darba beigu datums par kuru iesniegts MP2]])=2,MIN(DATE($Z$23,12,31),$D94)-MAX(DATE(Z$23,1,1),$C94)+1,0)</f>
        <v>0</v>
      </c>
      <c r="AA94" s="99">
        <f>IF(COUNT(Table25[[#This Row],[Darba sākuma datums1]:[Amata pienākumu izpildes termiņš, vai darba beigu datums par kuru iesniegts MP2]])=2,MIN(DATE($AA$23,12,31),$D94)-MAX(DATE($AA$23,1,1),$C94)+1,0)</f>
        <v>0</v>
      </c>
      <c r="AB94" s="99">
        <f>IF(COUNT(Table25[[#This Row],[Darba sākuma datums1]:[Amata pienākumu izpildes termiņš, vai darba beigu datums par kuru iesniegts MP2]])=2,MIN(DATE($AB$23,12,31),$D94)-MAX(DATE($AB$23,1,1),$C94)+1,0)</f>
        <v>0</v>
      </c>
      <c r="AC94" s="99">
        <f>IF(COUNT(Table25[[#This Row],[Darba sākuma datums1]:[Amata pienākumu izpildes termiņš, vai darba beigu datums par kuru iesniegts MP2]])=2,MIN(DATE($AC$23,12,31),$D94)-MAX(DATE($AC$23,1,1),$C94)+1,0)</f>
        <v>0</v>
      </c>
      <c r="AD94" s="109">
        <f>IF(COUNT(Table25[[#This Row],[Darba sākuma datums1]:[Amata pienākumu izpildes termiņš, vai darba beigu datums par kuru iesniegts MP2]])=2,MIN(DATE($AD$23,12,31),$D94)-MAX(DATE($AD$23,1,1),$C94)+1,0)</f>
        <v>0</v>
      </c>
      <c r="AE94" s="106">
        <f t="shared" si="21"/>
        <v>0</v>
      </c>
      <c r="AF94" s="99">
        <f t="shared" si="12"/>
        <v>0</v>
      </c>
      <c r="AG94" s="99">
        <f t="shared" si="13"/>
        <v>0</v>
      </c>
      <c r="AH94" s="99">
        <f t="shared" si="14"/>
        <v>0</v>
      </c>
      <c r="AI94" s="99">
        <f t="shared" si="15"/>
        <v>0</v>
      </c>
      <c r="AJ94" s="99">
        <f t="shared" si="16"/>
        <v>0</v>
      </c>
      <c r="AK94" s="99">
        <f t="shared" si="17"/>
        <v>0</v>
      </c>
      <c r="AL94" s="99">
        <f t="shared" si="18"/>
        <v>0</v>
      </c>
      <c r="AM94" s="100">
        <f t="shared" si="19"/>
        <v>0</v>
      </c>
      <c r="AN94" s="103" t="e">
        <f>Table25[[#This Row],[2021]]/Table25[[#This Row],[d.2021]]</f>
        <v>#DIV/0!</v>
      </c>
      <c r="AO94" s="104" t="e">
        <f>Table25[[#This Row],[2022]]/Table25[[#This Row],[d.2022]]</f>
        <v>#DIV/0!</v>
      </c>
      <c r="AP94" s="104" t="e">
        <f>Table25[[#This Row],[2023]]/Table25[[#This Row],[d.2023]]</f>
        <v>#DIV/0!</v>
      </c>
      <c r="AQ94" s="104" t="e">
        <f>Table25[[#This Row],[2024]]/Table25[[#This Row],[d.2024]]</f>
        <v>#DIV/0!</v>
      </c>
      <c r="AR94" s="104" t="e">
        <f>Table25[[#This Row],[2025]]/Table25[[#This Row],[d.2025]]</f>
        <v>#DIV/0!</v>
      </c>
      <c r="AS94" s="104" t="e">
        <f>Table25[[#This Row],[2026]]/Table25[[#This Row],[d.2026]]</f>
        <v>#DIV/0!</v>
      </c>
      <c r="AT94" s="104" t="e">
        <f>Table25[[#This Row],[2027]]/Table25[[#This Row],[d.2027]]</f>
        <v>#DIV/0!</v>
      </c>
      <c r="AU94" s="104" t="e">
        <f>Table25[[#This Row],[2028]]/Table25[[#This Row],[d.2028]]</f>
        <v>#DIV/0!</v>
      </c>
      <c r="AV94" s="108" t="e">
        <f>Table25[[#This Row],[2029]]/Table25[[#This Row],[d.2029]]</f>
        <v>#DIV/0!</v>
      </c>
      <c r="AW94" s="97" t="e">
        <f>Table25[[#This Row],[e.2021]]/Table25[[#This Row],[Papildatvaļinājums par 20216]]</f>
        <v>#DIV/0!</v>
      </c>
      <c r="AX94" s="97" t="e">
        <f>Table25[[#This Row],[e.2022]]/Table25[[#This Row],[Papildatvaļinājums par 20226]]</f>
        <v>#DIV/0!</v>
      </c>
      <c r="AY94" s="97" t="e">
        <f>Table25[[#This Row],[e.2023]]/Table25[[#This Row],[Papildatvaļinājums par 20236]]</f>
        <v>#DIV/0!</v>
      </c>
      <c r="AZ94" s="97" t="e">
        <f>Table25[[#This Row],[e.2024]]/Table25[[#This Row],[Papildatvaļinājums par 20246]]</f>
        <v>#DIV/0!</v>
      </c>
      <c r="BA94" s="97" t="e">
        <f>Table25[[#This Row],[e.2025]]/Table25[[#This Row],[Papildatvaļinājums par 20256]]</f>
        <v>#DIV/0!</v>
      </c>
      <c r="BB94" s="97" t="e">
        <f>Table25[[#This Row],[e.2026]]/Table25[[#This Row],[Papildatvaļinājums par 20266]]</f>
        <v>#DIV/0!</v>
      </c>
      <c r="BC94" s="97" t="e">
        <f>Table25[[#This Row],[e.2027]]/Table25[[#This Row],[Papildatvaļinājums par 20276]]</f>
        <v>#DIV/0!</v>
      </c>
      <c r="BD94" s="97" t="e">
        <f>Table25[[#This Row],[e.2028]]/Table25[[#This Row],[Papildatvaļinājums par 20286]]</f>
        <v>#DIV/0!</v>
      </c>
      <c r="BE94" s="98" t="e">
        <f>Table25[[#This Row],[e.2029]]/Table25[[#This Row],[Papildatvaļinājums par 20296]]</f>
        <v>#DIV/0!</v>
      </c>
      <c r="BF94" s="85">
        <f>YEAR(Table25[[#This Row],[Ja papildatvaļinājums - darbinieka darba uzsākšana iestādē, ja darbs projektā nav uzsākts 1.janvārī4]])</f>
        <v>1900</v>
      </c>
      <c r="BG94" s="86">
        <f>MONTH(Table25[[#This Row],[Ja papildatvaļinājums - darbinieka darba uzsākšana iestādē, ja darbs projektā nav uzsākts 1.janvārī4]])</f>
        <v>1</v>
      </c>
      <c r="BH94" s="86">
        <f>DAY(Table25[[#This Row],[Ja papildatvaļinājums - darbinieka darba uzsākšana iestādē, ja darbs projektā nav uzsākts 1.janvārī4]])</f>
        <v>0</v>
      </c>
      <c r="BI94" s="147">
        <f t="shared" si="20"/>
        <v>1</v>
      </c>
      <c r="BJ94" s="144" cm="1">
        <f t="array" ref="BJ94">_xlfn.IFS($BF94=2021,$BI94,$BS94=2021,$BV94,$BF94&lt;2021,$BJ$22,$BS94&gt;2021,$BJ$22,$BF94&gt;2021,$BJ$22,$BS94&lt;2021,$BJ$22)</f>
        <v>365</v>
      </c>
      <c r="BK94" s="116" cm="1">
        <f t="array" ref="BK94">_xlfn.IFS($BF94=2022,$BI94,$BS94=2022,$BV94,$BF94&lt;2022,$BK$22,$BS94&gt;2022,$BK$22,$BF94&gt;2022,$BK$22,$BS94&lt;2022,$BK$22)</f>
        <v>365</v>
      </c>
      <c r="BL94" s="116" cm="1">
        <f t="array" ref="BL94">_xlfn.IFS($BF94=2023,$BI94,$BS94=2023,$BV94,$BF94&lt;2023,$BL$22,$BS94&gt;2023,$BL$22,$BF94&gt;2023,$BL$22,$BS94&lt;2023,$BL$22)</f>
        <v>365</v>
      </c>
      <c r="BM94" s="116" cm="1">
        <f t="array" ref="BM94">_xlfn.IFS($BF94=2024,$BI94,$BS94=2024,$BV94,$BF94&lt;2024,$BM$22,$BS94&gt;2024,$BM$22,$BF94&gt;2024,$BM$22,$BS94&lt;2024,$BM$22)</f>
        <v>366</v>
      </c>
      <c r="BN94" s="116" cm="1">
        <f t="array" ref="BN94">_xlfn.IFS($BF94=2025,$BI94,$BS94=2025,$BV94,$BF94&lt;2025,$BN$22,$BS94&gt;2025,$BN$22,$BF94&gt;2025,$BN$22,$BS94&lt;2025,$BN$22)</f>
        <v>365</v>
      </c>
      <c r="BO94" s="116" cm="1">
        <f t="array" ref="BO94">_xlfn.IFS($BF94=2026,$BI94,$BS94=2026,$BV94,$BF94&lt;2026,$BO$22,$BS94&gt;2026,$BO$22,$BF94&gt;2026,$BO$22,$BS94&lt;2026,$BO$22)</f>
        <v>365</v>
      </c>
      <c r="BP94" s="116" cm="1">
        <f t="array" ref="BP94">_xlfn.IFS($BF94=2027,$BI94,$BS94=2027,$BV94,$BF94&lt;2027,$BP$22,$BS94&gt;2027,$BP$22,$BF94&gt;2027,$BP$22,$BS94&lt;2027,$BP$22)</f>
        <v>365</v>
      </c>
      <c r="BQ94" s="116" cm="1">
        <f t="array" ref="BQ94">_xlfn.IFS($BF94=2028,$BI94,$BS94=2028,$BV94,$BF94&lt;2028,$BQ$22,$BS94&gt;2028,$BQ$22,$BF94&gt;2028,$BQ$22,$BS94&lt;2028,$BQ$22)</f>
        <v>366</v>
      </c>
      <c r="BR94" s="119" cm="1">
        <f t="array" ref="BR94">_xlfn.IFS($BF94=2029,$BI94,$BS94=2029,$BV94,$BF94&lt;2029,$BR$22,$BS94&gt;2029,$BR$22,$BF94&gt;2029,$BR$22,$BS94&lt;2029,$BR$22)</f>
        <v>365</v>
      </c>
      <c r="BS94" s="142">
        <f>YEAR(Table25[[#This Row],[Ja papildatvaļinājums - darbinieka darba beigšanas datums iestādē, ja darbs projektā nav beigts  31.decembrī5]])</f>
        <v>1900</v>
      </c>
      <c r="BT94" s="141">
        <f>MONTH(Table25[[#This Row],[Ja papildatvaļinājums - darbinieka darba beigšanas datums iestādē, ja darbs projektā nav beigts  31.decembrī5]])</f>
        <v>1</v>
      </c>
      <c r="BU94" s="141">
        <f>DAY(Table25[[#This Row],[Ja papildatvaļinājums - darbinieka darba beigšanas datums iestādē, ja darbs projektā nav beigts  31.decembrī5]])</f>
        <v>0</v>
      </c>
      <c r="BV94" s="141">
        <f>IF(YEAR($J94)=YEAR($K94),MIN(DATE($BS94,$BT94,$BU94),$K94)-MAX(DATE($BF94,$BG94,$BH94),$J94)+1,MIN(DATE($BS94,$BT94,$BU94),$K94)-MAX(DATE(Table25[[#This Row],[Darba beigu gads iestādē]],1,1))+1)</f>
        <v>1</v>
      </c>
    </row>
    <row r="95" spans="1:74" x14ac:dyDescent="0.3">
      <c r="A95" s="26">
        <v>72</v>
      </c>
      <c r="B95" s="3"/>
      <c r="C95" s="197"/>
      <c r="D95" s="198"/>
      <c r="E95" s="63">
        <f>SUMIF(Table25[[#This Row],[b.2021]:[c.2029]],"&gt;0",Table25[[#This Row],[b.2021]:[c.2029]])</f>
        <v>0</v>
      </c>
      <c r="F95" s="189"/>
      <c r="G95" s="190"/>
      <c r="H95" s="66">
        <f>Table25[[#This Row],[Atvaļinājuma dienu skaits, kas projektā attiecināts iepriekšējos MP ]]+Table25[[#This Row],[Atvaļinājuma dienu skaits, kas pieprasīts šajā MP3]]</f>
        <v>0</v>
      </c>
      <c r="I95" s="29">
        <f>Table25[[#This Row],[Atvaļinājums proporcionāli nostrādātajam laikam projektā (Visi atvaļinājumi kopā)]]-H95</f>
        <v>0</v>
      </c>
      <c r="J95" s="191"/>
      <c r="K95" s="192"/>
      <c r="L95" s="193"/>
      <c r="M95" s="194"/>
      <c r="N95" s="194"/>
      <c r="O95" s="194"/>
      <c r="P95" s="194"/>
      <c r="Q95" s="194"/>
      <c r="R95" s="194"/>
      <c r="S95" s="194"/>
      <c r="T95" s="195"/>
      <c r="U95" s="196"/>
      <c r="V95" s="106">
        <f>IF(COUNT(Table25[[#This Row],[Darba sākuma datums1]:[Amata pienākumu izpildes termiņš, vai darba beigu datums par kuru iesniegts MP2]])=2,MIN(DATE($V$23,12,31),$D95)-MAX(DATE($V$23,1,1),$C95)+1,0)</f>
        <v>0</v>
      </c>
      <c r="W95" s="99">
        <f>IF(COUNT(Table25[[#This Row],[Darba sākuma datums1]:[Amata pienākumu izpildes termiņš, vai darba beigu datums par kuru iesniegts MP2]])=2,MIN(DATE($W$23,12,31),$D95)-MAX(DATE($W$23,1,1),$C95)+1,0)</f>
        <v>0</v>
      </c>
      <c r="X95" s="99">
        <f>IF(COUNT(Table25[[#This Row],[Darba sākuma datums1]:[Amata pienākumu izpildes termiņš, vai darba beigu datums par kuru iesniegts MP2]])=2,MIN(DATE($X$23,12,31),$D95)-MAX(DATE($X$23,1,1),$C95)+1,0)</f>
        <v>0</v>
      </c>
      <c r="Y95" s="99">
        <f>IF(COUNT(Table25[[#This Row],[Darba sākuma datums1]:[Amata pienākumu izpildes termiņš, vai darba beigu datums par kuru iesniegts MP2]])=2,MIN(DATE($Y$23,12,31),$D95)-MAX(DATE($Y$23,1,1),$C95)+1,0)</f>
        <v>0</v>
      </c>
      <c r="Z95" s="99">
        <f>IF(COUNT(Table25[[#This Row],[Darba sākuma datums1]:[Amata pienākumu izpildes termiņš, vai darba beigu datums par kuru iesniegts MP2]])=2,MIN(DATE($Z$23,12,31),$D95)-MAX(DATE(Z$23,1,1),$C95)+1,0)</f>
        <v>0</v>
      </c>
      <c r="AA95" s="99">
        <f>IF(COUNT(Table25[[#This Row],[Darba sākuma datums1]:[Amata pienākumu izpildes termiņš, vai darba beigu datums par kuru iesniegts MP2]])=2,MIN(DATE($AA$23,12,31),$D95)-MAX(DATE($AA$23,1,1),$C95)+1,0)</f>
        <v>0</v>
      </c>
      <c r="AB95" s="99">
        <f>IF(COUNT(Table25[[#This Row],[Darba sākuma datums1]:[Amata pienākumu izpildes termiņš, vai darba beigu datums par kuru iesniegts MP2]])=2,MIN(DATE($AB$23,12,31),$D95)-MAX(DATE($AB$23,1,1),$C95)+1,0)</f>
        <v>0</v>
      </c>
      <c r="AC95" s="99">
        <f>IF(COUNT(Table25[[#This Row],[Darba sākuma datums1]:[Amata pienākumu izpildes termiņš, vai darba beigu datums par kuru iesniegts MP2]])=2,MIN(DATE($AC$23,12,31),$D95)-MAX(DATE($AC$23,1,1),$C95)+1,0)</f>
        <v>0</v>
      </c>
      <c r="AD95" s="109">
        <f>IF(COUNT(Table25[[#This Row],[Darba sākuma datums1]:[Amata pienākumu izpildes termiņš, vai darba beigu datums par kuru iesniegts MP2]])=2,MIN(DATE($AD$23,12,31),$D95)-MAX(DATE($AD$23,1,1),$C95)+1,0)</f>
        <v>0</v>
      </c>
      <c r="AE95" s="106">
        <f t="shared" si="21"/>
        <v>0</v>
      </c>
      <c r="AF95" s="99">
        <f t="shared" si="12"/>
        <v>0</v>
      </c>
      <c r="AG95" s="99">
        <f t="shared" si="13"/>
        <v>0</v>
      </c>
      <c r="AH95" s="99">
        <f t="shared" si="14"/>
        <v>0</v>
      </c>
      <c r="AI95" s="99">
        <f t="shared" si="15"/>
        <v>0</v>
      </c>
      <c r="AJ95" s="99">
        <f t="shared" si="16"/>
        <v>0</v>
      </c>
      <c r="AK95" s="99">
        <f t="shared" si="17"/>
        <v>0</v>
      </c>
      <c r="AL95" s="99">
        <f t="shared" si="18"/>
        <v>0</v>
      </c>
      <c r="AM95" s="100">
        <f t="shared" si="19"/>
        <v>0</v>
      </c>
      <c r="AN95" s="103" t="e">
        <f>Table25[[#This Row],[2021]]/Table25[[#This Row],[d.2021]]</f>
        <v>#DIV/0!</v>
      </c>
      <c r="AO95" s="104" t="e">
        <f>Table25[[#This Row],[2022]]/Table25[[#This Row],[d.2022]]</f>
        <v>#DIV/0!</v>
      </c>
      <c r="AP95" s="104" t="e">
        <f>Table25[[#This Row],[2023]]/Table25[[#This Row],[d.2023]]</f>
        <v>#DIV/0!</v>
      </c>
      <c r="AQ95" s="104" t="e">
        <f>Table25[[#This Row],[2024]]/Table25[[#This Row],[d.2024]]</f>
        <v>#DIV/0!</v>
      </c>
      <c r="AR95" s="104" t="e">
        <f>Table25[[#This Row],[2025]]/Table25[[#This Row],[d.2025]]</f>
        <v>#DIV/0!</v>
      </c>
      <c r="AS95" s="104" t="e">
        <f>Table25[[#This Row],[2026]]/Table25[[#This Row],[d.2026]]</f>
        <v>#DIV/0!</v>
      </c>
      <c r="AT95" s="104" t="e">
        <f>Table25[[#This Row],[2027]]/Table25[[#This Row],[d.2027]]</f>
        <v>#DIV/0!</v>
      </c>
      <c r="AU95" s="104" t="e">
        <f>Table25[[#This Row],[2028]]/Table25[[#This Row],[d.2028]]</f>
        <v>#DIV/0!</v>
      </c>
      <c r="AV95" s="108" t="e">
        <f>Table25[[#This Row],[2029]]/Table25[[#This Row],[d.2029]]</f>
        <v>#DIV/0!</v>
      </c>
      <c r="AW95" s="97" t="e">
        <f>Table25[[#This Row],[e.2021]]/Table25[[#This Row],[Papildatvaļinājums par 20216]]</f>
        <v>#DIV/0!</v>
      </c>
      <c r="AX95" s="97" t="e">
        <f>Table25[[#This Row],[e.2022]]/Table25[[#This Row],[Papildatvaļinājums par 20226]]</f>
        <v>#DIV/0!</v>
      </c>
      <c r="AY95" s="97" t="e">
        <f>Table25[[#This Row],[e.2023]]/Table25[[#This Row],[Papildatvaļinājums par 20236]]</f>
        <v>#DIV/0!</v>
      </c>
      <c r="AZ95" s="97" t="e">
        <f>Table25[[#This Row],[e.2024]]/Table25[[#This Row],[Papildatvaļinājums par 20246]]</f>
        <v>#DIV/0!</v>
      </c>
      <c r="BA95" s="97" t="e">
        <f>Table25[[#This Row],[e.2025]]/Table25[[#This Row],[Papildatvaļinājums par 20256]]</f>
        <v>#DIV/0!</v>
      </c>
      <c r="BB95" s="97" t="e">
        <f>Table25[[#This Row],[e.2026]]/Table25[[#This Row],[Papildatvaļinājums par 20266]]</f>
        <v>#DIV/0!</v>
      </c>
      <c r="BC95" s="97" t="e">
        <f>Table25[[#This Row],[e.2027]]/Table25[[#This Row],[Papildatvaļinājums par 20276]]</f>
        <v>#DIV/0!</v>
      </c>
      <c r="BD95" s="97" t="e">
        <f>Table25[[#This Row],[e.2028]]/Table25[[#This Row],[Papildatvaļinājums par 20286]]</f>
        <v>#DIV/0!</v>
      </c>
      <c r="BE95" s="98" t="e">
        <f>Table25[[#This Row],[e.2029]]/Table25[[#This Row],[Papildatvaļinājums par 20296]]</f>
        <v>#DIV/0!</v>
      </c>
      <c r="BF95" s="85">
        <f>YEAR(Table25[[#This Row],[Ja papildatvaļinājums - darbinieka darba uzsākšana iestādē, ja darbs projektā nav uzsākts 1.janvārī4]])</f>
        <v>1900</v>
      </c>
      <c r="BG95" s="86">
        <f>MONTH(Table25[[#This Row],[Ja papildatvaļinājums - darbinieka darba uzsākšana iestādē, ja darbs projektā nav uzsākts 1.janvārī4]])</f>
        <v>1</v>
      </c>
      <c r="BH95" s="86">
        <f>DAY(Table25[[#This Row],[Ja papildatvaļinājums - darbinieka darba uzsākšana iestādē, ja darbs projektā nav uzsākts 1.janvārī4]])</f>
        <v>0</v>
      </c>
      <c r="BI95" s="147">
        <f t="shared" si="20"/>
        <v>1</v>
      </c>
      <c r="BJ95" s="144" cm="1">
        <f t="array" ref="BJ95">_xlfn.IFS($BF95=2021,$BI95,$BS95=2021,$BV95,$BF95&lt;2021,$BJ$22,$BS95&gt;2021,$BJ$22,$BF95&gt;2021,$BJ$22,$BS95&lt;2021,$BJ$22)</f>
        <v>365</v>
      </c>
      <c r="BK95" s="116" cm="1">
        <f t="array" ref="BK95">_xlfn.IFS($BF95=2022,$BI95,$BS95=2022,$BV95,$BF95&lt;2022,$BK$22,$BS95&gt;2022,$BK$22,$BF95&gt;2022,$BK$22,$BS95&lt;2022,$BK$22)</f>
        <v>365</v>
      </c>
      <c r="BL95" s="116" cm="1">
        <f t="array" ref="BL95">_xlfn.IFS($BF95=2023,$BI95,$BS95=2023,$BV95,$BF95&lt;2023,$BL$22,$BS95&gt;2023,$BL$22,$BF95&gt;2023,$BL$22,$BS95&lt;2023,$BL$22)</f>
        <v>365</v>
      </c>
      <c r="BM95" s="116" cm="1">
        <f t="array" ref="BM95">_xlfn.IFS($BF95=2024,$BI95,$BS95=2024,$BV95,$BF95&lt;2024,$BM$22,$BS95&gt;2024,$BM$22,$BF95&gt;2024,$BM$22,$BS95&lt;2024,$BM$22)</f>
        <v>366</v>
      </c>
      <c r="BN95" s="116" cm="1">
        <f t="array" ref="BN95">_xlfn.IFS($BF95=2025,$BI95,$BS95=2025,$BV95,$BF95&lt;2025,$BN$22,$BS95&gt;2025,$BN$22,$BF95&gt;2025,$BN$22,$BS95&lt;2025,$BN$22)</f>
        <v>365</v>
      </c>
      <c r="BO95" s="116" cm="1">
        <f t="array" ref="BO95">_xlfn.IFS($BF95=2026,$BI95,$BS95=2026,$BV95,$BF95&lt;2026,$BO$22,$BS95&gt;2026,$BO$22,$BF95&gt;2026,$BO$22,$BS95&lt;2026,$BO$22)</f>
        <v>365</v>
      </c>
      <c r="BP95" s="116" cm="1">
        <f t="array" ref="BP95">_xlfn.IFS($BF95=2027,$BI95,$BS95=2027,$BV95,$BF95&lt;2027,$BP$22,$BS95&gt;2027,$BP$22,$BF95&gt;2027,$BP$22,$BS95&lt;2027,$BP$22)</f>
        <v>365</v>
      </c>
      <c r="BQ95" s="116" cm="1">
        <f t="array" ref="BQ95">_xlfn.IFS($BF95=2028,$BI95,$BS95=2028,$BV95,$BF95&lt;2028,$BQ$22,$BS95&gt;2028,$BQ$22,$BF95&gt;2028,$BQ$22,$BS95&lt;2028,$BQ$22)</f>
        <v>366</v>
      </c>
      <c r="BR95" s="119" cm="1">
        <f t="array" ref="BR95">_xlfn.IFS($BF95=2029,$BI95,$BS95=2029,$BV95,$BF95&lt;2029,$BR$22,$BS95&gt;2029,$BR$22,$BF95&gt;2029,$BR$22,$BS95&lt;2029,$BR$22)</f>
        <v>365</v>
      </c>
      <c r="BS95" s="142">
        <f>YEAR(Table25[[#This Row],[Ja papildatvaļinājums - darbinieka darba beigšanas datums iestādē, ja darbs projektā nav beigts  31.decembrī5]])</f>
        <v>1900</v>
      </c>
      <c r="BT95" s="141">
        <f>MONTH(Table25[[#This Row],[Ja papildatvaļinājums - darbinieka darba beigšanas datums iestādē, ja darbs projektā nav beigts  31.decembrī5]])</f>
        <v>1</v>
      </c>
      <c r="BU95" s="141">
        <f>DAY(Table25[[#This Row],[Ja papildatvaļinājums - darbinieka darba beigšanas datums iestādē, ja darbs projektā nav beigts  31.decembrī5]])</f>
        <v>0</v>
      </c>
      <c r="BV95" s="141">
        <f>IF(YEAR($J95)=YEAR($K95),MIN(DATE($BS95,$BT95,$BU95),$K95)-MAX(DATE($BF95,$BG95,$BH95),$J95)+1,MIN(DATE($BS95,$BT95,$BU95),$K95)-MAX(DATE(Table25[[#This Row],[Darba beigu gads iestādē]],1,1))+1)</f>
        <v>1</v>
      </c>
    </row>
    <row r="96" spans="1:74" x14ac:dyDescent="0.3">
      <c r="A96" s="26">
        <v>73</v>
      </c>
      <c r="B96" s="3"/>
      <c r="C96" s="197"/>
      <c r="D96" s="198"/>
      <c r="E96" s="63">
        <f>SUMIF(Table25[[#This Row],[b.2021]:[c.2029]],"&gt;0",Table25[[#This Row],[b.2021]:[c.2029]])</f>
        <v>0</v>
      </c>
      <c r="F96" s="189"/>
      <c r="G96" s="190"/>
      <c r="H96" s="66">
        <f>Table25[[#This Row],[Atvaļinājuma dienu skaits, kas projektā attiecināts iepriekšējos MP ]]+Table25[[#This Row],[Atvaļinājuma dienu skaits, kas pieprasīts šajā MP3]]</f>
        <v>0</v>
      </c>
      <c r="I96" s="29">
        <f>Table25[[#This Row],[Atvaļinājums proporcionāli nostrādātajam laikam projektā (Visi atvaļinājumi kopā)]]-H96</f>
        <v>0</v>
      </c>
      <c r="J96" s="191"/>
      <c r="K96" s="192"/>
      <c r="L96" s="193"/>
      <c r="M96" s="194"/>
      <c r="N96" s="194"/>
      <c r="O96" s="194"/>
      <c r="P96" s="194"/>
      <c r="Q96" s="194"/>
      <c r="R96" s="194"/>
      <c r="S96" s="194"/>
      <c r="T96" s="195"/>
      <c r="U96" s="196"/>
      <c r="V96" s="106">
        <f>IF(COUNT(Table25[[#This Row],[Darba sākuma datums1]:[Amata pienākumu izpildes termiņš, vai darba beigu datums par kuru iesniegts MP2]])=2,MIN(DATE($V$23,12,31),$D96)-MAX(DATE($V$23,1,1),$C96)+1,0)</f>
        <v>0</v>
      </c>
      <c r="W96" s="99">
        <f>IF(COUNT(Table25[[#This Row],[Darba sākuma datums1]:[Amata pienākumu izpildes termiņš, vai darba beigu datums par kuru iesniegts MP2]])=2,MIN(DATE($W$23,12,31),$D96)-MAX(DATE($W$23,1,1),$C96)+1,0)</f>
        <v>0</v>
      </c>
      <c r="X96" s="99">
        <f>IF(COUNT(Table25[[#This Row],[Darba sākuma datums1]:[Amata pienākumu izpildes termiņš, vai darba beigu datums par kuru iesniegts MP2]])=2,MIN(DATE($X$23,12,31),$D96)-MAX(DATE($X$23,1,1),$C96)+1,0)</f>
        <v>0</v>
      </c>
      <c r="Y96" s="99">
        <f>IF(COUNT(Table25[[#This Row],[Darba sākuma datums1]:[Amata pienākumu izpildes termiņš, vai darba beigu datums par kuru iesniegts MP2]])=2,MIN(DATE($Y$23,12,31),$D96)-MAX(DATE($Y$23,1,1),$C96)+1,0)</f>
        <v>0</v>
      </c>
      <c r="Z96" s="99">
        <f>IF(COUNT(Table25[[#This Row],[Darba sākuma datums1]:[Amata pienākumu izpildes termiņš, vai darba beigu datums par kuru iesniegts MP2]])=2,MIN(DATE($Z$23,12,31),$D96)-MAX(DATE(Z$23,1,1),$C96)+1,0)</f>
        <v>0</v>
      </c>
      <c r="AA96" s="99">
        <f>IF(COUNT(Table25[[#This Row],[Darba sākuma datums1]:[Amata pienākumu izpildes termiņš, vai darba beigu datums par kuru iesniegts MP2]])=2,MIN(DATE($AA$23,12,31),$D96)-MAX(DATE($AA$23,1,1),$C96)+1,0)</f>
        <v>0</v>
      </c>
      <c r="AB96" s="99">
        <f>IF(COUNT(Table25[[#This Row],[Darba sākuma datums1]:[Amata pienākumu izpildes termiņš, vai darba beigu datums par kuru iesniegts MP2]])=2,MIN(DATE($AB$23,12,31),$D96)-MAX(DATE($AB$23,1,1),$C96)+1,0)</f>
        <v>0</v>
      </c>
      <c r="AC96" s="99">
        <f>IF(COUNT(Table25[[#This Row],[Darba sākuma datums1]:[Amata pienākumu izpildes termiņš, vai darba beigu datums par kuru iesniegts MP2]])=2,MIN(DATE($AC$23,12,31),$D96)-MAX(DATE($AC$23,1,1),$C96)+1,0)</f>
        <v>0</v>
      </c>
      <c r="AD96" s="109">
        <f>IF(COUNT(Table25[[#This Row],[Darba sākuma datums1]:[Amata pienākumu izpildes termiņš, vai darba beigu datums par kuru iesniegts MP2]])=2,MIN(DATE($AD$23,12,31),$D96)-MAX(DATE($AD$23,1,1),$C96)+1,0)</f>
        <v>0</v>
      </c>
      <c r="AE96" s="106">
        <f t="shared" si="21"/>
        <v>0</v>
      </c>
      <c r="AF96" s="99">
        <f t="shared" si="12"/>
        <v>0</v>
      </c>
      <c r="AG96" s="99">
        <f t="shared" si="13"/>
        <v>0</v>
      </c>
      <c r="AH96" s="99">
        <f t="shared" si="14"/>
        <v>0</v>
      </c>
      <c r="AI96" s="99">
        <f t="shared" si="15"/>
        <v>0</v>
      </c>
      <c r="AJ96" s="99">
        <f t="shared" si="16"/>
        <v>0</v>
      </c>
      <c r="AK96" s="99">
        <f t="shared" si="17"/>
        <v>0</v>
      </c>
      <c r="AL96" s="99">
        <f t="shared" si="18"/>
        <v>0</v>
      </c>
      <c r="AM96" s="100">
        <f t="shared" si="19"/>
        <v>0</v>
      </c>
      <c r="AN96" s="103" t="e">
        <f>Table25[[#This Row],[2021]]/Table25[[#This Row],[d.2021]]</f>
        <v>#DIV/0!</v>
      </c>
      <c r="AO96" s="104" t="e">
        <f>Table25[[#This Row],[2022]]/Table25[[#This Row],[d.2022]]</f>
        <v>#DIV/0!</v>
      </c>
      <c r="AP96" s="104" t="e">
        <f>Table25[[#This Row],[2023]]/Table25[[#This Row],[d.2023]]</f>
        <v>#DIV/0!</v>
      </c>
      <c r="AQ96" s="104" t="e">
        <f>Table25[[#This Row],[2024]]/Table25[[#This Row],[d.2024]]</f>
        <v>#DIV/0!</v>
      </c>
      <c r="AR96" s="104" t="e">
        <f>Table25[[#This Row],[2025]]/Table25[[#This Row],[d.2025]]</f>
        <v>#DIV/0!</v>
      </c>
      <c r="AS96" s="104" t="e">
        <f>Table25[[#This Row],[2026]]/Table25[[#This Row],[d.2026]]</f>
        <v>#DIV/0!</v>
      </c>
      <c r="AT96" s="104" t="e">
        <f>Table25[[#This Row],[2027]]/Table25[[#This Row],[d.2027]]</f>
        <v>#DIV/0!</v>
      </c>
      <c r="AU96" s="104" t="e">
        <f>Table25[[#This Row],[2028]]/Table25[[#This Row],[d.2028]]</f>
        <v>#DIV/0!</v>
      </c>
      <c r="AV96" s="108" t="e">
        <f>Table25[[#This Row],[2029]]/Table25[[#This Row],[d.2029]]</f>
        <v>#DIV/0!</v>
      </c>
      <c r="AW96" s="97" t="e">
        <f>Table25[[#This Row],[e.2021]]/Table25[[#This Row],[Papildatvaļinājums par 20216]]</f>
        <v>#DIV/0!</v>
      </c>
      <c r="AX96" s="97" t="e">
        <f>Table25[[#This Row],[e.2022]]/Table25[[#This Row],[Papildatvaļinājums par 20226]]</f>
        <v>#DIV/0!</v>
      </c>
      <c r="AY96" s="97" t="e">
        <f>Table25[[#This Row],[e.2023]]/Table25[[#This Row],[Papildatvaļinājums par 20236]]</f>
        <v>#DIV/0!</v>
      </c>
      <c r="AZ96" s="97" t="e">
        <f>Table25[[#This Row],[e.2024]]/Table25[[#This Row],[Papildatvaļinājums par 20246]]</f>
        <v>#DIV/0!</v>
      </c>
      <c r="BA96" s="97" t="e">
        <f>Table25[[#This Row],[e.2025]]/Table25[[#This Row],[Papildatvaļinājums par 20256]]</f>
        <v>#DIV/0!</v>
      </c>
      <c r="BB96" s="97" t="e">
        <f>Table25[[#This Row],[e.2026]]/Table25[[#This Row],[Papildatvaļinājums par 20266]]</f>
        <v>#DIV/0!</v>
      </c>
      <c r="BC96" s="97" t="e">
        <f>Table25[[#This Row],[e.2027]]/Table25[[#This Row],[Papildatvaļinājums par 20276]]</f>
        <v>#DIV/0!</v>
      </c>
      <c r="BD96" s="97" t="e">
        <f>Table25[[#This Row],[e.2028]]/Table25[[#This Row],[Papildatvaļinājums par 20286]]</f>
        <v>#DIV/0!</v>
      </c>
      <c r="BE96" s="98" t="e">
        <f>Table25[[#This Row],[e.2029]]/Table25[[#This Row],[Papildatvaļinājums par 20296]]</f>
        <v>#DIV/0!</v>
      </c>
      <c r="BF96" s="85">
        <f>YEAR(Table25[[#This Row],[Ja papildatvaļinājums - darbinieka darba uzsākšana iestādē, ja darbs projektā nav uzsākts 1.janvārī4]])</f>
        <v>1900</v>
      </c>
      <c r="BG96" s="86">
        <f>MONTH(Table25[[#This Row],[Ja papildatvaļinājums - darbinieka darba uzsākšana iestādē, ja darbs projektā nav uzsākts 1.janvārī4]])</f>
        <v>1</v>
      </c>
      <c r="BH96" s="86">
        <f>DAY(Table25[[#This Row],[Ja papildatvaļinājums - darbinieka darba uzsākšana iestādē, ja darbs projektā nav uzsākts 1.janvārī4]])</f>
        <v>0</v>
      </c>
      <c r="BI96" s="147">
        <f t="shared" si="20"/>
        <v>1</v>
      </c>
      <c r="BJ96" s="144" cm="1">
        <f t="array" ref="BJ96">_xlfn.IFS($BF96=2021,$BI96,$BS96=2021,$BV96,$BF96&lt;2021,$BJ$22,$BS96&gt;2021,$BJ$22,$BF96&gt;2021,$BJ$22,$BS96&lt;2021,$BJ$22)</f>
        <v>365</v>
      </c>
      <c r="BK96" s="116" cm="1">
        <f t="array" ref="BK96">_xlfn.IFS($BF96=2022,$BI96,$BS96=2022,$BV96,$BF96&lt;2022,$BK$22,$BS96&gt;2022,$BK$22,$BF96&gt;2022,$BK$22,$BS96&lt;2022,$BK$22)</f>
        <v>365</v>
      </c>
      <c r="BL96" s="116" cm="1">
        <f t="array" ref="BL96">_xlfn.IFS($BF96=2023,$BI96,$BS96=2023,$BV96,$BF96&lt;2023,$BL$22,$BS96&gt;2023,$BL$22,$BF96&gt;2023,$BL$22,$BS96&lt;2023,$BL$22)</f>
        <v>365</v>
      </c>
      <c r="BM96" s="116" cm="1">
        <f t="array" ref="BM96">_xlfn.IFS($BF96=2024,$BI96,$BS96=2024,$BV96,$BF96&lt;2024,$BM$22,$BS96&gt;2024,$BM$22,$BF96&gt;2024,$BM$22,$BS96&lt;2024,$BM$22)</f>
        <v>366</v>
      </c>
      <c r="BN96" s="116" cm="1">
        <f t="array" ref="BN96">_xlfn.IFS($BF96=2025,$BI96,$BS96=2025,$BV96,$BF96&lt;2025,$BN$22,$BS96&gt;2025,$BN$22,$BF96&gt;2025,$BN$22,$BS96&lt;2025,$BN$22)</f>
        <v>365</v>
      </c>
      <c r="BO96" s="116" cm="1">
        <f t="array" ref="BO96">_xlfn.IFS($BF96=2026,$BI96,$BS96=2026,$BV96,$BF96&lt;2026,$BO$22,$BS96&gt;2026,$BO$22,$BF96&gt;2026,$BO$22,$BS96&lt;2026,$BO$22)</f>
        <v>365</v>
      </c>
      <c r="BP96" s="116" cm="1">
        <f t="array" ref="BP96">_xlfn.IFS($BF96=2027,$BI96,$BS96=2027,$BV96,$BF96&lt;2027,$BP$22,$BS96&gt;2027,$BP$22,$BF96&gt;2027,$BP$22,$BS96&lt;2027,$BP$22)</f>
        <v>365</v>
      </c>
      <c r="BQ96" s="116" cm="1">
        <f t="array" ref="BQ96">_xlfn.IFS($BF96=2028,$BI96,$BS96=2028,$BV96,$BF96&lt;2028,$BQ$22,$BS96&gt;2028,$BQ$22,$BF96&gt;2028,$BQ$22,$BS96&lt;2028,$BQ$22)</f>
        <v>366</v>
      </c>
      <c r="BR96" s="119" cm="1">
        <f t="array" ref="BR96">_xlfn.IFS($BF96=2029,$BI96,$BS96=2029,$BV96,$BF96&lt;2029,$BR$22,$BS96&gt;2029,$BR$22,$BF96&gt;2029,$BR$22,$BS96&lt;2029,$BR$22)</f>
        <v>365</v>
      </c>
      <c r="BS96" s="142">
        <f>YEAR(Table25[[#This Row],[Ja papildatvaļinājums - darbinieka darba beigšanas datums iestādē, ja darbs projektā nav beigts  31.decembrī5]])</f>
        <v>1900</v>
      </c>
      <c r="BT96" s="141">
        <f>MONTH(Table25[[#This Row],[Ja papildatvaļinājums - darbinieka darba beigšanas datums iestādē, ja darbs projektā nav beigts  31.decembrī5]])</f>
        <v>1</v>
      </c>
      <c r="BU96" s="141">
        <f>DAY(Table25[[#This Row],[Ja papildatvaļinājums - darbinieka darba beigšanas datums iestādē, ja darbs projektā nav beigts  31.decembrī5]])</f>
        <v>0</v>
      </c>
      <c r="BV96" s="141">
        <f>IF(YEAR($J96)=YEAR($K96),MIN(DATE($BS96,$BT96,$BU96),$K96)-MAX(DATE($BF96,$BG96,$BH96),$J96)+1,MIN(DATE($BS96,$BT96,$BU96),$K96)-MAX(DATE(Table25[[#This Row],[Darba beigu gads iestādē]],1,1))+1)</f>
        <v>1</v>
      </c>
    </row>
    <row r="97" spans="1:74" x14ac:dyDescent="0.3">
      <c r="A97" s="26">
        <v>74</v>
      </c>
      <c r="B97" s="3"/>
      <c r="C97" s="197"/>
      <c r="D97" s="198"/>
      <c r="E97" s="63">
        <f>SUMIF(Table25[[#This Row],[b.2021]:[c.2029]],"&gt;0",Table25[[#This Row],[b.2021]:[c.2029]])</f>
        <v>0</v>
      </c>
      <c r="F97" s="189"/>
      <c r="G97" s="190"/>
      <c r="H97" s="66">
        <f>Table25[[#This Row],[Atvaļinājuma dienu skaits, kas projektā attiecināts iepriekšējos MP ]]+Table25[[#This Row],[Atvaļinājuma dienu skaits, kas pieprasīts šajā MP3]]</f>
        <v>0</v>
      </c>
      <c r="I97" s="29">
        <f>Table25[[#This Row],[Atvaļinājums proporcionāli nostrādātajam laikam projektā (Visi atvaļinājumi kopā)]]-H97</f>
        <v>0</v>
      </c>
      <c r="J97" s="191"/>
      <c r="K97" s="192"/>
      <c r="L97" s="193"/>
      <c r="M97" s="194"/>
      <c r="N97" s="194"/>
      <c r="O97" s="194"/>
      <c r="P97" s="194"/>
      <c r="Q97" s="194"/>
      <c r="R97" s="194"/>
      <c r="S97" s="194"/>
      <c r="T97" s="195"/>
      <c r="U97" s="196"/>
      <c r="V97" s="106">
        <f>IF(COUNT(Table25[[#This Row],[Darba sākuma datums1]:[Amata pienākumu izpildes termiņš, vai darba beigu datums par kuru iesniegts MP2]])=2,MIN(DATE($V$23,12,31),$D97)-MAX(DATE($V$23,1,1),$C97)+1,0)</f>
        <v>0</v>
      </c>
      <c r="W97" s="99">
        <f>IF(COUNT(Table25[[#This Row],[Darba sākuma datums1]:[Amata pienākumu izpildes termiņš, vai darba beigu datums par kuru iesniegts MP2]])=2,MIN(DATE($W$23,12,31),$D97)-MAX(DATE($W$23,1,1),$C97)+1,0)</f>
        <v>0</v>
      </c>
      <c r="X97" s="99">
        <f>IF(COUNT(Table25[[#This Row],[Darba sākuma datums1]:[Amata pienākumu izpildes termiņš, vai darba beigu datums par kuru iesniegts MP2]])=2,MIN(DATE($X$23,12,31),$D97)-MAX(DATE($X$23,1,1),$C97)+1,0)</f>
        <v>0</v>
      </c>
      <c r="Y97" s="99">
        <f>IF(COUNT(Table25[[#This Row],[Darba sākuma datums1]:[Amata pienākumu izpildes termiņš, vai darba beigu datums par kuru iesniegts MP2]])=2,MIN(DATE($Y$23,12,31),$D97)-MAX(DATE($Y$23,1,1),$C97)+1,0)</f>
        <v>0</v>
      </c>
      <c r="Z97" s="99">
        <f>IF(COUNT(Table25[[#This Row],[Darba sākuma datums1]:[Amata pienākumu izpildes termiņš, vai darba beigu datums par kuru iesniegts MP2]])=2,MIN(DATE($Z$23,12,31),$D97)-MAX(DATE(Z$23,1,1),$C97)+1,0)</f>
        <v>0</v>
      </c>
      <c r="AA97" s="99">
        <f>IF(COUNT(Table25[[#This Row],[Darba sākuma datums1]:[Amata pienākumu izpildes termiņš, vai darba beigu datums par kuru iesniegts MP2]])=2,MIN(DATE($AA$23,12,31),$D97)-MAX(DATE($AA$23,1,1),$C97)+1,0)</f>
        <v>0</v>
      </c>
      <c r="AB97" s="99">
        <f>IF(COUNT(Table25[[#This Row],[Darba sākuma datums1]:[Amata pienākumu izpildes termiņš, vai darba beigu datums par kuru iesniegts MP2]])=2,MIN(DATE($AB$23,12,31),$D97)-MAX(DATE($AB$23,1,1),$C97)+1,0)</f>
        <v>0</v>
      </c>
      <c r="AC97" s="99">
        <f>IF(COUNT(Table25[[#This Row],[Darba sākuma datums1]:[Amata pienākumu izpildes termiņš, vai darba beigu datums par kuru iesniegts MP2]])=2,MIN(DATE($AC$23,12,31),$D97)-MAX(DATE($AC$23,1,1),$C97)+1,0)</f>
        <v>0</v>
      </c>
      <c r="AD97" s="109">
        <f>IF(COUNT(Table25[[#This Row],[Darba sākuma datums1]:[Amata pienākumu izpildes termiņš, vai darba beigu datums par kuru iesniegts MP2]])=2,MIN(DATE($AD$23,12,31),$D97)-MAX(DATE($AD$23,1,1),$C97)+1,0)</f>
        <v>0</v>
      </c>
      <c r="AE97" s="106">
        <f t="shared" si="21"/>
        <v>0</v>
      </c>
      <c r="AF97" s="99">
        <f t="shared" si="12"/>
        <v>0</v>
      </c>
      <c r="AG97" s="99">
        <f t="shared" si="13"/>
        <v>0</v>
      </c>
      <c r="AH97" s="99">
        <f t="shared" si="14"/>
        <v>0</v>
      </c>
      <c r="AI97" s="99">
        <f t="shared" si="15"/>
        <v>0</v>
      </c>
      <c r="AJ97" s="99">
        <f t="shared" si="16"/>
        <v>0</v>
      </c>
      <c r="AK97" s="99">
        <f t="shared" si="17"/>
        <v>0</v>
      </c>
      <c r="AL97" s="99">
        <f t="shared" si="18"/>
        <v>0</v>
      </c>
      <c r="AM97" s="100">
        <f t="shared" si="19"/>
        <v>0</v>
      </c>
      <c r="AN97" s="103" t="e">
        <f>Table25[[#This Row],[2021]]/Table25[[#This Row],[d.2021]]</f>
        <v>#DIV/0!</v>
      </c>
      <c r="AO97" s="104" t="e">
        <f>Table25[[#This Row],[2022]]/Table25[[#This Row],[d.2022]]</f>
        <v>#DIV/0!</v>
      </c>
      <c r="AP97" s="104" t="e">
        <f>Table25[[#This Row],[2023]]/Table25[[#This Row],[d.2023]]</f>
        <v>#DIV/0!</v>
      </c>
      <c r="AQ97" s="104" t="e">
        <f>Table25[[#This Row],[2024]]/Table25[[#This Row],[d.2024]]</f>
        <v>#DIV/0!</v>
      </c>
      <c r="AR97" s="104" t="e">
        <f>Table25[[#This Row],[2025]]/Table25[[#This Row],[d.2025]]</f>
        <v>#DIV/0!</v>
      </c>
      <c r="AS97" s="104" t="e">
        <f>Table25[[#This Row],[2026]]/Table25[[#This Row],[d.2026]]</f>
        <v>#DIV/0!</v>
      </c>
      <c r="AT97" s="104" t="e">
        <f>Table25[[#This Row],[2027]]/Table25[[#This Row],[d.2027]]</f>
        <v>#DIV/0!</v>
      </c>
      <c r="AU97" s="104" t="e">
        <f>Table25[[#This Row],[2028]]/Table25[[#This Row],[d.2028]]</f>
        <v>#DIV/0!</v>
      </c>
      <c r="AV97" s="108" t="e">
        <f>Table25[[#This Row],[2029]]/Table25[[#This Row],[d.2029]]</f>
        <v>#DIV/0!</v>
      </c>
      <c r="AW97" s="97" t="e">
        <f>Table25[[#This Row],[e.2021]]/Table25[[#This Row],[Papildatvaļinājums par 20216]]</f>
        <v>#DIV/0!</v>
      </c>
      <c r="AX97" s="97" t="e">
        <f>Table25[[#This Row],[e.2022]]/Table25[[#This Row],[Papildatvaļinājums par 20226]]</f>
        <v>#DIV/0!</v>
      </c>
      <c r="AY97" s="97" t="e">
        <f>Table25[[#This Row],[e.2023]]/Table25[[#This Row],[Papildatvaļinājums par 20236]]</f>
        <v>#DIV/0!</v>
      </c>
      <c r="AZ97" s="97" t="e">
        <f>Table25[[#This Row],[e.2024]]/Table25[[#This Row],[Papildatvaļinājums par 20246]]</f>
        <v>#DIV/0!</v>
      </c>
      <c r="BA97" s="97" t="e">
        <f>Table25[[#This Row],[e.2025]]/Table25[[#This Row],[Papildatvaļinājums par 20256]]</f>
        <v>#DIV/0!</v>
      </c>
      <c r="BB97" s="97" t="e">
        <f>Table25[[#This Row],[e.2026]]/Table25[[#This Row],[Papildatvaļinājums par 20266]]</f>
        <v>#DIV/0!</v>
      </c>
      <c r="BC97" s="97" t="e">
        <f>Table25[[#This Row],[e.2027]]/Table25[[#This Row],[Papildatvaļinājums par 20276]]</f>
        <v>#DIV/0!</v>
      </c>
      <c r="BD97" s="97" t="e">
        <f>Table25[[#This Row],[e.2028]]/Table25[[#This Row],[Papildatvaļinājums par 20286]]</f>
        <v>#DIV/0!</v>
      </c>
      <c r="BE97" s="98" t="e">
        <f>Table25[[#This Row],[e.2029]]/Table25[[#This Row],[Papildatvaļinājums par 20296]]</f>
        <v>#DIV/0!</v>
      </c>
      <c r="BF97" s="85">
        <f>YEAR(Table25[[#This Row],[Ja papildatvaļinājums - darbinieka darba uzsākšana iestādē, ja darbs projektā nav uzsākts 1.janvārī4]])</f>
        <v>1900</v>
      </c>
      <c r="BG97" s="86">
        <f>MONTH(Table25[[#This Row],[Ja papildatvaļinājums - darbinieka darba uzsākšana iestādē, ja darbs projektā nav uzsākts 1.janvārī4]])</f>
        <v>1</v>
      </c>
      <c r="BH97" s="86">
        <f>DAY(Table25[[#This Row],[Ja papildatvaļinājums - darbinieka darba uzsākšana iestādē, ja darbs projektā nav uzsākts 1.janvārī4]])</f>
        <v>0</v>
      </c>
      <c r="BI97" s="147">
        <f t="shared" si="20"/>
        <v>1</v>
      </c>
      <c r="BJ97" s="144" cm="1">
        <f t="array" ref="BJ97">_xlfn.IFS($BF97=2021,$BI97,$BS97=2021,$BV97,$BF97&lt;2021,$BJ$22,$BS97&gt;2021,$BJ$22,$BF97&gt;2021,$BJ$22,$BS97&lt;2021,$BJ$22)</f>
        <v>365</v>
      </c>
      <c r="BK97" s="116" cm="1">
        <f t="array" ref="BK97">_xlfn.IFS($BF97=2022,$BI97,$BS97=2022,$BV97,$BF97&lt;2022,$BK$22,$BS97&gt;2022,$BK$22,$BF97&gt;2022,$BK$22,$BS97&lt;2022,$BK$22)</f>
        <v>365</v>
      </c>
      <c r="BL97" s="116" cm="1">
        <f t="array" ref="BL97">_xlfn.IFS($BF97=2023,$BI97,$BS97=2023,$BV97,$BF97&lt;2023,$BL$22,$BS97&gt;2023,$BL$22,$BF97&gt;2023,$BL$22,$BS97&lt;2023,$BL$22)</f>
        <v>365</v>
      </c>
      <c r="BM97" s="116" cm="1">
        <f t="array" ref="BM97">_xlfn.IFS($BF97=2024,$BI97,$BS97=2024,$BV97,$BF97&lt;2024,$BM$22,$BS97&gt;2024,$BM$22,$BF97&gt;2024,$BM$22,$BS97&lt;2024,$BM$22)</f>
        <v>366</v>
      </c>
      <c r="BN97" s="116" cm="1">
        <f t="array" ref="BN97">_xlfn.IFS($BF97=2025,$BI97,$BS97=2025,$BV97,$BF97&lt;2025,$BN$22,$BS97&gt;2025,$BN$22,$BF97&gt;2025,$BN$22,$BS97&lt;2025,$BN$22)</f>
        <v>365</v>
      </c>
      <c r="BO97" s="116" cm="1">
        <f t="array" ref="BO97">_xlfn.IFS($BF97=2026,$BI97,$BS97=2026,$BV97,$BF97&lt;2026,$BO$22,$BS97&gt;2026,$BO$22,$BF97&gt;2026,$BO$22,$BS97&lt;2026,$BO$22)</f>
        <v>365</v>
      </c>
      <c r="BP97" s="116" cm="1">
        <f t="array" ref="BP97">_xlfn.IFS($BF97=2027,$BI97,$BS97=2027,$BV97,$BF97&lt;2027,$BP$22,$BS97&gt;2027,$BP$22,$BF97&gt;2027,$BP$22,$BS97&lt;2027,$BP$22)</f>
        <v>365</v>
      </c>
      <c r="BQ97" s="116" cm="1">
        <f t="array" ref="BQ97">_xlfn.IFS($BF97=2028,$BI97,$BS97=2028,$BV97,$BF97&lt;2028,$BQ$22,$BS97&gt;2028,$BQ$22,$BF97&gt;2028,$BQ$22,$BS97&lt;2028,$BQ$22)</f>
        <v>366</v>
      </c>
      <c r="BR97" s="119" cm="1">
        <f t="array" ref="BR97">_xlfn.IFS($BF97=2029,$BI97,$BS97=2029,$BV97,$BF97&lt;2029,$BR$22,$BS97&gt;2029,$BR$22,$BF97&gt;2029,$BR$22,$BS97&lt;2029,$BR$22)</f>
        <v>365</v>
      </c>
      <c r="BS97" s="142">
        <f>YEAR(Table25[[#This Row],[Ja papildatvaļinājums - darbinieka darba beigšanas datums iestādē, ja darbs projektā nav beigts  31.decembrī5]])</f>
        <v>1900</v>
      </c>
      <c r="BT97" s="141">
        <f>MONTH(Table25[[#This Row],[Ja papildatvaļinājums - darbinieka darba beigšanas datums iestādē, ja darbs projektā nav beigts  31.decembrī5]])</f>
        <v>1</v>
      </c>
      <c r="BU97" s="141">
        <f>DAY(Table25[[#This Row],[Ja papildatvaļinājums - darbinieka darba beigšanas datums iestādē, ja darbs projektā nav beigts  31.decembrī5]])</f>
        <v>0</v>
      </c>
      <c r="BV97" s="141">
        <f>IF(YEAR($J97)=YEAR($K97),MIN(DATE($BS97,$BT97,$BU97),$K97)-MAX(DATE($BF97,$BG97,$BH97),$J97)+1,MIN(DATE($BS97,$BT97,$BU97),$K97)-MAX(DATE(Table25[[#This Row],[Darba beigu gads iestādē]],1,1))+1)</f>
        <v>1</v>
      </c>
    </row>
    <row r="98" spans="1:74" x14ac:dyDescent="0.3">
      <c r="A98" s="26">
        <v>75</v>
      </c>
      <c r="B98" s="3"/>
      <c r="C98" s="197"/>
      <c r="D98" s="198"/>
      <c r="E98" s="63">
        <f>SUMIF(Table25[[#This Row],[b.2021]:[c.2029]],"&gt;0",Table25[[#This Row],[b.2021]:[c.2029]])</f>
        <v>0</v>
      </c>
      <c r="F98" s="189"/>
      <c r="G98" s="190"/>
      <c r="H98" s="66">
        <f>Table25[[#This Row],[Atvaļinājuma dienu skaits, kas projektā attiecināts iepriekšējos MP ]]+Table25[[#This Row],[Atvaļinājuma dienu skaits, kas pieprasīts šajā MP3]]</f>
        <v>0</v>
      </c>
      <c r="I98" s="29">
        <f>Table25[[#This Row],[Atvaļinājums proporcionāli nostrādātajam laikam projektā (Visi atvaļinājumi kopā)]]-H98</f>
        <v>0</v>
      </c>
      <c r="J98" s="191"/>
      <c r="K98" s="192"/>
      <c r="L98" s="193"/>
      <c r="M98" s="194"/>
      <c r="N98" s="194"/>
      <c r="O98" s="194"/>
      <c r="P98" s="194"/>
      <c r="Q98" s="194"/>
      <c r="R98" s="194"/>
      <c r="S98" s="194"/>
      <c r="T98" s="195"/>
      <c r="U98" s="196"/>
      <c r="V98" s="106">
        <f>IF(COUNT(Table25[[#This Row],[Darba sākuma datums1]:[Amata pienākumu izpildes termiņš, vai darba beigu datums par kuru iesniegts MP2]])=2,MIN(DATE($V$23,12,31),$D98)-MAX(DATE($V$23,1,1),$C98)+1,0)</f>
        <v>0</v>
      </c>
      <c r="W98" s="99">
        <f>IF(COUNT(Table25[[#This Row],[Darba sākuma datums1]:[Amata pienākumu izpildes termiņš, vai darba beigu datums par kuru iesniegts MP2]])=2,MIN(DATE($W$23,12,31),$D98)-MAX(DATE($W$23,1,1),$C98)+1,0)</f>
        <v>0</v>
      </c>
      <c r="X98" s="99">
        <f>IF(COUNT(Table25[[#This Row],[Darba sākuma datums1]:[Amata pienākumu izpildes termiņš, vai darba beigu datums par kuru iesniegts MP2]])=2,MIN(DATE($X$23,12,31),$D98)-MAX(DATE($X$23,1,1),$C98)+1,0)</f>
        <v>0</v>
      </c>
      <c r="Y98" s="99">
        <f>IF(COUNT(Table25[[#This Row],[Darba sākuma datums1]:[Amata pienākumu izpildes termiņš, vai darba beigu datums par kuru iesniegts MP2]])=2,MIN(DATE($Y$23,12,31),$D98)-MAX(DATE($Y$23,1,1),$C98)+1,0)</f>
        <v>0</v>
      </c>
      <c r="Z98" s="99">
        <f>IF(COUNT(Table25[[#This Row],[Darba sākuma datums1]:[Amata pienākumu izpildes termiņš, vai darba beigu datums par kuru iesniegts MP2]])=2,MIN(DATE($Z$23,12,31),$D98)-MAX(DATE(Z$23,1,1),$C98)+1,0)</f>
        <v>0</v>
      </c>
      <c r="AA98" s="99">
        <f>IF(COUNT(Table25[[#This Row],[Darba sākuma datums1]:[Amata pienākumu izpildes termiņš, vai darba beigu datums par kuru iesniegts MP2]])=2,MIN(DATE($AA$23,12,31),$D98)-MAX(DATE($AA$23,1,1),$C98)+1,0)</f>
        <v>0</v>
      </c>
      <c r="AB98" s="99">
        <f>IF(COUNT(Table25[[#This Row],[Darba sākuma datums1]:[Amata pienākumu izpildes termiņš, vai darba beigu datums par kuru iesniegts MP2]])=2,MIN(DATE($AB$23,12,31),$D98)-MAX(DATE($AB$23,1,1),$C98)+1,0)</f>
        <v>0</v>
      </c>
      <c r="AC98" s="99">
        <f>IF(COUNT(Table25[[#This Row],[Darba sākuma datums1]:[Amata pienākumu izpildes termiņš, vai darba beigu datums par kuru iesniegts MP2]])=2,MIN(DATE($AC$23,12,31),$D98)-MAX(DATE($AC$23,1,1),$C98)+1,0)</f>
        <v>0</v>
      </c>
      <c r="AD98" s="109">
        <f>IF(COUNT(Table25[[#This Row],[Darba sākuma datums1]:[Amata pienākumu izpildes termiņš, vai darba beigu datums par kuru iesniegts MP2]])=2,MIN(DATE($AD$23,12,31),$D98)-MAX(DATE($AD$23,1,1),$C98)+1,0)</f>
        <v>0</v>
      </c>
      <c r="AE98" s="106">
        <f t="shared" si="21"/>
        <v>0</v>
      </c>
      <c r="AF98" s="99">
        <f t="shared" si="12"/>
        <v>0</v>
      </c>
      <c r="AG98" s="99">
        <f t="shared" si="13"/>
        <v>0</v>
      </c>
      <c r="AH98" s="99">
        <f t="shared" si="14"/>
        <v>0</v>
      </c>
      <c r="AI98" s="99">
        <f t="shared" si="15"/>
        <v>0</v>
      </c>
      <c r="AJ98" s="99">
        <f t="shared" si="16"/>
        <v>0</v>
      </c>
      <c r="AK98" s="99">
        <f t="shared" si="17"/>
        <v>0</v>
      </c>
      <c r="AL98" s="99">
        <f t="shared" si="18"/>
        <v>0</v>
      </c>
      <c r="AM98" s="100">
        <f t="shared" si="19"/>
        <v>0</v>
      </c>
      <c r="AN98" s="103" t="e">
        <f>Table25[[#This Row],[2021]]/Table25[[#This Row],[d.2021]]</f>
        <v>#DIV/0!</v>
      </c>
      <c r="AO98" s="104" t="e">
        <f>Table25[[#This Row],[2022]]/Table25[[#This Row],[d.2022]]</f>
        <v>#DIV/0!</v>
      </c>
      <c r="AP98" s="104" t="e">
        <f>Table25[[#This Row],[2023]]/Table25[[#This Row],[d.2023]]</f>
        <v>#DIV/0!</v>
      </c>
      <c r="AQ98" s="104" t="e">
        <f>Table25[[#This Row],[2024]]/Table25[[#This Row],[d.2024]]</f>
        <v>#DIV/0!</v>
      </c>
      <c r="AR98" s="104" t="e">
        <f>Table25[[#This Row],[2025]]/Table25[[#This Row],[d.2025]]</f>
        <v>#DIV/0!</v>
      </c>
      <c r="AS98" s="104" t="e">
        <f>Table25[[#This Row],[2026]]/Table25[[#This Row],[d.2026]]</f>
        <v>#DIV/0!</v>
      </c>
      <c r="AT98" s="104" t="e">
        <f>Table25[[#This Row],[2027]]/Table25[[#This Row],[d.2027]]</f>
        <v>#DIV/0!</v>
      </c>
      <c r="AU98" s="104" t="e">
        <f>Table25[[#This Row],[2028]]/Table25[[#This Row],[d.2028]]</f>
        <v>#DIV/0!</v>
      </c>
      <c r="AV98" s="108" t="e">
        <f>Table25[[#This Row],[2029]]/Table25[[#This Row],[d.2029]]</f>
        <v>#DIV/0!</v>
      </c>
      <c r="AW98" s="97" t="e">
        <f>Table25[[#This Row],[e.2021]]/Table25[[#This Row],[Papildatvaļinājums par 20216]]</f>
        <v>#DIV/0!</v>
      </c>
      <c r="AX98" s="97" t="e">
        <f>Table25[[#This Row],[e.2022]]/Table25[[#This Row],[Papildatvaļinājums par 20226]]</f>
        <v>#DIV/0!</v>
      </c>
      <c r="AY98" s="97" t="e">
        <f>Table25[[#This Row],[e.2023]]/Table25[[#This Row],[Papildatvaļinājums par 20236]]</f>
        <v>#DIV/0!</v>
      </c>
      <c r="AZ98" s="97" t="e">
        <f>Table25[[#This Row],[e.2024]]/Table25[[#This Row],[Papildatvaļinājums par 20246]]</f>
        <v>#DIV/0!</v>
      </c>
      <c r="BA98" s="97" t="e">
        <f>Table25[[#This Row],[e.2025]]/Table25[[#This Row],[Papildatvaļinājums par 20256]]</f>
        <v>#DIV/0!</v>
      </c>
      <c r="BB98" s="97" t="e">
        <f>Table25[[#This Row],[e.2026]]/Table25[[#This Row],[Papildatvaļinājums par 20266]]</f>
        <v>#DIV/0!</v>
      </c>
      <c r="BC98" s="97" t="e">
        <f>Table25[[#This Row],[e.2027]]/Table25[[#This Row],[Papildatvaļinājums par 20276]]</f>
        <v>#DIV/0!</v>
      </c>
      <c r="BD98" s="97" t="e">
        <f>Table25[[#This Row],[e.2028]]/Table25[[#This Row],[Papildatvaļinājums par 20286]]</f>
        <v>#DIV/0!</v>
      </c>
      <c r="BE98" s="98" t="e">
        <f>Table25[[#This Row],[e.2029]]/Table25[[#This Row],[Papildatvaļinājums par 20296]]</f>
        <v>#DIV/0!</v>
      </c>
      <c r="BF98" s="85">
        <f>YEAR(Table25[[#This Row],[Ja papildatvaļinājums - darbinieka darba uzsākšana iestādē, ja darbs projektā nav uzsākts 1.janvārī4]])</f>
        <v>1900</v>
      </c>
      <c r="BG98" s="86">
        <f>MONTH(Table25[[#This Row],[Ja papildatvaļinājums - darbinieka darba uzsākšana iestādē, ja darbs projektā nav uzsākts 1.janvārī4]])</f>
        <v>1</v>
      </c>
      <c r="BH98" s="86">
        <f>DAY(Table25[[#This Row],[Ja papildatvaļinājums - darbinieka darba uzsākšana iestādē, ja darbs projektā nav uzsākts 1.janvārī4]])</f>
        <v>0</v>
      </c>
      <c r="BI98" s="147">
        <f t="shared" si="20"/>
        <v>1</v>
      </c>
      <c r="BJ98" s="144" cm="1">
        <f t="array" ref="BJ98">_xlfn.IFS($BF98=2021,$BI98,$BS98=2021,$BV98,$BF98&lt;2021,$BJ$22,$BS98&gt;2021,$BJ$22,$BF98&gt;2021,$BJ$22,$BS98&lt;2021,$BJ$22)</f>
        <v>365</v>
      </c>
      <c r="BK98" s="116" cm="1">
        <f t="array" ref="BK98">_xlfn.IFS($BF98=2022,$BI98,$BS98=2022,$BV98,$BF98&lt;2022,$BK$22,$BS98&gt;2022,$BK$22,$BF98&gt;2022,$BK$22,$BS98&lt;2022,$BK$22)</f>
        <v>365</v>
      </c>
      <c r="BL98" s="116" cm="1">
        <f t="array" ref="BL98">_xlfn.IFS($BF98=2023,$BI98,$BS98=2023,$BV98,$BF98&lt;2023,$BL$22,$BS98&gt;2023,$BL$22,$BF98&gt;2023,$BL$22,$BS98&lt;2023,$BL$22)</f>
        <v>365</v>
      </c>
      <c r="BM98" s="116" cm="1">
        <f t="array" ref="BM98">_xlfn.IFS($BF98=2024,$BI98,$BS98=2024,$BV98,$BF98&lt;2024,$BM$22,$BS98&gt;2024,$BM$22,$BF98&gt;2024,$BM$22,$BS98&lt;2024,$BM$22)</f>
        <v>366</v>
      </c>
      <c r="BN98" s="116" cm="1">
        <f t="array" ref="BN98">_xlfn.IFS($BF98=2025,$BI98,$BS98=2025,$BV98,$BF98&lt;2025,$BN$22,$BS98&gt;2025,$BN$22,$BF98&gt;2025,$BN$22,$BS98&lt;2025,$BN$22)</f>
        <v>365</v>
      </c>
      <c r="BO98" s="116" cm="1">
        <f t="array" ref="BO98">_xlfn.IFS($BF98=2026,$BI98,$BS98=2026,$BV98,$BF98&lt;2026,$BO$22,$BS98&gt;2026,$BO$22,$BF98&gt;2026,$BO$22,$BS98&lt;2026,$BO$22)</f>
        <v>365</v>
      </c>
      <c r="BP98" s="116" cm="1">
        <f t="array" ref="BP98">_xlfn.IFS($BF98=2027,$BI98,$BS98=2027,$BV98,$BF98&lt;2027,$BP$22,$BS98&gt;2027,$BP$22,$BF98&gt;2027,$BP$22,$BS98&lt;2027,$BP$22)</f>
        <v>365</v>
      </c>
      <c r="BQ98" s="116" cm="1">
        <f t="array" ref="BQ98">_xlfn.IFS($BF98=2028,$BI98,$BS98=2028,$BV98,$BF98&lt;2028,$BQ$22,$BS98&gt;2028,$BQ$22,$BF98&gt;2028,$BQ$22,$BS98&lt;2028,$BQ$22)</f>
        <v>366</v>
      </c>
      <c r="BR98" s="119" cm="1">
        <f t="array" ref="BR98">_xlfn.IFS($BF98=2029,$BI98,$BS98=2029,$BV98,$BF98&lt;2029,$BR$22,$BS98&gt;2029,$BR$22,$BF98&gt;2029,$BR$22,$BS98&lt;2029,$BR$22)</f>
        <v>365</v>
      </c>
      <c r="BS98" s="142">
        <f>YEAR(Table25[[#This Row],[Ja papildatvaļinājums - darbinieka darba beigšanas datums iestādē, ja darbs projektā nav beigts  31.decembrī5]])</f>
        <v>1900</v>
      </c>
      <c r="BT98" s="141">
        <f>MONTH(Table25[[#This Row],[Ja papildatvaļinājums - darbinieka darba beigšanas datums iestādē, ja darbs projektā nav beigts  31.decembrī5]])</f>
        <v>1</v>
      </c>
      <c r="BU98" s="141">
        <f>DAY(Table25[[#This Row],[Ja papildatvaļinājums - darbinieka darba beigšanas datums iestādē, ja darbs projektā nav beigts  31.decembrī5]])</f>
        <v>0</v>
      </c>
      <c r="BV98" s="141">
        <f>IF(YEAR($J98)=YEAR($K98),MIN(DATE($BS98,$BT98,$BU98),$K98)-MAX(DATE($BF98,$BG98,$BH98),$J98)+1,MIN(DATE($BS98,$BT98,$BU98),$K98)-MAX(DATE(Table25[[#This Row],[Darba beigu gads iestādē]],1,1))+1)</f>
        <v>1</v>
      </c>
    </row>
    <row r="99" spans="1:74" x14ac:dyDescent="0.3">
      <c r="A99" s="26">
        <v>76</v>
      </c>
      <c r="B99" s="3"/>
      <c r="C99" s="197"/>
      <c r="D99" s="198"/>
      <c r="E99" s="63">
        <f>SUMIF(Table25[[#This Row],[b.2021]:[c.2029]],"&gt;0",Table25[[#This Row],[b.2021]:[c.2029]])</f>
        <v>0</v>
      </c>
      <c r="F99" s="189"/>
      <c r="G99" s="190"/>
      <c r="H99" s="66">
        <f>Table25[[#This Row],[Atvaļinājuma dienu skaits, kas projektā attiecināts iepriekšējos MP ]]+Table25[[#This Row],[Atvaļinājuma dienu skaits, kas pieprasīts šajā MP3]]</f>
        <v>0</v>
      </c>
      <c r="I99" s="29">
        <f>Table25[[#This Row],[Atvaļinājums proporcionāli nostrādātajam laikam projektā (Visi atvaļinājumi kopā)]]-H99</f>
        <v>0</v>
      </c>
      <c r="J99" s="191"/>
      <c r="K99" s="192"/>
      <c r="L99" s="193"/>
      <c r="M99" s="194"/>
      <c r="N99" s="194"/>
      <c r="O99" s="194"/>
      <c r="P99" s="194"/>
      <c r="Q99" s="194"/>
      <c r="R99" s="194"/>
      <c r="S99" s="194"/>
      <c r="T99" s="195"/>
      <c r="U99" s="196"/>
      <c r="V99" s="106">
        <f>IF(COUNT(Table25[[#This Row],[Darba sākuma datums1]:[Amata pienākumu izpildes termiņš, vai darba beigu datums par kuru iesniegts MP2]])=2,MIN(DATE($V$23,12,31),$D99)-MAX(DATE($V$23,1,1),$C99)+1,0)</f>
        <v>0</v>
      </c>
      <c r="W99" s="99">
        <f>IF(COUNT(Table25[[#This Row],[Darba sākuma datums1]:[Amata pienākumu izpildes termiņš, vai darba beigu datums par kuru iesniegts MP2]])=2,MIN(DATE($W$23,12,31),$D99)-MAX(DATE($W$23,1,1),$C99)+1,0)</f>
        <v>0</v>
      </c>
      <c r="X99" s="99">
        <f>IF(COUNT(Table25[[#This Row],[Darba sākuma datums1]:[Amata pienākumu izpildes termiņš, vai darba beigu datums par kuru iesniegts MP2]])=2,MIN(DATE($X$23,12,31),$D99)-MAX(DATE($X$23,1,1),$C99)+1,0)</f>
        <v>0</v>
      </c>
      <c r="Y99" s="99">
        <f>IF(COUNT(Table25[[#This Row],[Darba sākuma datums1]:[Amata pienākumu izpildes termiņš, vai darba beigu datums par kuru iesniegts MP2]])=2,MIN(DATE($Y$23,12,31),$D99)-MAX(DATE($Y$23,1,1),$C99)+1,0)</f>
        <v>0</v>
      </c>
      <c r="Z99" s="99">
        <f>IF(COUNT(Table25[[#This Row],[Darba sākuma datums1]:[Amata pienākumu izpildes termiņš, vai darba beigu datums par kuru iesniegts MP2]])=2,MIN(DATE($Z$23,12,31),$D99)-MAX(DATE(Z$23,1,1),$C99)+1,0)</f>
        <v>0</v>
      </c>
      <c r="AA99" s="99">
        <f>IF(COUNT(Table25[[#This Row],[Darba sākuma datums1]:[Amata pienākumu izpildes termiņš, vai darba beigu datums par kuru iesniegts MP2]])=2,MIN(DATE($AA$23,12,31),$D99)-MAX(DATE($AA$23,1,1),$C99)+1,0)</f>
        <v>0</v>
      </c>
      <c r="AB99" s="99">
        <f>IF(COUNT(Table25[[#This Row],[Darba sākuma datums1]:[Amata pienākumu izpildes termiņš, vai darba beigu datums par kuru iesniegts MP2]])=2,MIN(DATE($AB$23,12,31),$D99)-MAX(DATE($AB$23,1,1),$C99)+1,0)</f>
        <v>0</v>
      </c>
      <c r="AC99" s="99">
        <f>IF(COUNT(Table25[[#This Row],[Darba sākuma datums1]:[Amata pienākumu izpildes termiņš, vai darba beigu datums par kuru iesniegts MP2]])=2,MIN(DATE($AC$23,12,31),$D99)-MAX(DATE($AC$23,1,1),$C99)+1,0)</f>
        <v>0</v>
      </c>
      <c r="AD99" s="109">
        <f>IF(COUNT(Table25[[#This Row],[Darba sākuma datums1]:[Amata pienākumu izpildes termiņš, vai darba beigu datums par kuru iesniegts MP2]])=2,MIN(DATE($AD$23,12,31),$D99)-MAX(DATE($AD$23,1,1),$C99)+1,0)</f>
        <v>0</v>
      </c>
      <c r="AE99" s="106">
        <f t="shared" si="21"/>
        <v>0</v>
      </c>
      <c r="AF99" s="99">
        <f t="shared" si="12"/>
        <v>0</v>
      </c>
      <c r="AG99" s="99">
        <f t="shared" si="13"/>
        <v>0</v>
      </c>
      <c r="AH99" s="99">
        <f t="shared" si="14"/>
        <v>0</v>
      </c>
      <c r="AI99" s="99">
        <f t="shared" si="15"/>
        <v>0</v>
      </c>
      <c r="AJ99" s="99">
        <f t="shared" si="16"/>
        <v>0</v>
      </c>
      <c r="AK99" s="99">
        <f t="shared" si="17"/>
        <v>0</v>
      </c>
      <c r="AL99" s="99">
        <f t="shared" si="18"/>
        <v>0</v>
      </c>
      <c r="AM99" s="100">
        <f t="shared" si="19"/>
        <v>0</v>
      </c>
      <c r="AN99" s="103" t="e">
        <f>Table25[[#This Row],[2021]]/Table25[[#This Row],[d.2021]]</f>
        <v>#DIV/0!</v>
      </c>
      <c r="AO99" s="104" t="e">
        <f>Table25[[#This Row],[2022]]/Table25[[#This Row],[d.2022]]</f>
        <v>#DIV/0!</v>
      </c>
      <c r="AP99" s="104" t="e">
        <f>Table25[[#This Row],[2023]]/Table25[[#This Row],[d.2023]]</f>
        <v>#DIV/0!</v>
      </c>
      <c r="AQ99" s="104" t="e">
        <f>Table25[[#This Row],[2024]]/Table25[[#This Row],[d.2024]]</f>
        <v>#DIV/0!</v>
      </c>
      <c r="AR99" s="104" t="e">
        <f>Table25[[#This Row],[2025]]/Table25[[#This Row],[d.2025]]</f>
        <v>#DIV/0!</v>
      </c>
      <c r="AS99" s="104" t="e">
        <f>Table25[[#This Row],[2026]]/Table25[[#This Row],[d.2026]]</f>
        <v>#DIV/0!</v>
      </c>
      <c r="AT99" s="104" t="e">
        <f>Table25[[#This Row],[2027]]/Table25[[#This Row],[d.2027]]</f>
        <v>#DIV/0!</v>
      </c>
      <c r="AU99" s="104" t="e">
        <f>Table25[[#This Row],[2028]]/Table25[[#This Row],[d.2028]]</f>
        <v>#DIV/0!</v>
      </c>
      <c r="AV99" s="108" t="e">
        <f>Table25[[#This Row],[2029]]/Table25[[#This Row],[d.2029]]</f>
        <v>#DIV/0!</v>
      </c>
      <c r="AW99" s="97" t="e">
        <f>Table25[[#This Row],[e.2021]]/Table25[[#This Row],[Papildatvaļinājums par 20216]]</f>
        <v>#DIV/0!</v>
      </c>
      <c r="AX99" s="97" t="e">
        <f>Table25[[#This Row],[e.2022]]/Table25[[#This Row],[Papildatvaļinājums par 20226]]</f>
        <v>#DIV/0!</v>
      </c>
      <c r="AY99" s="97" t="e">
        <f>Table25[[#This Row],[e.2023]]/Table25[[#This Row],[Papildatvaļinājums par 20236]]</f>
        <v>#DIV/0!</v>
      </c>
      <c r="AZ99" s="97" t="e">
        <f>Table25[[#This Row],[e.2024]]/Table25[[#This Row],[Papildatvaļinājums par 20246]]</f>
        <v>#DIV/0!</v>
      </c>
      <c r="BA99" s="97" t="e">
        <f>Table25[[#This Row],[e.2025]]/Table25[[#This Row],[Papildatvaļinājums par 20256]]</f>
        <v>#DIV/0!</v>
      </c>
      <c r="BB99" s="97" t="e">
        <f>Table25[[#This Row],[e.2026]]/Table25[[#This Row],[Papildatvaļinājums par 20266]]</f>
        <v>#DIV/0!</v>
      </c>
      <c r="BC99" s="97" t="e">
        <f>Table25[[#This Row],[e.2027]]/Table25[[#This Row],[Papildatvaļinājums par 20276]]</f>
        <v>#DIV/0!</v>
      </c>
      <c r="BD99" s="97" t="e">
        <f>Table25[[#This Row],[e.2028]]/Table25[[#This Row],[Papildatvaļinājums par 20286]]</f>
        <v>#DIV/0!</v>
      </c>
      <c r="BE99" s="98" t="e">
        <f>Table25[[#This Row],[e.2029]]/Table25[[#This Row],[Papildatvaļinājums par 20296]]</f>
        <v>#DIV/0!</v>
      </c>
      <c r="BF99" s="85">
        <f>YEAR(Table25[[#This Row],[Ja papildatvaļinājums - darbinieka darba uzsākšana iestādē, ja darbs projektā nav uzsākts 1.janvārī4]])</f>
        <v>1900</v>
      </c>
      <c r="BG99" s="86">
        <f>MONTH(Table25[[#This Row],[Ja papildatvaļinājums - darbinieka darba uzsākšana iestādē, ja darbs projektā nav uzsākts 1.janvārī4]])</f>
        <v>1</v>
      </c>
      <c r="BH99" s="86">
        <f>DAY(Table25[[#This Row],[Ja papildatvaļinājums - darbinieka darba uzsākšana iestādē, ja darbs projektā nav uzsākts 1.janvārī4]])</f>
        <v>0</v>
      </c>
      <c r="BI99" s="147">
        <f t="shared" si="20"/>
        <v>1</v>
      </c>
      <c r="BJ99" s="144" cm="1">
        <f t="array" ref="BJ99">_xlfn.IFS($BF99=2021,$BI99,$BS99=2021,$BV99,$BF99&lt;2021,$BJ$22,$BS99&gt;2021,$BJ$22,$BF99&gt;2021,$BJ$22,$BS99&lt;2021,$BJ$22)</f>
        <v>365</v>
      </c>
      <c r="BK99" s="116" cm="1">
        <f t="array" ref="BK99">_xlfn.IFS($BF99=2022,$BI99,$BS99=2022,$BV99,$BF99&lt;2022,$BK$22,$BS99&gt;2022,$BK$22,$BF99&gt;2022,$BK$22,$BS99&lt;2022,$BK$22)</f>
        <v>365</v>
      </c>
      <c r="BL99" s="116" cm="1">
        <f t="array" ref="BL99">_xlfn.IFS($BF99=2023,$BI99,$BS99=2023,$BV99,$BF99&lt;2023,$BL$22,$BS99&gt;2023,$BL$22,$BF99&gt;2023,$BL$22,$BS99&lt;2023,$BL$22)</f>
        <v>365</v>
      </c>
      <c r="BM99" s="116" cm="1">
        <f t="array" ref="BM99">_xlfn.IFS($BF99=2024,$BI99,$BS99=2024,$BV99,$BF99&lt;2024,$BM$22,$BS99&gt;2024,$BM$22,$BF99&gt;2024,$BM$22,$BS99&lt;2024,$BM$22)</f>
        <v>366</v>
      </c>
      <c r="BN99" s="116" cm="1">
        <f t="array" ref="BN99">_xlfn.IFS($BF99=2025,$BI99,$BS99=2025,$BV99,$BF99&lt;2025,$BN$22,$BS99&gt;2025,$BN$22,$BF99&gt;2025,$BN$22,$BS99&lt;2025,$BN$22)</f>
        <v>365</v>
      </c>
      <c r="BO99" s="116" cm="1">
        <f t="array" ref="BO99">_xlfn.IFS($BF99=2026,$BI99,$BS99=2026,$BV99,$BF99&lt;2026,$BO$22,$BS99&gt;2026,$BO$22,$BF99&gt;2026,$BO$22,$BS99&lt;2026,$BO$22)</f>
        <v>365</v>
      </c>
      <c r="BP99" s="116" cm="1">
        <f t="array" ref="BP99">_xlfn.IFS($BF99=2027,$BI99,$BS99=2027,$BV99,$BF99&lt;2027,$BP$22,$BS99&gt;2027,$BP$22,$BF99&gt;2027,$BP$22,$BS99&lt;2027,$BP$22)</f>
        <v>365</v>
      </c>
      <c r="BQ99" s="116" cm="1">
        <f t="array" ref="BQ99">_xlfn.IFS($BF99=2028,$BI99,$BS99=2028,$BV99,$BF99&lt;2028,$BQ$22,$BS99&gt;2028,$BQ$22,$BF99&gt;2028,$BQ$22,$BS99&lt;2028,$BQ$22)</f>
        <v>366</v>
      </c>
      <c r="BR99" s="119" cm="1">
        <f t="array" ref="BR99">_xlfn.IFS($BF99=2029,$BI99,$BS99=2029,$BV99,$BF99&lt;2029,$BR$22,$BS99&gt;2029,$BR$22,$BF99&gt;2029,$BR$22,$BS99&lt;2029,$BR$22)</f>
        <v>365</v>
      </c>
      <c r="BS99" s="142">
        <f>YEAR(Table25[[#This Row],[Ja papildatvaļinājums - darbinieka darba beigšanas datums iestādē, ja darbs projektā nav beigts  31.decembrī5]])</f>
        <v>1900</v>
      </c>
      <c r="BT99" s="141">
        <f>MONTH(Table25[[#This Row],[Ja papildatvaļinājums - darbinieka darba beigšanas datums iestādē, ja darbs projektā nav beigts  31.decembrī5]])</f>
        <v>1</v>
      </c>
      <c r="BU99" s="141">
        <f>DAY(Table25[[#This Row],[Ja papildatvaļinājums - darbinieka darba beigšanas datums iestādē, ja darbs projektā nav beigts  31.decembrī5]])</f>
        <v>0</v>
      </c>
      <c r="BV99" s="141">
        <f>IF(YEAR($J99)=YEAR($K99),MIN(DATE($BS99,$BT99,$BU99),$K99)-MAX(DATE($BF99,$BG99,$BH99),$J99)+1,MIN(DATE($BS99,$BT99,$BU99),$K99)-MAX(DATE(Table25[[#This Row],[Darba beigu gads iestādē]],1,1))+1)</f>
        <v>1</v>
      </c>
    </row>
    <row r="100" spans="1:74" x14ac:dyDescent="0.3">
      <c r="A100" s="26">
        <v>77</v>
      </c>
      <c r="B100" s="3"/>
      <c r="C100" s="197"/>
      <c r="D100" s="198"/>
      <c r="E100" s="63">
        <f>SUMIF(Table25[[#This Row],[b.2021]:[c.2029]],"&gt;0",Table25[[#This Row],[b.2021]:[c.2029]])</f>
        <v>0</v>
      </c>
      <c r="F100" s="189"/>
      <c r="G100" s="190"/>
      <c r="H100" s="66">
        <f>Table25[[#This Row],[Atvaļinājuma dienu skaits, kas projektā attiecināts iepriekšējos MP ]]+Table25[[#This Row],[Atvaļinājuma dienu skaits, kas pieprasīts šajā MP3]]</f>
        <v>0</v>
      </c>
      <c r="I100" s="29">
        <f>Table25[[#This Row],[Atvaļinājums proporcionāli nostrādātajam laikam projektā (Visi atvaļinājumi kopā)]]-H100</f>
        <v>0</v>
      </c>
      <c r="J100" s="191"/>
      <c r="K100" s="192"/>
      <c r="L100" s="193"/>
      <c r="M100" s="194"/>
      <c r="N100" s="194"/>
      <c r="O100" s="194"/>
      <c r="P100" s="194"/>
      <c r="Q100" s="194"/>
      <c r="R100" s="194"/>
      <c r="S100" s="194"/>
      <c r="T100" s="195"/>
      <c r="U100" s="196"/>
      <c r="V100" s="106">
        <f>IF(COUNT(Table25[[#This Row],[Darba sākuma datums1]:[Amata pienākumu izpildes termiņš, vai darba beigu datums par kuru iesniegts MP2]])=2,MIN(DATE($V$23,12,31),$D100)-MAX(DATE($V$23,1,1),$C100)+1,0)</f>
        <v>0</v>
      </c>
      <c r="W100" s="99">
        <f>IF(COUNT(Table25[[#This Row],[Darba sākuma datums1]:[Amata pienākumu izpildes termiņš, vai darba beigu datums par kuru iesniegts MP2]])=2,MIN(DATE($W$23,12,31),$D100)-MAX(DATE($W$23,1,1),$C100)+1,0)</f>
        <v>0</v>
      </c>
      <c r="X100" s="99">
        <f>IF(COUNT(Table25[[#This Row],[Darba sākuma datums1]:[Amata pienākumu izpildes termiņš, vai darba beigu datums par kuru iesniegts MP2]])=2,MIN(DATE($X$23,12,31),$D100)-MAX(DATE($X$23,1,1),$C100)+1,0)</f>
        <v>0</v>
      </c>
      <c r="Y100" s="99">
        <f>IF(COUNT(Table25[[#This Row],[Darba sākuma datums1]:[Amata pienākumu izpildes termiņš, vai darba beigu datums par kuru iesniegts MP2]])=2,MIN(DATE($Y$23,12,31),$D100)-MAX(DATE($Y$23,1,1),$C100)+1,0)</f>
        <v>0</v>
      </c>
      <c r="Z100" s="99">
        <f>IF(COUNT(Table25[[#This Row],[Darba sākuma datums1]:[Amata pienākumu izpildes termiņš, vai darba beigu datums par kuru iesniegts MP2]])=2,MIN(DATE($Z$23,12,31),$D100)-MAX(DATE(Z$23,1,1),$C100)+1,0)</f>
        <v>0</v>
      </c>
      <c r="AA100" s="99">
        <f>IF(COUNT(Table25[[#This Row],[Darba sākuma datums1]:[Amata pienākumu izpildes termiņš, vai darba beigu datums par kuru iesniegts MP2]])=2,MIN(DATE($AA$23,12,31),$D100)-MAX(DATE($AA$23,1,1),$C100)+1,0)</f>
        <v>0</v>
      </c>
      <c r="AB100" s="99">
        <f>IF(COUNT(Table25[[#This Row],[Darba sākuma datums1]:[Amata pienākumu izpildes termiņš, vai darba beigu datums par kuru iesniegts MP2]])=2,MIN(DATE($AB$23,12,31),$D100)-MAX(DATE($AB$23,1,1),$C100)+1,0)</f>
        <v>0</v>
      </c>
      <c r="AC100" s="99">
        <f>IF(COUNT(Table25[[#This Row],[Darba sākuma datums1]:[Amata pienākumu izpildes termiņš, vai darba beigu datums par kuru iesniegts MP2]])=2,MIN(DATE($AC$23,12,31),$D100)-MAX(DATE($AC$23,1,1),$C100)+1,0)</f>
        <v>0</v>
      </c>
      <c r="AD100" s="109">
        <f>IF(COUNT(Table25[[#This Row],[Darba sākuma datums1]:[Amata pienākumu izpildes termiņš, vai darba beigu datums par kuru iesniegts MP2]])=2,MIN(DATE($AD$23,12,31),$D100)-MAX(DATE($AD$23,1,1),$C100)+1,0)</f>
        <v>0</v>
      </c>
      <c r="AE100" s="106">
        <f t="shared" si="21"/>
        <v>0</v>
      </c>
      <c r="AF100" s="99">
        <f t="shared" si="12"/>
        <v>0</v>
      </c>
      <c r="AG100" s="99">
        <f t="shared" si="13"/>
        <v>0</v>
      </c>
      <c r="AH100" s="99">
        <f t="shared" si="14"/>
        <v>0</v>
      </c>
      <c r="AI100" s="99">
        <f t="shared" si="15"/>
        <v>0</v>
      </c>
      <c r="AJ100" s="99">
        <f t="shared" si="16"/>
        <v>0</v>
      </c>
      <c r="AK100" s="99">
        <f t="shared" si="17"/>
        <v>0</v>
      </c>
      <c r="AL100" s="99">
        <f t="shared" si="18"/>
        <v>0</v>
      </c>
      <c r="AM100" s="100">
        <f t="shared" si="19"/>
        <v>0</v>
      </c>
      <c r="AN100" s="103" t="e">
        <f>Table25[[#This Row],[2021]]/Table25[[#This Row],[d.2021]]</f>
        <v>#DIV/0!</v>
      </c>
      <c r="AO100" s="104" t="e">
        <f>Table25[[#This Row],[2022]]/Table25[[#This Row],[d.2022]]</f>
        <v>#DIV/0!</v>
      </c>
      <c r="AP100" s="104" t="e">
        <f>Table25[[#This Row],[2023]]/Table25[[#This Row],[d.2023]]</f>
        <v>#DIV/0!</v>
      </c>
      <c r="AQ100" s="104" t="e">
        <f>Table25[[#This Row],[2024]]/Table25[[#This Row],[d.2024]]</f>
        <v>#DIV/0!</v>
      </c>
      <c r="AR100" s="104" t="e">
        <f>Table25[[#This Row],[2025]]/Table25[[#This Row],[d.2025]]</f>
        <v>#DIV/0!</v>
      </c>
      <c r="AS100" s="104" t="e">
        <f>Table25[[#This Row],[2026]]/Table25[[#This Row],[d.2026]]</f>
        <v>#DIV/0!</v>
      </c>
      <c r="AT100" s="104" t="e">
        <f>Table25[[#This Row],[2027]]/Table25[[#This Row],[d.2027]]</f>
        <v>#DIV/0!</v>
      </c>
      <c r="AU100" s="104" t="e">
        <f>Table25[[#This Row],[2028]]/Table25[[#This Row],[d.2028]]</f>
        <v>#DIV/0!</v>
      </c>
      <c r="AV100" s="108" t="e">
        <f>Table25[[#This Row],[2029]]/Table25[[#This Row],[d.2029]]</f>
        <v>#DIV/0!</v>
      </c>
      <c r="AW100" s="97" t="e">
        <f>Table25[[#This Row],[e.2021]]/Table25[[#This Row],[Papildatvaļinājums par 20216]]</f>
        <v>#DIV/0!</v>
      </c>
      <c r="AX100" s="97" t="e">
        <f>Table25[[#This Row],[e.2022]]/Table25[[#This Row],[Papildatvaļinājums par 20226]]</f>
        <v>#DIV/0!</v>
      </c>
      <c r="AY100" s="97" t="e">
        <f>Table25[[#This Row],[e.2023]]/Table25[[#This Row],[Papildatvaļinājums par 20236]]</f>
        <v>#DIV/0!</v>
      </c>
      <c r="AZ100" s="97" t="e">
        <f>Table25[[#This Row],[e.2024]]/Table25[[#This Row],[Papildatvaļinājums par 20246]]</f>
        <v>#DIV/0!</v>
      </c>
      <c r="BA100" s="97" t="e">
        <f>Table25[[#This Row],[e.2025]]/Table25[[#This Row],[Papildatvaļinājums par 20256]]</f>
        <v>#DIV/0!</v>
      </c>
      <c r="BB100" s="97" t="e">
        <f>Table25[[#This Row],[e.2026]]/Table25[[#This Row],[Papildatvaļinājums par 20266]]</f>
        <v>#DIV/0!</v>
      </c>
      <c r="BC100" s="97" t="e">
        <f>Table25[[#This Row],[e.2027]]/Table25[[#This Row],[Papildatvaļinājums par 20276]]</f>
        <v>#DIV/0!</v>
      </c>
      <c r="BD100" s="97" t="e">
        <f>Table25[[#This Row],[e.2028]]/Table25[[#This Row],[Papildatvaļinājums par 20286]]</f>
        <v>#DIV/0!</v>
      </c>
      <c r="BE100" s="98" t="e">
        <f>Table25[[#This Row],[e.2029]]/Table25[[#This Row],[Papildatvaļinājums par 20296]]</f>
        <v>#DIV/0!</v>
      </c>
      <c r="BF100" s="85">
        <f>YEAR(Table25[[#This Row],[Ja papildatvaļinājums - darbinieka darba uzsākšana iestādē, ja darbs projektā nav uzsākts 1.janvārī4]])</f>
        <v>1900</v>
      </c>
      <c r="BG100" s="86">
        <f>MONTH(Table25[[#This Row],[Ja papildatvaļinājums - darbinieka darba uzsākšana iestādē, ja darbs projektā nav uzsākts 1.janvārī4]])</f>
        <v>1</v>
      </c>
      <c r="BH100" s="86">
        <f>DAY(Table25[[#This Row],[Ja papildatvaļinājums - darbinieka darba uzsākšana iestādē, ja darbs projektā nav uzsākts 1.janvārī4]])</f>
        <v>0</v>
      </c>
      <c r="BI100" s="147">
        <f t="shared" si="20"/>
        <v>1</v>
      </c>
      <c r="BJ100" s="144" cm="1">
        <f t="array" ref="BJ100">_xlfn.IFS($BF100=2021,$BI100,$BS100=2021,$BV100,$BF100&lt;2021,$BJ$22,$BS100&gt;2021,$BJ$22,$BF100&gt;2021,$BJ$22,$BS100&lt;2021,$BJ$22)</f>
        <v>365</v>
      </c>
      <c r="BK100" s="116" cm="1">
        <f t="array" ref="BK100">_xlfn.IFS($BF100=2022,$BI100,$BS100=2022,$BV100,$BF100&lt;2022,$BK$22,$BS100&gt;2022,$BK$22,$BF100&gt;2022,$BK$22,$BS100&lt;2022,$BK$22)</f>
        <v>365</v>
      </c>
      <c r="BL100" s="116" cm="1">
        <f t="array" ref="BL100">_xlfn.IFS($BF100=2023,$BI100,$BS100=2023,$BV100,$BF100&lt;2023,$BL$22,$BS100&gt;2023,$BL$22,$BF100&gt;2023,$BL$22,$BS100&lt;2023,$BL$22)</f>
        <v>365</v>
      </c>
      <c r="BM100" s="116" cm="1">
        <f t="array" ref="BM100">_xlfn.IFS($BF100=2024,$BI100,$BS100=2024,$BV100,$BF100&lt;2024,$BM$22,$BS100&gt;2024,$BM$22,$BF100&gt;2024,$BM$22,$BS100&lt;2024,$BM$22)</f>
        <v>366</v>
      </c>
      <c r="BN100" s="116" cm="1">
        <f t="array" ref="BN100">_xlfn.IFS($BF100=2025,$BI100,$BS100=2025,$BV100,$BF100&lt;2025,$BN$22,$BS100&gt;2025,$BN$22,$BF100&gt;2025,$BN$22,$BS100&lt;2025,$BN$22)</f>
        <v>365</v>
      </c>
      <c r="BO100" s="116" cm="1">
        <f t="array" ref="BO100">_xlfn.IFS($BF100=2026,$BI100,$BS100=2026,$BV100,$BF100&lt;2026,$BO$22,$BS100&gt;2026,$BO$22,$BF100&gt;2026,$BO$22,$BS100&lt;2026,$BO$22)</f>
        <v>365</v>
      </c>
      <c r="BP100" s="116" cm="1">
        <f t="array" ref="BP100">_xlfn.IFS($BF100=2027,$BI100,$BS100=2027,$BV100,$BF100&lt;2027,$BP$22,$BS100&gt;2027,$BP$22,$BF100&gt;2027,$BP$22,$BS100&lt;2027,$BP$22)</f>
        <v>365</v>
      </c>
      <c r="BQ100" s="116" cm="1">
        <f t="array" ref="BQ100">_xlfn.IFS($BF100=2028,$BI100,$BS100=2028,$BV100,$BF100&lt;2028,$BQ$22,$BS100&gt;2028,$BQ$22,$BF100&gt;2028,$BQ$22,$BS100&lt;2028,$BQ$22)</f>
        <v>366</v>
      </c>
      <c r="BR100" s="119" cm="1">
        <f t="array" ref="BR100">_xlfn.IFS($BF100=2029,$BI100,$BS100=2029,$BV100,$BF100&lt;2029,$BR$22,$BS100&gt;2029,$BR$22,$BF100&gt;2029,$BR$22,$BS100&lt;2029,$BR$22)</f>
        <v>365</v>
      </c>
      <c r="BS100" s="142">
        <f>YEAR(Table25[[#This Row],[Ja papildatvaļinājums - darbinieka darba beigšanas datums iestādē, ja darbs projektā nav beigts  31.decembrī5]])</f>
        <v>1900</v>
      </c>
      <c r="BT100" s="141">
        <f>MONTH(Table25[[#This Row],[Ja papildatvaļinājums - darbinieka darba beigšanas datums iestādē, ja darbs projektā nav beigts  31.decembrī5]])</f>
        <v>1</v>
      </c>
      <c r="BU100" s="141">
        <f>DAY(Table25[[#This Row],[Ja papildatvaļinājums - darbinieka darba beigšanas datums iestādē, ja darbs projektā nav beigts  31.decembrī5]])</f>
        <v>0</v>
      </c>
      <c r="BV100" s="141">
        <f>IF(YEAR($J100)=YEAR($K100),MIN(DATE($BS100,$BT100,$BU100),$K100)-MAX(DATE($BF100,$BG100,$BH100),$J100)+1,MIN(DATE($BS100,$BT100,$BU100),$K100)-MAX(DATE(Table25[[#This Row],[Darba beigu gads iestādē]],1,1))+1)</f>
        <v>1</v>
      </c>
    </row>
    <row r="101" spans="1:74" x14ac:dyDescent="0.3">
      <c r="A101" s="26">
        <v>78</v>
      </c>
      <c r="B101" s="3"/>
      <c r="C101" s="197"/>
      <c r="D101" s="198"/>
      <c r="E101" s="63">
        <f>SUMIF(Table25[[#This Row],[b.2021]:[c.2029]],"&gt;0",Table25[[#This Row],[b.2021]:[c.2029]])</f>
        <v>0</v>
      </c>
      <c r="F101" s="189"/>
      <c r="G101" s="190"/>
      <c r="H101" s="66">
        <f>Table25[[#This Row],[Atvaļinājuma dienu skaits, kas projektā attiecināts iepriekšējos MP ]]+Table25[[#This Row],[Atvaļinājuma dienu skaits, kas pieprasīts šajā MP3]]</f>
        <v>0</v>
      </c>
      <c r="I101" s="29">
        <f>Table25[[#This Row],[Atvaļinājums proporcionāli nostrādātajam laikam projektā (Visi atvaļinājumi kopā)]]-H101</f>
        <v>0</v>
      </c>
      <c r="J101" s="191"/>
      <c r="K101" s="192"/>
      <c r="L101" s="193"/>
      <c r="M101" s="194"/>
      <c r="N101" s="194"/>
      <c r="O101" s="194"/>
      <c r="P101" s="194"/>
      <c r="Q101" s="194"/>
      <c r="R101" s="194"/>
      <c r="S101" s="194"/>
      <c r="T101" s="195"/>
      <c r="U101" s="196"/>
      <c r="V101" s="106">
        <f>IF(COUNT(Table25[[#This Row],[Darba sākuma datums1]:[Amata pienākumu izpildes termiņš, vai darba beigu datums par kuru iesniegts MP2]])=2,MIN(DATE($V$23,12,31),$D101)-MAX(DATE($V$23,1,1),$C101)+1,0)</f>
        <v>0</v>
      </c>
      <c r="W101" s="99">
        <f>IF(COUNT(Table25[[#This Row],[Darba sākuma datums1]:[Amata pienākumu izpildes termiņš, vai darba beigu datums par kuru iesniegts MP2]])=2,MIN(DATE($W$23,12,31),$D101)-MAX(DATE($W$23,1,1),$C101)+1,0)</f>
        <v>0</v>
      </c>
      <c r="X101" s="99">
        <f>IF(COUNT(Table25[[#This Row],[Darba sākuma datums1]:[Amata pienākumu izpildes termiņš, vai darba beigu datums par kuru iesniegts MP2]])=2,MIN(DATE($X$23,12,31),$D101)-MAX(DATE($X$23,1,1),$C101)+1,0)</f>
        <v>0</v>
      </c>
      <c r="Y101" s="99">
        <f>IF(COUNT(Table25[[#This Row],[Darba sākuma datums1]:[Amata pienākumu izpildes termiņš, vai darba beigu datums par kuru iesniegts MP2]])=2,MIN(DATE($Y$23,12,31),$D101)-MAX(DATE($Y$23,1,1),$C101)+1,0)</f>
        <v>0</v>
      </c>
      <c r="Z101" s="99">
        <f>IF(COUNT(Table25[[#This Row],[Darba sākuma datums1]:[Amata pienākumu izpildes termiņš, vai darba beigu datums par kuru iesniegts MP2]])=2,MIN(DATE($Z$23,12,31),$D101)-MAX(DATE(Z$23,1,1),$C101)+1,0)</f>
        <v>0</v>
      </c>
      <c r="AA101" s="99">
        <f>IF(COUNT(Table25[[#This Row],[Darba sākuma datums1]:[Amata pienākumu izpildes termiņš, vai darba beigu datums par kuru iesniegts MP2]])=2,MIN(DATE($AA$23,12,31),$D101)-MAX(DATE($AA$23,1,1),$C101)+1,0)</f>
        <v>0</v>
      </c>
      <c r="AB101" s="99">
        <f>IF(COUNT(Table25[[#This Row],[Darba sākuma datums1]:[Amata pienākumu izpildes termiņš, vai darba beigu datums par kuru iesniegts MP2]])=2,MIN(DATE($AB$23,12,31),$D101)-MAX(DATE($AB$23,1,1),$C101)+1,0)</f>
        <v>0</v>
      </c>
      <c r="AC101" s="99">
        <f>IF(COUNT(Table25[[#This Row],[Darba sākuma datums1]:[Amata pienākumu izpildes termiņš, vai darba beigu datums par kuru iesniegts MP2]])=2,MIN(DATE($AC$23,12,31),$D101)-MAX(DATE($AC$23,1,1),$C101)+1,0)</f>
        <v>0</v>
      </c>
      <c r="AD101" s="109">
        <f>IF(COUNT(Table25[[#This Row],[Darba sākuma datums1]:[Amata pienākumu izpildes termiņš, vai darba beigu datums par kuru iesniegts MP2]])=2,MIN(DATE($AD$23,12,31),$D101)-MAX(DATE($AD$23,1,1),$C101)+1,0)</f>
        <v>0</v>
      </c>
      <c r="AE101" s="106">
        <f t="shared" si="21"/>
        <v>0</v>
      </c>
      <c r="AF101" s="99">
        <f t="shared" si="12"/>
        <v>0</v>
      </c>
      <c r="AG101" s="99">
        <f t="shared" si="13"/>
        <v>0</v>
      </c>
      <c r="AH101" s="99">
        <f t="shared" si="14"/>
        <v>0</v>
      </c>
      <c r="AI101" s="99">
        <f t="shared" si="15"/>
        <v>0</v>
      </c>
      <c r="AJ101" s="99">
        <f t="shared" si="16"/>
        <v>0</v>
      </c>
      <c r="AK101" s="99">
        <f t="shared" si="17"/>
        <v>0</v>
      </c>
      <c r="AL101" s="99">
        <f t="shared" si="18"/>
        <v>0</v>
      </c>
      <c r="AM101" s="100">
        <f t="shared" si="19"/>
        <v>0</v>
      </c>
      <c r="AN101" s="103" t="e">
        <f>Table25[[#This Row],[2021]]/Table25[[#This Row],[d.2021]]</f>
        <v>#DIV/0!</v>
      </c>
      <c r="AO101" s="104" t="e">
        <f>Table25[[#This Row],[2022]]/Table25[[#This Row],[d.2022]]</f>
        <v>#DIV/0!</v>
      </c>
      <c r="AP101" s="104" t="e">
        <f>Table25[[#This Row],[2023]]/Table25[[#This Row],[d.2023]]</f>
        <v>#DIV/0!</v>
      </c>
      <c r="AQ101" s="104" t="e">
        <f>Table25[[#This Row],[2024]]/Table25[[#This Row],[d.2024]]</f>
        <v>#DIV/0!</v>
      </c>
      <c r="AR101" s="104" t="e">
        <f>Table25[[#This Row],[2025]]/Table25[[#This Row],[d.2025]]</f>
        <v>#DIV/0!</v>
      </c>
      <c r="AS101" s="104" t="e">
        <f>Table25[[#This Row],[2026]]/Table25[[#This Row],[d.2026]]</f>
        <v>#DIV/0!</v>
      </c>
      <c r="AT101" s="104" t="e">
        <f>Table25[[#This Row],[2027]]/Table25[[#This Row],[d.2027]]</f>
        <v>#DIV/0!</v>
      </c>
      <c r="AU101" s="104" t="e">
        <f>Table25[[#This Row],[2028]]/Table25[[#This Row],[d.2028]]</f>
        <v>#DIV/0!</v>
      </c>
      <c r="AV101" s="108" t="e">
        <f>Table25[[#This Row],[2029]]/Table25[[#This Row],[d.2029]]</f>
        <v>#DIV/0!</v>
      </c>
      <c r="AW101" s="97" t="e">
        <f>Table25[[#This Row],[e.2021]]/Table25[[#This Row],[Papildatvaļinājums par 20216]]</f>
        <v>#DIV/0!</v>
      </c>
      <c r="AX101" s="97" t="e">
        <f>Table25[[#This Row],[e.2022]]/Table25[[#This Row],[Papildatvaļinājums par 20226]]</f>
        <v>#DIV/0!</v>
      </c>
      <c r="AY101" s="97" t="e">
        <f>Table25[[#This Row],[e.2023]]/Table25[[#This Row],[Papildatvaļinājums par 20236]]</f>
        <v>#DIV/0!</v>
      </c>
      <c r="AZ101" s="97" t="e">
        <f>Table25[[#This Row],[e.2024]]/Table25[[#This Row],[Papildatvaļinājums par 20246]]</f>
        <v>#DIV/0!</v>
      </c>
      <c r="BA101" s="97" t="e">
        <f>Table25[[#This Row],[e.2025]]/Table25[[#This Row],[Papildatvaļinājums par 20256]]</f>
        <v>#DIV/0!</v>
      </c>
      <c r="BB101" s="97" t="e">
        <f>Table25[[#This Row],[e.2026]]/Table25[[#This Row],[Papildatvaļinājums par 20266]]</f>
        <v>#DIV/0!</v>
      </c>
      <c r="BC101" s="97" t="e">
        <f>Table25[[#This Row],[e.2027]]/Table25[[#This Row],[Papildatvaļinājums par 20276]]</f>
        <v>#DIV/0!</v>
      </c>
      <c r="BD101" s="97" t="e">
        <f>Table25[[#This Row],[e.2028]]/Table25[[#This Row],[Papildatvaļinājums par 20286]]</f>
        <v>#DIV/0!</v>
      </c>
      <c r="BE101" s="98" t="e">
        <f>Table25[[#This Row],[e.2029]]/Table25[[#This Row],[Papildatvaļinājums par 20296]]</f>
        <v>#DIV/0!</v>
      </c>
      <c r="BF101" s="85">
        <f>YEAR(Table25[[#This Row],[Ja papildatvaļinājums - darbinieka darba uzsākšana iestādē, ja darbs projektā nav uzsākts 1.janvārī4]])</f>
        <v>1900</v>
      </c>
      <c r="BG101" s="86">
        <f>MONTH(Table25[[#This Row],[Ja papildatvaļinājums - darbinieka darba uzsākšana iestādē, ja darbs projektā nav uzsākts 1.janvārī4]])</f>
        <v>1</v>
      </c>
      <c r="BH101" s="86">
        <f>DAY(Table25[[#This Row],[Ja papildatvaļinājums - darbinieka darba uzsākšana iestādē, ja darbs projektā nav uzsākts 1.janvārī4]])</f>
        <v>0</v>
      </c>
      <c r="BI101" s="147">
        <f t="shared" si="20"/>
        <v>1</v>
      </c>
      <c r="BJ101" s="144" cm="1">
        <f t="array" ref="BJ101">_xlfn.IFS($BF101=2021,$BI101,$BS101=2021,$BV101,$BF101&lt;2021,$BJ$22,$BS101&gt;2021,$BJ$22,$BF101&gt;2021,$BJ$22,$BS101&lt;2021,$BJ$22)</f>
        <v>365</v>
      </c>
      <c r="BK101" s="116" cm="1">
        <f t="array" ref="BK101">_xlfn.IFS($BF101=2022,$BI101,$BS101=2022,$BV101,$BF101&lt;2022,$BK$22,$BS101&gt;2022,$BK$22,$BF101&gt;2022,$BK$22,$BS101&lt;2022,$BK$22)</f>
        <v>365</v>
      </c>
      <c r="BL101" s="116" cm="1">
        <f t="array" ref="BL101">_xlfn.IFS($BF101=2023,$BI101,$BS101=2023,$BV101,$BF101&lt;2023,$BL$22,$BS101&gt;2023,$BL$22,$BF101&gt;2023,$BL$22,$BS101&lt;2023,$BL$22)</f>
        <v>365</v>
      </c>
      <c r="BM101" s="116" cm="1">
        <f t="array" ref="BM101">_xlfn.IFS($BF101=2024,$BI101,$BS101=2024,$BV101,$BF101&lt;2024,$BM$22,$BS101&gt;2024,$BM$22,$BF101&gt;2024,$BM$22,$BS101&lt;2024,$BM$22)</f>
        <v>366</v>
      </c>
      <c r="BN101" s="116" cm="1">
        <f t="array" ref="BN101">_xlfn.IFS($BF101=2025,$BI101,$BS101=2025,$BV101,$BF101&lt;2025,$BN$22,$BS101&gt;2025,$BN$22,$BF101&gt;2025,$BN$22,$BS101&lt;2025,$BN$22)</f>
        <v>365</v>
      </c>
      <c r="BO101" s="116" cm="1">
        <f t="array" ref="BO101">_xlfn.IFS($BF101=2026,$BI101,$BS101=2026,$BV101,$BF101&lt;2026,$BO$22,$BS101&gt;2026,$BO$22,$BF101&gt;2026,$BO$22,$BS101&lt;2026,$BO$22)</f>
        <v>365</v>
      </c>
      <c r="BP101" s="116" cm="1">
        <f t="array" ref="BP101">_xlfn.IFS($BF101=2027,$BI101,$BS101=2027,$BV101,$BF101&lt;2027,$BP$22,$BS101&gt;2027,$BP$22,$BF101&gt;2027,$BP$22,$BS101&lt;2027,$BP$22)</f>
        <v>365</v>
      </c>
      <c r="BQ101" s="116" cm="1">
        <f t="array" ref="BQ101">_xlfn.IFS($BF101=2028,$BI101,$BS101=2028,$BV101,$BF101&lt;2028,$BQ$22,$BS101&gt;2028,$BQ$22,$BF101&gt;2028,$BQ$22,$BS101&lt;2028,$BQ$22)</f>
        <v>366</v>
      </c>
      <c r="BR101" s="119" cm="1">
        <f t="array" ref="BR101">_xlfn.IFS($BF101=2029,$BI101,$BS101=2029,$BV101,$BF101&lt;2029,$BR$22,$BS101&gt;2029,$BR$22,$BF101&gt;2029,$BR$22,$BS101&lt;2029,$BR$22)</f>
        <v>365</v>
      </c>
      <c r="BS101" s="142">
        <f>YEAR(Table25[[#This Row],[Ja papildatvaļinājums - darbinieka darba beigšanas datums iestādē, ja darbs projektā nav beigts  31.decembrī5]])</f>
        <v>1900</v>
      </c>
      <c r="BT101" s="141">
        <f>MONTH(Table25[[#This Row],[Ja papildatvaļinājums - darbinieka darba beigšanas datums iestādē, ja darbs projektā nav beigts  31.decembrī5]])</f>
        <v>1</v>
      </c>
      <c r="BU101" s="141">
        <f>DAY(Table25[[#This Row],[Ja papildatvaļinājums - darbinieka darba beigšanas datums iestādē, ja darbs projektā nav beigts  31.decembrī5]])</f>
        <v>0</v>
      </c>
      <c r="BV101" s="141">
        <f>IF(YEAR($J101)=YEAR($K101),MIN(DATE($BS101,$BT101,$BU101),$K101)-MAX(DATE($BF101,$BG101,$BH101),$J101)+1,MIN(DATE($BS101,$BT101,$BU101),$K101)-MAX(DATE(Table25[[#This Row],[Darba beigu gads iestādē]],1,1))+1)</f>
        <v>1</v>
      </c>
    </row>
    <row r="102" spans="1:74" x14ac:dyDescent="0.3">
      <c r="A102" s="26">
        <v>79</v>
      </c>
      <c r="B102" s="3"/>
      <c r="C102" s="197"/>
      <c r="D102" s="198"/>
      <c r="E102" s="63">
        <f>SUMIF(Table25[[#This Row],[b.2021]:[c.2029]],"&gt;0",Table25[[#This Row],[b.2021]:[c.2029]])</f>
        <v>0</v>
      </c>
      <c r="F102" s="189"/>
      <c r="G102" s="190"/>
      <c r="H102" s="66">
        <f>Table25[[#This Row],[Atvaļinājuma dienu skaits, kas projektā attiecināts iepriekšējos MP ]]+Table25[[#This Row],[Atvaļinājuma dienu skaits, kas pieprasīts šajā MP3]]</f>
        <v>0</v>
      </c>
      <c r="I102" s="29">
        <f>Table25[[#This Row],[Atvaļinājums proporcionāli nostrādātajam laikam projektā (Visi atvaļinājumi kopā)]]-H102</f>
        <v>0</v>
      </c>
      <c r="J102" s="191"/>
      <c r="K102" s="192"/>
      <c r="L102" s="193"/>
      <c r="M102" s="194"/>
      <c r="N102" s="194"/>
      <c r="O102" s="194"/>
      <c r="P102" s="194"/>
      <c r="Q102" s="194"/>
      <c r="R102" s="194"/>
      <c r="S102" s="194"/>
      <c r="T102" s="195"/>
      <c r="U102" s="196"/>
      <c r="V102" s="106">
        <f>IF(COUNT(Table25[[#This Row],[Darba sākuma datums1]:[Amata pienākumu izpildes termiņš, vai darba beigu datums par kuru iesniegts MP2]])=2,MIN(DATE($V$23,12,31),$D102)-MAX(DATE($V$23,1,1),$C102)+1,0)</f>
        <v>0</v>
      </c>
      <c r="W102" s="99">
        <f>IF(COUNT(Table25[[#This Row],[Darba sākuma datums1]:[Amata pienākumu izpildes termiņš, vai darba beigu datums par kuru iesniegts MP2]])=2,MIN(DATE($W$23,12,31),$D102)-MAX(DATE($W$23,1,1),$C102)+1,0)</f>
        <v>0</v>
      </c>
      <c r="X102" s="99">
        <f>IF(COUNT(Table25[[#This Row],[Darba sākuma datums1]:[Amata pienākumu izpildes termiņš, vai darba beigu datums par kuru iesniegts MP2]])=2,MIN(DATE($X$23,12,31),$D102)-MAX(DATE($X$23,1,1),$C102)+1,0)</f>
        <v>0</v>
      </c>
      <c r="Y102" s="99">
        <f>IF(COUNT(Table25[[#This Row],[Darba sākuma datums1]:[Amata pienākumu izpildes termiņš, vai darba beigu datums par kuru iesniegts MP2]])=2,MIN(DATE($Y$23,12,31),$D102)-MAX(DATE($Y$23,1,1),$C102)+1,0)</f>
        <v>0</v>
      </c>
      <c r="Z102" s="99">
        <f>IF(COUNT(Table25[[#This Row],[Darba sākuma datums1]:[Amata pienākumu izpildes termiņš, vai darba beigu datums par kuru iesniegts MP2]])=2,MIN(DATE($Z$23,12,31),$D102)-MAX(DATE(Z$23,1,1),$C102)+1,0)</f>
        <v>0</v>
      </c>
      <c r="AA102" s="99">
        <f>IF(COUNT(Table25[[#This Row],[Darba sākuma datums1]:[Amata pienākumu izpildes termiņš, vai darba beigu datums par kuru iesniegts MP2]])=2,MIN(DATE($AA$23,12,31),$D102)-MAX(DATE($AA$23,1,1),$C102)+1,0)</f>
        <v>0</v>
      </c>
      <c r="AB102" s="99">
        <f>IF(COUNT(Table25[[#This Row],[Darba sākuma datums1]:[Amata pienākumu izpildes termiņš, vai darba beigu datums par kuru iesniegts MP2]])=2,MIN(DATE($AB$23,12,31),$D102)-MAX(DATE($AB$23,1,1),$C102)+1,0)</f>
        <v>0</v>
      </c>
      <c r="AC102" s="99">
        <f>IF(COUNT(Table25[[#This Row],[Darba sākuma datums1]:[Amata pienākumu izpildes termiņš, vai darba beigu datums par kuru iesniegts MP2]])=2,MIN(DATE($AC$23,12,31),$D102)-MAX(DATE($AC$23,1,1),$C102)+1,0)</f>
        <v>0</v>
      </c>
      <c r="AD102" s="109">
        <f>IF(COUNT(Table25[[#This Row],[Darba sākuma datums1]:[Amata pienākumu izpildes termiņš, vai darba beigu datums par kuru iesniegts MP2]])=2,MIN(DATE($AD$23,12,31),$D102)-MAX(DATE($AD$23,1,1),$C102)+1,0)</f>
        <v>0</v>
      </c>
      <c r="AE102" s="106">
        <f t="shared" si="21"/>
        <v>0</v>
      </c>
      <c r="AF102" s="99">
        <f t="shared" si="12"/>
        <v>0</v>
      </c>
      <c r="AG102" s="99">
        <f t="shared" si="13"/>
        <v>0</v>
      </c>
      <c r="AH102" s="99">
        <f t="shared" si="14"/>
        <v>0</v>
      </c>
      <c r="AI102" s="99">
        <f t="shared" si="15"/>
        <v>0</v>
      </c>
      <c r="AJ102" s="99">
        <f t="shared" si="16"/>
        <v>0</v>
      </c>
      <c r="AK102" s="99">
        <f t="shared" si="17"/>
        <v>0</v>
      </c>
      <c r="AL102" s="99">
        <f t="shared" si="18"/>
        <v>0</v>
      </c>
      <c r="AM102" s="100">
        <f t="shared" si="19"/>
        <v>0</v>
      </c>
      <c r="AN102" s="103" t="e">
        <f>Table25[[#This Row],[2021]]/Table25[[#This Row],[d.2021]]</f>
        <v>#DIV/0!</v>
      </c>
      <c r="AO102" s="104" t="e">
        <f>Table25[[#This Row],[2022]]/Table25[[#This Row],[d.2022]]</f>
        <v>#DIV/0!</v>
      </c>
      <c r="AP102" s="104" t="e">
        <f>Table25[[#This Row],[2023]]/Table25[[#This Row],[d.2023]]</f>
        <v>#DIV/0!</v>
      </c>
      <c r="AQ102" s="104" t="e">
        <f>Table25[[#This Row],[2024]]/Table25[[#This Row],[d.2024]]</f>
        <v>#DIV/0!</v>
      </c>
      <c r="AR102" s="104" t="e">
        <f>Table25[[#This Row],[2025]]/Table25[[#This Row],[d.2025]]</f>
        <v>#DIV/0!</v>
      </c>
      <c r="AS102" s="104" t="e">
        <f>Table25[[#This Row],[2026]]/Table25[[#This Row],[d.2026]]</f>
        <v>#DIV/0!</v>
      </c>
      <c r="AT102" s="104" t="e">
        <f>Table25[[#This Row],[2027]]/Table25[[#This Row],[d.2027]]</f>
        <v>#DIV/0!</v>
      </c>
      <c r="AU102" s="104" t="e">
        <f>Table25[[#This Row],[2028]]/Table25[[#This Row],[d.2028]]</f>
        <v>#DIV/0!</v>
      </c>
      <c r="AV102" s="108" t="e">
        <f>Table25[[#This Row],[2029]]/Table25[[#This Row],[d.2029]]</f>
        <v>#DIV/0!</v>
      </c>
      <c r="AW102" s="97" t="e">
        <f>Table25[[#This Row],[e.2021]]/Table25[[#This Row],[Papildatvaļinājums par 20216]]</f>
        <v>#DIV/0!</v>
      </c>
      <c r="AX102" s="97" t="e">
        <f>Table25[[#This Row],[e.2022]]/Table25[[#This Row],[Papildatvaļinājums par 20226]]</f>
        <v>#DIV/0!</v>
      </c>
      <c r="AY102" s="97" t="e">
        <f>Table25[[#This Row],[e.2023]]/Table25[[#This Row],[Papildatvaļinājums par 20236]]</f>
        <v>#DIV/0!</v>
      </c>
      <c r="AZ102" s="97" t="e">
        <f>Table25[[#This Row],[e.2024]]/Table25[[#This Row],[Papildatvaļinājums par 20246]]</f>
        <v>#DIV/0!</v>
      </c>
      <c r="BA102" s="97" t="e">
        <f>Table25[[#This Row],[e.2025]]/Table25[[#This Row],[Papildatvaļinājums par 20256]]</f>
        <v>#DIV/0!</v>
      </c>
      <c r="BB102" s="97" t="e">
        <f>Table25[[#This Row],[e.2026]]/Table25[[#This Row],[Papildatvaļinājums par 20266]]</f>
        <v>#DIV/0!</v>
      </c>
      <c r="BC102" s="97" t="e">
        <f>Table25[[#This Row],[e.2027]]/Table25[[#This Row],[Papildatvaļinājums par 20276]]</f>
        <v>#DIV/0!</v>
      </c>
      <c r="BD102" s="97" t="e">
        <f>Table25[[#This Row],[e.2028]]/Table25[[#This Row],[Papildatvaļinājums par 20286]]</f>
        <v>#DIV/0!</v>
      </c>
      <c r="BE102" s="98" t="e">
        <f>Table25[[#This Row],[e.2029]]/Table25[[#This Row],[Papildatvaļinājums par 20296]]</f>
        <v>#DIV/0!</v>
      </c>
      <c r="BF102" s="85">
        <f>YEAR(Table25[[#This Row],[Ja papildatvaļinājums - darbinieka darba uzsākšana iestādē, ja darbs projektā nav uzsākts 1.janvārī4]])</f>
        <v>1900</v>
      </c>
      <c r="BG102" s="86">
        <f>MONTH(Table25[[#This Row],[Ja papildatvaļinājums - darbinieka darba uzsākšana iestādē, ja darbs projektā nav uzsākts 1.janvārī4]])</f>
        <v>1</v>
      </c>
      <c r="BH102" s="86">
        <f>DAY(Table25[[#This Row],[Ja papildatvaļinājums - darbinieka darba uzsākšana iestādē, ja darbs projektā nav uzsākts 1.janvārī4]])</f>
        <v>0</v>
      </c>
      <c r="BI102" s="147">
        <f t="shared" si="20"/>
        <v>1</v>
      </c>
      <c r="BJ102" s="144" cm="1">
        <f t="array" ref="BJ102">_xlfn.IFS($BF102=2021,$BI102,$BS102=2021,$BV102,$BF102&lt;2021,$BJ$22,$BS102&gt;2021,$BJ$22,$BF102&gt;2021,$BJ$22,$BS102&lt;2021,$BJ$22)</f>
        <v>365</v>
      </c>
      <c r="BK102" s="116" cm="1">
        <f t="array" ref="BK102">_xlfn.IFS($BF102=2022,$BI102,$BS102=2022,$BV102,$BF102&lt;2022,$BK$22,$BS102&gt;2022,$BK$22,$BF102&gt;2022,$BK$22,$BS102&lt;2022,$BK$22)</f>
        <v>365</v>
      </c>
      <c r="BL102" s="116" cm="1">
        <f t="array" ref="BL102">_xlfn.IFS($BF102=2023,$BI102,$BS102=2023,$BV102,$BF102&lt;2023,$BL$22,$BS102&gt;2023,$BL$22,$BF102&gt;2023,$BL$22,$BS102&lt;2023,$BL$22)</f>
        <v>365</v>
      </c>
      <c r="BM102" s="116" cm="1">
        <f t="array" ref="BM102">_xlfn.IFS($BF102=2024,$BI102,$BS102=2024,$BV102,$BF102&lt;2024,$BM$22,$BS102&gt;2024,$BM$22,$BF102&gt;2024,$BM$22,$BS102&lt;2024,$BM$22)</f>
        <v>366</v>
      </c>
      <c r="BN102" s="116" cm="1">
        <f t="array" ref="BN102">_xlfn.IFS($BF102=2025,$BI102,$BS102=2025,$BV102,$BF102&lt;2025,$BN$22,$BS102&gt;2025,$BN$22,$BF102&gt;2025,$BN$22,$BS102&lt;2025,$BN$22)</f>
        <v>365</v>
      </c>
      <c r="BO102" s="116" cm="1">
        <f t="array" ref="BO102">_xlfn.IFS($BF102=2026,$BI102,$BS102=2026,$BV102,$BF102&lt;2026,$BO$22,$BS102&gt;2026,$BO$22,$BF102&gt;2026,$BO$22,$BS102&lt;2026,$BO$22)</f>
        <v>365</v>
      </c>
      <c r="BP102" s="116" cm="1">
        <f t="array" ref="BP102">_xlfn.IFS($BF102=2027,$BI102,$BS102=2027,$BV102,$BF102&lt;2027,$BP$22,$BS102&gt;2027,$BP$22,$BF102&gt;2027,$BP$22,$BS102&lt;2027,$BP$22)</f>
        <v>365</v>
      </c>
      <c r="BQ102" s="116" cm="1">
        <f t="array" ref="BQ102">_xlfn.IFS($BF102=2028,$BI102,$BS102=2028,$BV102,$BF102&lt;2028,$BQ$22,$BS102&gt;2028,$BQ$22,$BF102&gt;2028,$BQ$22,$BS102&lt;2028,$BQ$22)</f>
        <v>366</v>
      </c>
      <c r="BR102" s="119" cm="1">
        <f t="array" ref="BR102">_xlfn.IFS($BF102=2029,$BI102,$BS102=2029,$BV102,$BF102&lt;2029,$BR$22,$BS102&gt;2029,$BR$22,$BF102&gt;2029,$BR$22,$BS102&lt;2029,$BR$22)</f>
        <v>365</v>
      </c>
      <c r="BS102" s="142">
        <f>YEAR(Table25[[#This Row],[Ja papildatvaļinājums - darbinieka darba beigšanas datums iestādē, ja darbs projektā nav beigts  31.decembrī5]])</f>
        <v>1900</v>
      </c>
      <c r="BT102" s="141">
        <f>MONTH(Table25[[#This Row],[Ja papildatvaļinājums - darbinieka darba beigšanas datums iestādē, ja darbs projektā nav beigts  31.decembrī5]])</f>
        <v>1</v>
      </c>
      <c r="BU102" s="141">
        <f>DAY(Table25[[#This Row],[Ja papildatvaļinājums - darbinieka darba beigšanas datums iestādē, ja darbs projektā nav beigts  31.decembrī5]])</f>
        <v>0</v>
      </c>
      <c r="BV102" s="141">
        <f>IF(YEAR($J102)=YEAR($K102),MIN(DATE($BS102,$BT102,$BU102),$K102)-MAX(DATE($BF102,$BG102,$BH102),$J102)+1,MIN(DATE($BS102,$BT102,$BU102),$K102)-MAX(DATE(Table25[[#This Row],[Darba beigu gads iestādē]],1,1))+1)</f>
        <v>1</v>
      </c>
    </row>
    <row r="103" spans="1:74" x14ac:dyDescent="0.3">
      <c r="A103" s="26">
        <v>80</v>
      </c>
      <c r="B103" s="3"/>
      <c r="C103" s="197"/>
      <c r="D103" s="198"/>
      <c r="E103" s="63">
        <f>SUMIF(Table25[[#This Row],[b.2021]:[c.2029]],"&gt;0",Table25[[#This Row],[b.2021]:[c.2029]])</f>
        <v>0</v>
      </c>
      <c r="F103" s="189"/>
      <c r="G103" s="190"/>
      <c r="H103" s="66">
        <f>Table25[[#This Row],[Atvaļinājuma dienu skaits, kas projektā attiecināts iepriekšējos MP ]]+Table25[[#This Row],[Atvaļinājuma dienu skaits, kas pieprasīts šajā MP3]]</f>
        <v>0</v>
      </c>
      <c r="I103" s="29">
        <f>Table25[[#This Row],[Atvaļinājums proporcionāli nostrādātajam laikam projektā (Visi atvaļinājumi kopā)]]-H103</f>
        <v>0</v>
      </c>
      <c r="J103" s="191"/>
      <c r="K103" s="192"/>
      <c r="L103" s="193"/>
      <c r="M103" s="194"/>
      <c r="N103" s="194"/>
      <c r="O103" s="194"/>
      <c r="P103" s="194"/>
      <c r="Q103" s="194"/>
      <c r="R103" s="194"/>
      <c r="S103" s="194"/>
      <c r="T103" s="195"/>
      <c r="U103" s="196"/>
      <c r="V103" s="106">
        <f>IF(COUNT(Table25[[#This Row],[Darba sākuma datums1]:[Amata pienākumu izpildes termiņš, vai darba beigu datums par kuru iesniegts MP2]])=2,MIN(DATE($V$23,12,31),$D103)-MAX(DATE($V$23,1,1),$C103)+1,0)</f>
        <v>0</v>
      </c>
      <c r="W103" s="99">
        <f>IF(COUNT(Table25[[#This Row],[Darba sākuma datums1]:[Amata pienākumu izpildes termiņš, vai darba beigu datums par kuru iesniegts MP2]])=2,MIN(DATE($W$23,12,31),$D103)-MAX(DATE($W$23,1,1),$C103)+1,0)</f>
        <v>0</v>
      </c>
      <c r="X103" s="99">
        <f>IF(COUNT(Table25[[#This Row],[Darba sākuma datums1]:[Amata pienākumu izpildes termiņš, vai darba beigu datums par kuru iesniegts MP2]])=2,MIN(DATE($X$23,12,31),$D103)-MAX(DATE($X$23,1,1),$C103)+1,0)</f>
        <v>0</v>
      </c>
      <c r="Y103" s="99">
        <f>IF(COUNT(Table25[[#This Row],[Darba sākuma datums1]:[Amata pienākumu izpildes termiņš, vai darba beigu datums par kuru iesniegts MP2]])=2,MIN(DATE($Y$23,12,31),$D103)-MAX(DATE($Y$23,1,1),$C103)+1,0)</f>
        <v>0</v>
      </c>
      <c r="Z103" s="99">
        <f>IF(COUNT(Table25[[#This Row],[Darba sākuma datums1]:[Amata pienākumu izpildes termiņš, vai darba beigu datums par kuru iesniegts MP2]])=2,MIN(DATE($Z$23,12,31),$D103)-MAX(DATE(Z$23,1,1),$C103)+1,0)</f>
        <v>0</v>
      </c>
      <c r="AA103" s="99">
        <f>IF(COUNT(Table25[[#This Row],[Darba sākuma datums1]:[Amata pienākumu izpildes termiņš, vai darba beigu datums par kuru iesniegts MP2]])=2,MIN(DATE($AA$23,12,31),$D103)-MAX(DATE($AA$23,1,1),$C103)+1,0)</f>
        <v>0</v>
      </c>
      <c r="AB103" s="99">
        <f>IF(COUNT(Table25[[#This Row],[Darba sākuma datums1]:[Amata pienākumu izpildes termiņš, vai darba beigu datums par kuru iesniegts MP2]])=2,MIN(DATE($AB$23,12,31),$D103)-MAX(DATE($AB$23,1,1),$C103)+1,0)</f>
        <v>0</v>
      </c>
      <c r="AC103" s="99">
        <f>IF(COUNT(Table25[[#This Row],[Darba sākuma datums1]:[Amata pienākumu izpildes termiņš, vai darba beigu datums par kuru iesniegts MP2]])=2,MIN(DATE($AC$23,12,31),$D103)-MAX(DATE($AC$23,1,1),$C103)+1,0)</f>
        <v>0</v>
      </c>
      <c r="AD103" s="109">
        <f>IF(COUNT(Table25[[#This Row],[Darba sākuma datums1]:[Amata pienākumu izpildes termiņš, vai darba beigu datums par kuru iesniegts MP2]])=2,MIN(DATE($AD$23,12,31),$D103)-MAX(DATE($AD$23,1,1),$C103)+1,0)</f>
        <v>0</v>
      </c>
      <c r="AE103" s="106">
        <f t="shared" si="21"/>
        <v>0</v>
      </c>
      <c r="AF103" s="99">
        <f t="shared" si="12"/>
        <v>0</v>
      </c>
      <c r="AG103" s="99">
        <f t="shared" si="13"/>
        <v>0</v>
      </c>
      <c r="AH103" s="99">
        <f t="shared" si="14"/>
        <v>0</v>
      </c>
      <c r="AI103" s="99">
        <f t="shared" si="15"/>
        <v>0</v>
      </c>
      <c r="AJ103" s="99">
        <f t="shared" si="16"/>
        <v>0</v>
      </c>
      <c r="AK103" s="99">
        <f t="shared" si="17"/>
        <v>0</v>
      </c>
      <c r="AL103" s="99">
        <f t="shared" si="18"/>
        <v>0</v>
      </c>
      <c r="AM103" s="100">
        <f t="shared" si="19"/>
        <v>0</v>
      </c>
      <c r="AN103" s="103" t="e">
        <f>Table25[[#This Row],[2021]]/Table25[[#This Row],[d.2021]]</f>
        <v>#DIV/0!</v>
      </c>
      <c r="AO103" s="104" t="e">
        <f>Table25[[#This Row],[2022]]/Table25[[#This Row],[d.2022]]</f>
        <v>#DIV/0!</v>
      </c>
      <c r="AP103" s="104" t="e">
        <f>Table25[[#This Row],[2023]]/Table25[[#This Row],[d.2023]]</f>
        <v>#DIV/0!</v>
      </c>
      <c r="AQ103" s="104" t="e">
        <f>Table25[[#This Row],[2024]]/Table25[[#This Row],[d.2024]]</f>
        <v>#DIV/0!</v>
      </c>
      <c r="AR103" s="104" t="e">
        <f>Table25[[#This Row],[2025]]/Table25[[#This Row],[d.2025]]</f>
        <v>#DIV/0!</v>
      </c>
      <c r="AS103" s="104" t="e">
        <f>Table25[[#This Row],[2026]]/Table25[[#This Row],[d.2026]]</f>
        <v>#DIV/0!</v>
      </c>
      <c r="AT103" s="104" t="e">
        <f>Table25[[#This Row],[2027]]/Table25[[#This Row],[d.2027]]</f>
        <v>#DIV/0!</v>
      </c>
      <c r="AU103" s="104" t="e">
        <f>Table25[[#This Row],[2028]]/Table25[[#This Row],[d.2028]]</f>
        <v>#DIV/0!</v>
      </c>
      <c r="AV103" s="108" t="e">
        <f>Table25[[#This Row],[2029]]/Table25[[#This Row],[d.2029]]</f>
        <v>#DIV/0!</v>
      </c>
      <c r="AW103" s="97" t="e">
        <f>Table25[[#This Row],[e.2021]]/Table25[[#This Row],[Papildatvaļinājums par 20216]]</f>
        <v>#DIV/0!</v>
      </c>
      <c r="AX103" s="97" t="e">
        <f>Table25[[#This Row],[e.2022]]/Table25[[#This Row],[Papildatvaļinājums par 20226]]</f>
        <v>#DIV/0!</v>
      </c>
      <c r="AY103" s="97" t="e">
        <f>Table25[[#This Row],[e.2023]]/Table25[[#This Row],[Papildatvaļinājums par 20236]]</f>
        <v>#DIV/0!</v>
      </c>
      <c r="AZ103" s="97" t="e">
        <f>Table25[[#This Row],[e.2024]]/Table25[[#This Row],[Papildatvaļinājums par 20246]]</f>
        <v>#DIV/0!</v>
      </c>
      <c r="BA103" s="97" t="e">
        <f>Table25[[#This Row],[e.2025]]/Table25[[#This Row],[Papildatvaļinājums par 20256]]</f>
        <v>#DIV/0!</v>
      </c>
      <c r="BB103" s="97" t="e">
        <f>Table25[[#This Row],[e.2026]]/Table25[[#This Row],[Papildatvaļinājums par 20266]]</f>
        <v>#DIV/0!</v>
      </c>
      <c r="BC103" s="97" t="e">
        <f>Table25[[#This Row],[e.2027]]/Table25[[#This Row],[Papildatvaļinājums par 20276]]</f>
        <v>#DIV/0!</v>
      </c>
      <c r="BD103" s="97" t="e">
        <f>Table25[[#This Row],[e.2028]]/Table25[[#This Row],[Papildatvaļinājums par 20286]]</f>
        <v>#DIV/0!</v>
      </c>
      <c r="BE103" s="98" t="e">
        <f>Table25[[#This Row],[e.2029]]/Table25[[#This Row],[Papildatvaļinājums par 20296]]</f>
        <v>#DIV/0!</v>
      </c>
      <c r="BF103" s="85">
        <f>YEAR(Table25[[#This Row],[Ja papildatvaļinājums - darbinieka darba uzsākšana iestādē, ja darbs projektā nav uzsākts 1.janvārī4]])</f>
        <v>1900</v>
      </c>
      <c r="BG103" s="86">
        <f>MONTH(Table25[[#This Row],[Ja papildatvaļinājums - darbinieka darba uzsākšana iestādē, ja darbs projektā nav uzsākts 1.janvārī4]])</f>
        <v>1</v>
      </c>
      <c r="BH103" s="86">
        <f>DAY(Table25[[#This Row],[Ja papildatvaļinājums - darbinieka darba uzsākšana iestādē, ja darbs projektā nav uzsākts 1.janvārī4]])</f>
        <v>0</v>
      </c>
      <c r="BI103" s="147">
        <f t="shared" si="20"/>
        <v>1</v>
      </c>
      <c r="BJ103" s="144" cm="1">
        <f t="array" ref="BJ103">_xlfn.IFS($BF103=2021,$BI103,$BS103=2021,$BV103,$BF103&lt;2021,$BJ$22,$BS103&gt;2021,$BJ$22,$BF103&gt;2021,$BJ$22,$BS103&lt;2021,$BJ$22)</f>
        <v>365</v>
      </c>
      <c r="BK103" s="116" cm="1">
        <f t="array" ref="BK103">_xlfn.IFS($BF103=2022,$BI103,$BS103=2022,$BV103,$BF103&lt;2022,$BK$22,$BS103&gt;2022,$BK$22,$BF103&gt;2022,$BK$22,$BS103&lt;2022,$BK$22)</f>
        <v>365</v>
      </c>
      <c r="BL103" s="116" cm="1">
        <f t="array" ref="BL103">_xlfn.IFS($BF103=2023,$BI103,$BS103=2023,$BV103,$BF103&lt;2023,$BL$22,$BS103&gt;2023,$BL$22,$BF103&gt;2023,$BL$22,$BS103&lt;2023,$BL$22)</f>
        <v>365</v>
      </c>
      <c r="BM103" s="116" cm="1">
        <f t="array" ref="BM103">_xlfn.IFS($BF103=2024,$BI103,$BS103=2024,$BV103,$BF103&lt;2024,$BM$22,$BS103&gt;2024,$BM$22,$BF103&gt;2024,$BM$22,$BS103&lt;2024,$BM$22)</f>
        <v>366</v>
      </c>
      <c r="BN103" s="116" cm="1">
        <f t="array" ref="BN103">_xlfn.IFS($BF103=2025,$BI103,$BS103=2025,$BV103,$BF103&lt;2025,$BN$22,$BS103&gt;2025,$BN$22,$BF103&gt;2025,$BN$22,$BS103&lt;2025,$BN$22)</f>
        <v>365</v>
      </c>
      <c r="BO103" s="116" cm="1">
        <f t="array" ref="BO103">_xlfn.IFS($BF103=2026,$BI103,$BS103=2026,$BV103,$BF103&lt;2026,$BO$22,$BS103&gt;2026,$BO$22,$BF103&gt;2026,$BO$22,$BS103&lt;2026,$BO$22)</f>
        <v>365</v>
      </c>
      <c r="BP103" s="116" cm="1">
        <f t="array" ref="BP103">_xlfn.IFS($BF103=2027,$BI103,$BS103=2027,$BV103,$BF103&lt;2027,$BP$22,$BS103&gt;2027,$BP$22,$BF103&gt;2027,$BP$22,$BS103&lt;2027,$BP$22)</f>
        <v>365</v>
      </c>
      <c r="BQ103" s="116" cm="1">
        <f t="array" ref="BQ103">_xlfn.IFS($BF103=2028,$BI103,$BS103=2028,$BV103,$BF103&lt;2028,$BQ$22,$BS103&gt;2028,$BQ$22,$BF103&gt;2028,$BQ$22,$BS103&lt;2028,$BQ$22)</f>
        <v>366</v>
      </c>
      <c r="BR103" s="119" cm="1">
        <f t="array" ref="BR103">_xlfn.IFS($BF103=2029,$BI103,$BS103=2029,$BV103,$BF103&lt;2029,$BR$22,$BS103&gt;2029,$BR$22,$BF103&gt;2029,$BR$22,$BS103&lt;2029,$BR$22)</f>
        <v>365</v>
      </c>
      <c r="BS103" s="142">
        <f>YEAR(Table25[[#This Row],[Ja papildatvaļinājums - darbinieka darba beigšanas datums iestādē, ja darbs projektā nav beigts  31.decembrī5]])</f>
        <v>1900</v>
      </c>
      <c r="BT103" s="141">
        <f>MONTH(Table25[[#This Row],[Ja papildatvaļinājums - darbinieka darba beigšanas datums iestādē, ja darbs projektā nav beigts  31.decembrī5]])</f>
        <v>1</v>
      </c>
      <c r="BU103" s="141">
        <f>DAY(Table25[[#This Row],[Ja papildatvaļinājums - darbinieka darba beigšanas datums iestādē, ja darbs projektā nav beigts  31.decembrī5]])</f>
        <v>0</v>
      </c>
      <c r="BV103" s="141">
        <f>IF(YEAR($J103)=YEAR($K103),MIN(DATE($BS103,$BT103,$BU103),$K103)-MAX(DATE($BF103,$BG103,$BH103),$J103)+1,MIN(DATE($BS103,$BT103,$BU103),$K103)-MAX(DATE(Table25[[#This Row],[Darba beigu gads iestādē]],1,1))+1)</f>
        <v>1</v>
      </c>
    </row>
    <row r="104" spans="1:74" x14ac:dyDescent="0.3">
      <c r="A104" s="26">
        <v>81</v>
      </c>
      <c r="B104" s="3"/>
      <c r="C104" s="197"/>
      <c r="D104" s="198"/>
      <c r="E104" s="63">
        <f>SUMIF(Table25[[#This Row],[b.2021]:[c.2029]],"&gt;0",Table25[[#This Row],[b.2021]:[c.2029]])</f>
        <v>0</v>
      </c>
      <c r="F104" s="189"/>
      <c r="G104" s="190"/>
      <c r="H104" s="66">
        <f>Table25[[#This Row],[Atvaļinājuma dienu skaits, kas projektā attiecināts iepriekšējos MP ]]+Table25[[#This Row],[Atvaļinājuma dienu skaits, kas pieprasīts šajā MP3]]</f>
        <v>0</v>
      </c>
      <c r="I104" s="29">
        <f>Table25[[#This Row],[Atvaļinājums proporcionāli nostrādātajam laikam projektā (Visi atvaļinājumi kopā)]]-H104</f>
        <v>0</v>
      </c>
      <c r="J104" s="191"/>
      <c r="K104" s="192"/>
      <c r="L104" s="193"/>
      <c r="M104" s="194"/>
      <c r="N104" s="194"/>
      <c r="O104" s="194"/>
      <c r="P104" s="194"/>
      <c r="Q104" s="194"/>
      <c r="R104" s="194"/>
      <c r="S104" s="194"/>
      <c r="T104" s="195"/>
      <c r="U104" s="196"/>
      <c r="V104" s="106">
        <f>IF(COUNT(Table25[[#This Row],[Darba sākuma datums1]:[Amata pienākumu izpildes termiņš, vai darba beigu datums par kuru iesniegts MP2]])=2,MIN(DATE($V$23,12,31),$D104)-MAX(DATE($V$23,1,1),$C104)+1,0)</f>
        <v>0</v>
      </c>
      <c r="W104" s="99">
        <f>IF(COUNT(Table25[[#This Row],[Darba sākuma datums1]:[Amata pienākumu izpildes termiņš, vai darba beigu datums par kuru iesniegts MP2]])=2,MIN(DATE($W$23,12,31),$D104)-MAX(DATE($W$23,1,1),$C104)+1,0)</f>
        <v>0</v>
      </c>
      <c r="X104" s="99">
        <f>IF(COUNT(Table25[[#This Row],[Darba sākuma datums1]:[Amata pienākumu izpildes termiņš, vai darba beigu datums par kuru iesniegts MP2]])=2,MIN(DATE($X$23,12,31),$D104)-MAX(DATE($X$23,1,1),$C104)+1,0)</f>
        <v>0</v>
      </c>
      <c r="Y104" s="99">
        <f>IF(COUNT(Table25[[#This Row],[Darba sākuma datums1]:[Amata pienākumu izpildes termiņš, vai darba beigu datums par kuru iesniegts MP2]])=2,MIN(DATE($Y$23,12,31),$D104)-MAX(DATE($Y$23,1,1),$C104)+1,0)</f>
        <v>0</v>
      </c>
      <c r="Z104" s="99">
        <f>IF(COUNT(Table25[[#This Row],[Darba sākuma datums1]:[Amata pienākumu izpildes termiņš, vai darba beigu datums par kuru iesniegts MP2]])=2,MIN(DATE($Z$23,12,31),$D104)-MAX(DATE(Z$23,1,1),$C104)+1,0)</f>
        <v>0</v>
      </c>
      <c r="AA104" s="99">
        <f>IF(COUNT(Table25[[#This Row],[Darba sākuma datums1]:[Amata pienākumu izpildes termiņš, vai darba beigu datums par kuru iesniegts MP2]])=2,MIN(DATE($AA$23,12,31),$D104)-MAX(DATE($AA$23,1,1),$C104)+1,0)</f>
        <v>0</v>
      </c>
      <c r="AB104" s="99">
        <f>IF(COUNT(Table25[[#This Row],[Darba sākuma datums1]:[Amata pienākumu izpildes termiņš, vai darba beigu datums par kuru iesniegts MP2]])=2,MIN(DATE($AB$23,12,31),$D104)-MAX(DATE($AB$23,1,1),$C104)+1,0)</f>
        <v>0</v>
      </c>
      <c r="AC104" s="99">
        <f>IF(COUNT(Table25[[#This Row],[Darba sākuma datums1]:[Amata pienākumu izpildes termiņš, vai darba beigu datums par kuru iesniegts MP2]])=2,MIN(DATE($AC$23,12,31),$D104)-MAX(DATE($AC$23,1,1),$C104)+1,0)</f>
        <v>0</v>
      </c>
      <c r="AD104" s="109">
        <f>IF(COUNT(Table25[[#This Row],[Darba sākuma datums1]:[Amata pienākumu izpildes termiņš, vai darba beigu datums par kuru iesniegts MP2]])=2,MIN(DATE($AD$23,12,31),$D104)-MAX(DATE($AD$23,1,1),$C104)+1,0)</f>
        <v>0</v>
      </c>
      <c r="AE104" s="106">
        <f t="shared" si="21"/>
        <v>0</v>
      </c>
      <c r="AF104" s="99">
        <f t="shared" si="12"/>
        <v>0</v>
      </c>
      <c r="AG104" s="99">
        <f t="shared" si="13"/>
        <v>0</v>
      </c>
      <c r="AH104" s="99">
        <f t="shared" si="14"/>
        <v>0</v>
      </c>
      <c r="AI104" s="99">
        <f t="shared" si="15"/>
        <v>0</v>
      </c>
      <c r="AJ104" s="99">
        <f t="shared" si="16"/>
        <v>0</v>
      </c>
      <c r="AK104" s="99">
        <f t="shared" si="17"/>
        <v>0</v>
      </c>
      <c r="AL104" s="99">
        <f t="shared" si="18"/>
        <v>0</v>
      </c>
      <c r="AM104" s="100">
        <f t="shared" si="19"/>
        <v>0</v>
      </c>
      <c r="AN104" s="103" t="e">
        <f>Table25[[#This Row],[2021]]/Table25[[#This Row],[d.2021]]</f>
        <v>#DIV/0!</v>
      </c>
      <c r="AO104" s="104" t="e">
        <f>Table25[[#This Row],[2022]]/Table25[[#This Row],[d.2022]]</f>
        <v>#DIV/0!</v>
      </c>
      <c r="AP104" s="104" t="e">
        <f>Table25[[#This Row],[2023]]/Table25[[#This Row],[d.2023]]</f>
        <v>#DIV/0!</v>
      </c>
      <c r="AQ104" s="104" t="e">
        <f>Table25[[#This Row],[2024]]/Table25[[#This Row],[d.2024]]</f>
        <v>#DIV/0!</v>
      </c>
      <c r="AR104" s="104" t="e">
        <f>Table25[[#This Row],[2025]]/Table25[[#This Row],[d.2025]]</f>
        <v>#DIV/0!</v>
      </c>
      <c r="AS104" s="104" t="e">
        <f>Table25[[#This Row],[2026]]/Table25[[#This Row],[d.2026]]</f>
        <v>#DIV/0!</v>
      </c>
      <c r="AT104" s="104" t="e">
        <f>Table25[[#This Row],[2027]]/Table25[[#This Row],[d.2027]]</f>
        <v>#DIV/0!</v>
      </c>
      <c r="AU104" s="104" t="e">
        <f>Table25[[#This Row],[2028]]/Table25[[#This Row],[d.2028]]</f>
        <v>#DIV/0!</v>
      </c>
      <c r="AV104" s="108" t="e">
        <f>Table25[[#This Row],[2029]]/Table25[[#This Row],[d.2029]]</f>
        <v>#DIV/0!</v>
      </c>
      <c r="AW104" s="97" t="e">
        <f>Table25[[#This Row],[e.2021]]/Table25[[#This Row],[Papildatvaļinājums par 20216]]</f>
        <v>#DIV/0!</v>
      </c>
      <c r="AX104" s="97" t="e">
        <f>Table25[[#This Row],[e.2022]]/Table25[[#This Row],[Papildatvaļinājums par 20226]]</f>
        <v>#DIV/0!</v>
      </c>
      <c r="AY104" s="97" t="e">
        <f>Table25[[#This Row],[e.2023]]/Table25[[#This Row],[Papildatvaļinājums par 20236]]</f>
        <v>#DIV/0!</v>
      </c>
      <c r="AZ104" s="97" t="e">
        <f>Table25[[#This Row],[e.2024]]/Table25[[#This Row],[Papildatvaļinājums par 20246]]</f>
        <v>#DIV/0!</v>
      </c>
      <c r="BA104" s="97" t="e">
        <f>Table25[[#This Row],[e.2025]]/Table25[[#This Row],[Papildatvaļinājums par 20256]]</f>
        <v>#DIV/0!</v>
      </c>
      <c r="BB104" s="97" t="e">
        <f>Table25[[#This Row],[e.2026]]/Table25[[#This Row],[Papildatvaļinājums par 20266]]</f>
        <v>#DIV/0!</v>
      </c>
      <c r="BC104" s="97" t="e">
        <f>Table25[[#This Row],[e.2027]]/Table25[[#This Row],[Papildatvaļinājums par 20276]]</f>
        <v>#DIV/0!</v>
      </c>
      <c r="BD104" s="97" t="e">
        <f>Table25[[#This Row],[e.2028]]/Table25[[#This Row],[Papildatvaļinājums par 20286]]</f>
        <v>#DIV/0!</v>
      </c>
      <c r="BE104" s="98" t="e">
        <f>Table25[[#This Row],[e.2029]]/Table25[[#This Row],[Papildatvaļinājums par 20296]]</f>
        <v>#DIV/0!</v>
      </c>
      <c r="BF104" s="85">
        <f>YEAR(Table25[[#This Row],[Ja papildatvaļinājums - darbinieka darba uzsākšana iestādē, ja darbs projektā nav uzsākts 1.janvārī4]])</f>
        <v>1900</v>
      </c>
      <c r="BG104" s="86">
        <f>MONTH(Table25[[#This Row],[Ja papildatvaļinājums - darbinieka darba uzsākšana iestādē, ja darbs projektā nav uzsākts 1.janvārī4]])</f>
        <v>1</v>
      </c>
      <c r="BH104" s="86">
        <f>DAY(Table25[[#This Row],[Ja papildatvaļinājums - darbinieka darba uzsākšana iestādē, ja darbs projektā nav uzsākts 1.janvārī4]])</f>
        <v>0</v>
      </c>
      <c r="BI104" s="147">
        <f t="shared" si="20"/>
        <v>1</v>
      </c>
      <c r="BJ104" s="144" cm="1">
        <f t="array" ref="BJ104">_xlfn.IFS($BF104=2021,$BI104,$BS104=2021,$BV104,$BF104&lt;2021,$BJ$22,$BS104&gt;2021,$BJ$22,$BF104&gt;2021,$BJ$22,$BS104&lt;2021,$BJ$22)</f>
        <v>365</v>
      </c>
      <c r="BK104" s="116" cm="1">
        <f t="array" ref="BK104">_xlfn.IFS($BF104=2022,$BI104,$BS104=2022,$BV104,$BF104&lt;2022,$BK$22,$BS104&gt;2022,$BK$22,$BF104&gt;2022,$BK$22,$BS104&lt;2022,$BK$22)</f>
        <v>365</v>
      </c>
      <c r="BL104" s="116" cm="1">
        <f t="array" ref="BL104">_xlfn.IFS($BF104=2023,$BI104,$BS104=2023,$BV104,$BF104&lt;2023,$BL$22,$BS104&gt;2023,$BL$22,$BF104&gt;2023,$BL$22,$BS104&lt;2023,$BL$22)</f>
        <v>365</v>
      </c>
      <c r="BM104" s="116" cm="1">
        <f t="array" ref="BM104">_xlfn.IFS($BF104=2024,$BI104,$BS104=2024,$BV104,$BF104&lt;2024,$BM$22,$BS104&gt;2024,$BM$22,$BF104&gt;2024,$BM$22,$BS104&lt;2024,$BM$22)</f>
        <v>366</v>
      </c>
      <c r="BN104" s="116" cm="1">
        <f t="array" ref="BN104">_xlfn.IFS($BF104=2025,$BI104,$BS104=2025,$BV104,$BF104&lt;2025,$BN$22,$BS104&gt;2025,$BN$22,$BF104&gt;2025,$BN$22,$BS104&lt;2025,$BN$22)</f>
        <v>365</v>
      </c>
      <c r="BO104" s="116" cm="1">
        <f t="array" ref="BO104">_xlfn.IFS($BF104=2026,$BI104,$BS104=2026,$BV104,$BF104&lt;2026,$BO$22,$BS104&gt;2026,$BO$22,$BF104&gt;2026,$BO$22,$BS104&lt;2026,$BO$22)</f>
        <v>365</v>
      </c>
      <c r="BP104" s="116" cm="1">
        <f t="array" ref="BP104">_xlfn.IFS($BF104=2027,$BI104,$BS104=2027,$BV104,$BF104&lt;2027,$BP$22,$BS104&gt;2027,$BP$22,$BF104&gt;2027,$BP$22,$BS104&lt;2027,$BP$22)</f>
        <v>365</v>
      </c>
      <c r="BQ104" s="116" cm="1">
        <f t="array" ref="BQ104">_xlfn.IFS($BF104=2028,$BI104,$BS104=2028,$BV104,$BF104&lt;2028,$BQ$22,$BS104&gt;2028,$BQ$22,$BF104&gt;2028,$BQ$22,$BS104&lt;2028,$BQ$22)</f>
        <v>366</v>
      </c>
      <c r="BR104" s="119" cm="1">
        <f t="array" ref="BR104">_xlfn.IFS($BF104=2029,$BI104,$BS104=2029,$BV104,$BF104&lt;2029,$BR$22,$BS104&gt;2029,$BR$22,$BF104&gt;2029,$BR$22,$BS104&lt;2029,$BR$22)</f>
        <v>365</v>
      </c>
      <c r="BS104" s="142">
        <f>YEAR(Table25[[#This Row],[Ja papildatvaļinājums - darbinieka darba beigšanas datums iestādē, ja darbs projektā nav beigts  31.decembrī5]])</f>
        <v>1900</v>
      </c>
      <c r="BT104" s="141">
        <f>MONTH(Table25[[#This Row],[Ja papildatvaļinājums - darbinieka darba beigšanas datums iestādē, ja darbs projektā nav beigts  31.decembrī5]])</f>
        <v>1</v>
      </c>
      <c r="BU104" s="141">
        <f>DAY(Table25[[#This Row],[Ja papildatvaļinājums - darbinieka darba beigšanas datums iestādē, ja darbs projektā nav beigts  31.decembrī5]])</f>
        <v>0</v>
      </c>
      <c r="BV104" s="141">
        <f>IF(YEAR($J104)=YEAR($K104),MIN(DATE($BS104,$BT104,$BU104),$K104)-MAX(DATE($BF104,$BG104,$BH104),$J104)+1,MIN(DATE($BS104,$BT104,$BU104),$K104)-MAX(DATE(Table25[[#This Row],[Darba beigu gads iestādē]],1,1))+1)</f>
        <v>1</v>
      </c>
    </row>
    <row r="105" spans="1:74" x14ac:dyDescent="0.3">
      <c r="A105" s="26">
        <v>82</v>
      </c>
      <c r="B105" s="3"/>
      <c r="C105" s="197"/>
      <c r="D105" s="198"/>
      <c r="E105" s="63">
        <f>SUMIF(Table25[[#This Row],[b.2021]:[c.2029]],"&gt;0",Table25[[#This Row],[b.2021]:[c.2029]])</f>
        <v>0</v>
      </c>
      <c r="F105" s="189"/>
      <c r="G105" s="190"/>
      <c r="H105" s="66">
        <f>Table25[[#This Row],[Atvaļinājuma dienu skaits, kas projektā attiecināts iepriekšējos MP ]]+Table25[[#This Row],[Atvaļinājuma dienu skaits, kas pieprasīts šajā MP3]]</f>
        <v>0</v>
      </c>
      <c r="I105" s="29">
        <f>Table25[[#This Row],[Atvaļinājums proporcionāli nostrādātajam laikam projektā (Visi atvaļinājumi kopā)]]-H105</f>
        <v>0</v>
      </c>
      <c r="J105" s="191"/>
      <c r="K105" s="192"/>
      <c r="L105" s="193"/>
      <c r="M105" s="194"/>
      <c r="N105" s="194"/>
      <c r="O105" s="194"/>
      <c r="P105" s="194"/>
      <c r="Q105" s="194"/>
      <c r="R105" s="194"/>
      <c r="S105" s="194"/>
      <c r="T105" s="195"/>
      <c r="U105" s="196"/>
      <c r="V105" s="106">
        <f>IF(COUNT(Table25[[#This Row],[Darba sākuma datums1]:[Amata pienākumu izpildes termiņš, vai darba beigu datums par kuru iesniegts MP2]])=2,MIN(DATE($V$23,12,31),$D105)-MAX(DATE($V$23,1,1),$C105)+1,0)</f>
        <v>0</v>
      </c>
      <c r="W105" s="99">
        <f>IF(COUNT(Table25[[#This Row],[Darba sākuma datums1]:[Amata pienākumu izpildes termiņš, vai darba beigu datums par kuru iesniegts MP2]])=2,MIN(DATE($W$23,12,31),$D105)-MAX(DATE($W$23,1,1),$C105)+1,0)</f>
        <v>0</v>
      </c>
      <c r="X105" s="99">
        <f>IF(COUNT(Table25[[#This Row],[Darba sākuma datums1]:[Amata pienākumu izpildes termiņš, vai darba beigu datums par kuru iesniegts MP2]])=2,MIN(DATE($X$23,12,31),$D105)-MAX(DATE($X$23,1,1),$C105)+1,0)</f>
        <v>0</v>
      </c>
      <c r="Y105" s="99">
        <f>IF(COUNT(Table25[[#This Row],[Darba sākuma datums1]:[Amata pienākumu izpildes termiņš, vai darba beigu datums par kuru iesniegts MP2]])=2,MIN(DATE($Y$23,12,31),$D105)-MAX(DATE($Y$23,1,1),$C105)+1,0)</f>
        <v>0</v>
      </c>
      <c r="Z105" s="99">
        <f>IF(COUNT(Table25[[#This Row],[Darba sākuma datums1]:[Amata pienākumu izpildes termiņš, vai darba beigu datums par kuru iesniegts MP2]])=2,MIN(DATE($Z$23,12,31),$D105)-MAX(DATE(Z$23,1,1),$C105)+1,0)</f>
        <v>0</v>
      </c>
      <c r="AA105" s="99">
        <f>IF(COUNT(Table25[[#This Row],[Darba sākuma datums1]:[Amata pienākumu izpildes termiņš, vai darba beigu datums par kuru iesniegts MP2]])=2,MIN(DATE($AA$23,12,31),$D105)-MAX(DATE($AA$23,1,1),$C105)+1,0)</f>
        <v>0</v>
      </c>
      <c r="AB105" s="99">
        <f>IF(COUNT(Table25[[#This Row],[Darba sākuma datums1]:[Amata pienākumu izpildes termiņš, vai darba beigu datums par kuru iesniegts MP2]])=2,MIN(DATE($AB$23,12,31),$D105)-MAX(DATE($AB$23,1,1),$C105)+1,0)</f>
        <v>0</v>
      </c>
      <c r="AC105" s="99">
        <f>IF(COUNT(Table25[[#This Row],[Darba sākuma datums1]:[Amata pienākumu izpildes termiņš, vai darba beigu datums par kuru iesniegts MP2]])=2,MIN(DATE($AC$23,12,31),$D105)-MAX(DATE($AC$23,1,1),$C105)+1,0)</f>
        <v>0</v>
      </c>
      <c r="AD105" s="109">
        <f>IF(COUNT(Table25[[#This Row],[Darba sākuma datums1]:[Amata pienākumu izpildes termiņš, vai darba beigu datums par kuru iesniegts MP2]])=2,MIN(DATE($AD$23,12,31),$D105)-MAX(DATE($AD$23,1,1),$C105)+1,0)</f>
        <v>0</v>
      </c>
      <c r="AE105" s="106">
        <f t="shared" si="21"/>
        <v>0</v>
      </c>
      <c r="AF105" s="99">
        <f t="shared" si="12"/>
        <v>0</v>
      </c>
      <c r="AG105" s="99">
        <f t="shared" si="13"/>
        <v>0</v>
      </c>
      <c r="AH105" s="99">
        <f t="shared" si="14"/>
        <v>0</v>
      </c>
      <c r="AI105" s="99">
        <f t="shared" si="15"/>
        <v>0</v>
      </c>
      <c r="AJ105" s="99">
        <f t="shared" si="16"/>
        <v>0</v>
      </c>
      <c r="AK105" s="99">
        <f t="shared" si="17"/>
        <v>0</v>
      </c>
      <c r="AL105" s="99">
        <f t="shared" si="18"/>
        <v>0</v>
      </c>
      <c r="AM105" s="100">
        <f t="shared" si="19"/>
        <v>0</v>
      </c>
      <c r="AN105" s="103" t="e">
        <f>Table25[[#This Row],[2021]]/Table25[[#This Row],[d.2021]]</f>
        <v>#DIV/0!</v>
      </c>
      <c r="AO105" s="104" t="e">
        <f>Table25[[#This Row],[2022]]/Table25[[#This Row],[d.2022]]</f>
        <v>#DIV/0!</v>
      </c>
      <c r="AP105" s="104" t="e">
        <f>Table25[[#This Row],[2023]]/Table25[[#This Row],[d.2023]]</f>
        <v>#DIV/0!</v>
      </c>
      <c r="AQ105" s="104" t="e">
        <f>Table25[[#This Row],[2024]]/Table25[[#This Row],[d.2024]]</f>
        <v>#DIV/0!</v>
      </c>
      <c r="AR105" s="104" t="e">
        <f>Table25[[#This Row],[2025]]/Table25[[#This Row],[d.2025]]</f>
        <v>#DIV/0!</v>
      </c>
      <c r="AS105" s="104" t="e">
        <f>Table25[[#This Row],[2026]]/Table25[[#This Row],[d.2026]]</f>
        <v>#DIV/0!</v>
      </c>
      <c r="AT105" s="104" t="e">
        <f>Table25[[#This Row],[2027]]/Table25[[#This Row],[d.2027]]</f>
        <v>#DIV/0!</v>
      </c>
      <c r="AU105" s="104" t="e">
        <f>Table25[[#This Row],[2028]]/Table25[[#This Row],[d.2028]]</f>
        <v>#DIV/0!</v>
      </c>
      <c r="AV105" s="108" t="e">
        <f>Table25[[#This Row],[2029]]/Table25[[#This Row],[d.2029]]</f>
        <v>#DIV/0!</v>
      </c>
      <c r="AW105" s="97" t="e">
        <f>Table25[[#This Row],[e.2021]]/Table25[[#This Row],[Papildatvaļinājums par 20216]]</f>
        <v>#DIV/0!</v>
      </c>
      <c r="AX105" s="97" t="e">
        <f>Table25[[#This Row],[e.2022]]/Table25[[#This Row],[Papildatvaļinājums par 20226]]</f>
        <v>#DIV/0!</v>
      </c>
      <c r="AY105" s="97" t="e">
        <f>Table25[[#This Row],[e.2023]]/Table25[[#This Row],[Papildatvaļinājums par 20236]]</f>
        <v>#DIV/0!</v>
      </c>
      <c r="AZ105" s="97" t="e">
        <f>Table25[[#This Row],[e.2024]]/Table25[[#This Row],[Papildatvaļinājums par 20246]]</f>
        <v>#DIV/0!</v>
      </c>
      <c r="BA105" s="97" t="e">
        <f>Table25[[#This Row],[e.2025]]/Table25[[#This Row],[Papildatvaļinājums par 20256]]</f>
        <v>#DIV/0!</v>
      </c>
      <c r="BB105" s="97" t="e">
        <f>Table25[[#This Row],[e.2026]]/Table25[[#This Row],[Papildatvaļinājums par 20266]]</f>
        <v>#DIV/0!</v>
      </c>
      <c r="BC105" s="97" t="e">
        <f>Table25[[#This Row],[e.2027]]/Table25[[#This Row],[Papildatvaļinājums par 20276]]</f>
        <v>#DIV/0!</v>
      </c>
      <c r="BD105" s="97" t="e">
        <f>Table25[[#This Row],[e.2028]]/Table25[[#This Row],[Papildatvaļinājums par 20286]]</f>
        <v>#DIV/0!</v>
      </c>
      <c r="BE105" s="98" t="e">
        <f>Table25[[#This Row],[e.2029]]/Table25[[#This Row],[Papildatvaļinājums par 20296]]</f>
        <v>#DIV/0!</v>
      </c>
      <c r="BF105" s="85">
        <f>YEAR(Table25[[#This Row],[Ja papildatvaļinājums - darbinieka darba uzsākšana iestādē, ja darbs projektā nav uzsākts 1.janvārī4]])</f>
        <v>1900</v>
      </c>
      <c r="BG105" s="86">
        <f>MONTH(Table25[[#This Row],[Ja papildatvaļinājums - darbinieka darba uzsākšana iestādē, ja darbs projektā nav uzsākts 1.janvārī4]])</f>
        <v>1</v>
      </c>
      <c r="BH105" s="86">
        <f>DAY(Table25[[#This Row],[Ja papildatvaļinājums - darbinieka darba uzsākšana iestādē, ja darbs projektā nav uzsākts 1.janvārī4]])</f>
        <v>0</v>
      </c>
      <c r="BI105" s="147">
        <f t="shared" si="20"/>
        <v>1</v>
      </c>
      <c r="BJ105" s="144" cm="1">
        <f t="array" ref="BJ105">_xlfn.IFS($BF105=2021,$BI105,$BS105=2021,$BV105,$BF105&lt;2021,$BJ$22,$BS105&gt;2021,$BJ$22,$BF105&gt;2021,$BJ$22,$BS105&lt;2021,$BJ$22)</f>
        <v>365</v>
      </c>
      <c r="BK105" s="116" cm="1">
        <f t="array" ref="BK105">_xlfn.IFS($BF105=2022,$BI105,$BS105=2022,$BV105,$BF105&lt;2022,$BK$22,$BS105&gt;2022,$BK$22,$BF105&gt;2022,$BK$22,$BS105&lt;2022,$BK$22)</f>
        <v>365</v>
      </c>
      <c r="BL105" s="116" cm="1">
        <f t="array" ref="BL105">_xlfn.IFS($BF105=2023,$BI105,$BS105=2023,$BV105,$BF105&lt;2023,$BL$22,$BS105&gt;2023,$BL$22,$BF105&gt;2023,$BL$22,$BS105&lt;2023,$BL$22)</f>
        <v>365</v>
      </c>
      <c r="BM105" s="116" cm="1">
        <f t="array" ref="BM105">_xlfn.IFS($BF105=2024,$BI105,$BS105=2024,$BV105,$BF105&lt;2024,$BM$22,$BS105&gt;2024,$BM$22,$BF105&gt;2024,$BM$22,$BS105&lt;2024,$BM$22)</f>
        <v>366</v>
      </c>
      <c r="BN105" s="116" cm="1">
        <f t="array" ref="BN105">_xlfn.IFS($BF105=2025,$BI105,$BS105=2025,$BV105,$BF105&lt;2025,$BN$22,$BS105&gt;2025,$BN$22,$BF105&gt;2025,$BN$22,$BS105&lt;2025,$BN$22)</f>
        <v>365</v>
      </c>
      <c r="BO105" s="116" cm="1">
        <f t="array" ref="BO105">_xlfn.IFS($BF105=2026,$BI105,$BS105=2026,$BV105,$BF105&lt;2026,$BO$22,$BS105&gt;2026,$BO$22,$BF105&gt;2026,$BO$22,$BS105&lt;2026,$BO$22)</f>
        <v>365</v>
      </c>
      <c r="BP105" s="116" cm="1">
        <f t="array" ref="BP105">_xlfn.IFS($BF105=2027,$BI105,$BS105=2027,$BV105,$BF105&lt;2027,$BP$22,$BS105&gt;2027,$BP$22,$BF105&gt;2027,$BP$22,$BS105&lt;2027,$BP$22)</f>
        <v>365</v>
      </c>
      <c r="BQ105" s="116" cm="1">
        <f t="array" ref="BQ105">_xlfn.IFS($BF105=2028,$BI105,$BS105=2028,$BV105,$BF105&lt;2028,$BQ$22,$BS105&gt;2028,$BQ$22,$BF105&gt;2028,$BQ$22,$BS105&lt;2028,$BQ$22)</f>
        <v>366</v>
      </c>
      <c r="BR105" s="119" cm="1">
        <f t="array" ref="BR105">_xlfn.IFS($BF105=2029,$BI105,$BS105=2029,$BV105,$BF105&lt;2029,$BR$22,$BS105&gt;2029,$BR$22,$BF105&gt;2029,$BR$22,$BS105&lt;2029,$BR$22)</f>
        <v>365</v>
      </c>
      <c r="BS105" s="142">
        <f>YEAR(Table25[[#This Row],[Ja papildatvaļinājums - darbinieka darba beigšanas datums iestādē, ja darbs projektā nav beigts  31.decembrī5]])</f>
        <v>1900</v>
      </c>
      <c r="BT105" s="141">
        <f>MONTH(Table25[[#This Row],[Ja papildatvaļinājums - darbinieka darba beigšanas datums iestādē, ja darbs projektā nav beigts  31.decembrī5]])</f>
        <v>1</v>
      </c>
      <c r="BU105" s="141">
        <f>DAY(Table25[[#This Row],[Ja papildatvaļinājums - darbinieka darba beigšanas datums iestādē, ja darbs projektā nav beigts  31.decembrī5]])</f>
        <v>0</v>
      </c>
      <c r="BV105" s="141">
        <f>IF(YEAR($J105)=YEAR($K105),MIN(DATE($BS105,$BT105,$BU105),$K105)-MAX(DATE($BF105,$BG105,$BH105),$J105)+1,MIN(DATE($BS105,$BT105,$BU105),$K105)-MAX(DATE(Table25[[#This Row],[Darba beigu gads iestādē]],1,1))+1)</f>
        <v>1</v>
      </c>
    </row>
    <row r="106" spans="1:74" x14ac:dyDescent="0.3">
      <c r="A106" s="26">
        <v>83</v>
      </c>
      <c r="B106" s="3"/>
      <c r="C106" s="197"/>
      <c r="D106" s="198"/>
      <c r="E106" s="63">
        <f>SUMIF(Table25[[#This Row],[b.2021]:[c.2029]],"&gt;0",Table25[[#This Row],[b.2021]:[c.2029]])</f>
        <v>0</v>
      </c>
      <c r="F106" s="189"/>
      <c r="G106" s="190"/>
      <c r="H106" s="66">
        <f>Table25[[#This Row],[Atvaļinājuma dienu skaits, kas projektā attiecināts iepriekšējos MP ]]+Table25[[#This Row],[Atvaļinājuma dienu skaits, kas pieprasīts šajā MP3]]</f>
        <v>0</v>
      </c>
      <c r="I106" s="29">
        <f>Table25[[#This Row],[Atvaļinājums proporcionāli nostrādātajam laikam projektā (Visi atvaļinājumi kopā)]]-H106</f>
        <v>0</v>
      </c>
      <c r="J106" s="191"/>
      <c r="K106" s="192"/>
      <c r="L106" s="193"/>
      <c r="M106" s="194"/>
      <c r="N106" s="194"/>
      <c r="O106" s="194"/>
      <c r="P106" s="194"/>
      <c r="Q106" s="194"/>
      <c r="R106" s="194"/>
      <c r="S106" s="194"/>
      <c r="T106" s="195"/>
      <c r="U106" s="196"/>
      <c r="V106" s="106">
        <f>IF(COUNT(Table25[[#This Row],[Darba sākuma datums1]:[Amata pienākumu izpildes termiņš, vai darba beigu datums par kuru iesniegts MP2]])=2,MIN(DATE($V$23,12,31),$D106)-MAX(DATE($V$23,1,1),$C106)+1,0)</f>
        <v>0</v>
      </c>
      <c r="W106" s="99">
        <f>IF(COUNT(Table25[[#This Row],[Darba sākuma datums1]:[Amata pienākumu izpildes termiņš, vai darba beigu datums par kuru iesniegts MP2]])=2,MIN(DATE($W$23,12,31),$D106)-MAX(DATE($W$23,1,1),$C106)+1,0)</f>
        <v>0</v>
      </c>
      <c r="X106" s="99">
        <f>IF(COUNT(Table25[[#This Row],[Darba sākuma datums1]:[Amata pienākumu izpildes termiņš, vai darba beigu datums par kuru iesniegts MP2]])=2,MIN(DATE($X$23,12,31),$D106)-MAX(DATE($X$23,1,1),$C106)+1,0)</f>
        <v>0</v>
      </c>
      <c r="Y106" s="99">
        <f>IF(COUNT(Table25[[#This Row],[Darba sākuma datums1]:[Amata pienākumu izpildes termiņš, vai darba beigu datums par kuru iesniegts MP2]])=2,MIN(DATE($Y$23,12,31),$D106)-MAX(DATE($Y$23,1,1),$C106)+1,0)</f>
        <v>0</v>
      </c>
      <c r="Z106" s="99">
        <f>IF(COUNT(Table25[[#This Row],[Darba sākuma datums1]:[Amata pienākumu izpildes termiņš, vai darba beigu datums par kuru iesniegts MP2]])=2,MIN(DATE($Z$23,12,31),$D106)-MAX(DATE(Z$23,1,1),$C106)+1,0)</f>
        <v>0</v>
      </c>
      <c r="AA106" s="99">
        <f>IF(COUNT(Table25[[#This Row],[Darba sākuma datums1]:[Amata pienākumu izpildes termiņš, vai darba beigu datums par kuru iesniegts MP2]])=2,MIN(DATE($AA$23,12,31),$D106)-MAX(DATE($AA$23,1,1),$C106)+1,0)</f>
        <v>0</v>
      </c>
      <c r="AB106" s="99">
        <f>IF(COUNT(Table25[[#This Row],[Darba sākuma datums1]:[Amata pienākumu izpildes termiņš, vai darba beigu datums par kuru iesniegts MP2]])=2,MIN(DATE($AB$23,12,31),$D106)-MAX(DATE($AB$23,1,1),$C106)+1,0)</f>
        <v>0</v>
      </c>
      <c r="AC106" s="99">
        <f>IF(COUNT(Table25[[#This Row],[Darba sākuma datums1]:[Amata pienākumu izpildes termiņš, vai darba beigu datums par kuru iesniegts MP2]])=2,MIN(DATE($AC$23,12,31),$D106)-MAX(DATE($AC$23,1,1),$C106)+1,0)</f>
        <v>0</v>
      </c>
      <c r="AD106" s="109">
        <f>IF(COUNT(Table25[[#This Row],[Darba sākuma datums1]:[Amata pienākumu izpildes termiņš, vai darba beigu datums par kuru iesniegts MP2]])=2,MIN(DATE($AD$23,12,31),$D106)-MAX(DATE($AD$23,1,1),$C106)+1,0)</f>
        <v>0</v>
      </c>
      <c r="AE106" s="106">
        <f t="shared" si="21"/>
        <v>0</v>
      </c>
      <c r="AF106" s="99">
        <f t="shared" si="12"/>
        <v>0</v>
      </c>
      <c r="AG106" s="99">
        <f t="shared" si="13"/>
        <v>0</v>
      </c>
      <c r="AH106" s="99">
        <f t="shared" si="14"/>
        <v>0</v>
      </c>
      <c r="AI106" s="99">
        <f t="shared" si="15"/>
        <v>0</v>
      </c>
      <c r="AJ106" s="99">
        <f t="shared" si="16"/>
        <v>0</v>
      </c>
      <c r="AK106" s="99">
        <f t="shared" si="17"/>
        <v>0</v>
      </c>
      <c r="AL106" s="99">
        <f t="shared" si="18"/>
        <v>0</v>
      </c>
      <c r="AM106" s="100">
        <f t="shared" si="19"/>
        <v>0</v>
      </c>
      <c r="AN106" s="103" t="e">
        <f>Table25[[#This Row],[2021]]/Table25[[#This Row],[d.2021]]</f>
        <v>#DIV/0!</v>
      </c>
      <c r="AO106" s="104" t="e">
        <f>Table25[[#This Row],[2022]]/Table25[[#This Row],[d.2022]]</f>
        <v>#DIV/0!</v>
      </c>
      <c r="AP106" s="104" t="e">
        <f>Table25[[#This Row],[2023]]/Table25[[#This Row],[d.2023]]</f>
        <v>#DIV/0!</v>
      </c>
      <c r="AQ106" s="104" t="e">
        <f>Table25[[#This Row],[2024]]/Table25[[#This Row],[d.2024]]</f>
        <v>#DIV/0!</v>
      </c>
      <c r="AR106" s="104" t="e">
        <f>Table25[[#This Row],[2025]]/Table25[[#This Row],[d.2025]]</f>
        <v>#DIV/0!</v>
      </c>
      <c r="AS106" s="104" t="e">
        <f>Table25[[#This Row],[2026]]/Table25[[#This Row],[d.2026]]</f>
        <v>#DIV/0!</v>
      </c>
      <c r="AT106" s="104" t="e">
        <f>Table25[[#This Row],[2027]]/Table25[[#This Row],[d.2027]]</f>
        <v>#DIV/0!</v>
      </c>
      <c r="AU106" s="104" t="e">
        <f>Table25[[#This Row],[2028]]/Table25[[#This Row],[d.2028]]</f>
        <v>#DIV/0!</v>
      </c>
      <c r="AV106" s="108" t="e">
        <f>Table25[[#This Row],[2029]]/Table25[[#This Row],[d.2029]]</f>
        <v>#DIV/0!</v>
      </c>
      <c r="AW106" s="97" t="e">
        <f>Table25[[#This Row],[e.2021]]/Table25[[#This Row],[Papildatvaļinājums par 20216]]</f>
        <v>#DIV/0!</v>
      </c>
      <c r="AX106" s="97" t="e">
        <f>Table25[[#This Row],[e.2022]]/Table25[[#This Row],[Papildatvaļinājums par 20226]]</f>
        <v>#DIV/0!</v>
      </c>
      <c r="AY106" s="97" t="e">
        <f>Table25[[#This Row],[e.2023]]/Table25[[#This Row],[Papildatvaļinājums par 20236]]</f>
        <v>#DIV/0!</v>
      </c>
      <c r="AZ106" s="97" t="e">
        <f>Table25[[#This Row],[e.2024]]/Table25[[#This Row],[Papildatvaļinājums par 20246]]</f>
        <v>#DIV/0!</v>
      </c>
      <c r="BA106" s="97" t="e">
        <f>Table25[[#This Row],[e.2025]]/Table25[[#This Row],[Papildatvaļinājums par 20256]]</f>
        <v>#DIV/0!</v>
      </c>
      <c r="BB106" s="97" t="e">
        <f>Table25[[#This Row],[e.2026]]/Table25[[#This Row],[Papildatvaļinājums par 20266]]</f>
        <v>#DIV/0!</v>
      </c>
      <c r="BC106" s="97" t="e">
        <f>Table25[[#This Row],[e.2027]]/Table25[[#This Row],[Papildatvaļinājums par 20276]]</f>
        <v>#DIV/0!</v>
      </c>
      <c r="BD106" s="97" t="e">
        <f>Table25[[#This Row],[e.2028]]/Table25[[#This Row],[Papildatvaļinājums par 20286]]</f>
        <v>#DIV/0!</v>
      </c>
      <c r="BE106" s="98" t="e">
        <f>Table25[[#This Row],[e.2029]]/Table25[[#This Row],[Papildatvaļinājums par 20296]]</f>
        <v>#DIV/0!</v>
      </c>
      <c r="BF106" s="85">
        <f>YEAR(Table25[[#This Row],[Ja papildatvaļinājums - darbinieka darba uzsākšana iestādē, ja darbs projektā nav uzsākts 1.janvārī4]])</f>
        <v>1900</v>
      </c>
      <c r="BG106" s="86">
        <f>MONTH(Table25[[#This Row],[Ja papildatvaļinājums - darbinieka darba uzsākšana iestādē, ja darbs projektā nav uzsākts 1.janvārī4]])</f>
        <v>1</v>
      </c>
      <c r="BH106" s="86">
        <f>DAY(Table25[[#This Row],[Ja papildatvaļinājums - darbinieka darba uzsākšana iestādē, ja darbs projektā nav uzsākts 1.janvārī4]])</f>
        <v>0</v>
      </c>
      <c r="BI106" s="147">
        <f t="shared" si="20"/>
        <v>1</v>
      </c>
      <c r="BJ106" s="144" cm="1">
        <f t="array" ref="BJ106">_xlfn.IFS($BF106=2021,$BI106,$BS106=2021,$BV106,$BF106&lt;2021,$BJ$22,$BS106&gt;2021,$BJ$22,$BF106&gt;2021,$BJ$22,$BS106&lt;2021,$BJ$22)</f>
        <v>365</v>
      </c>
      <c r="BK106" s="116" cm="1">
        <f t="array" ref="BK106">_xlfn.IFS($BF106=2022,$BI106,$BS106=2022,$BV106,$BF106&lt;2022,$BK$22,$BS106&gt;2022,$BK$22,$BF106&gt;2022,$BK$22,$BS106&lt;2022,$BK$22)</f>
        <v>365</v>
      </c>
      <c r="BL106" s="116" cm="1">
        <f t="array" ref="BL106">_xlfn.IFS($BF106=2023,$BI106,$BS106=2023,$BV106,$BF106&lt;2023,$BL$22,$BS106&gt;2023,$BL$22,$BF106&gt;2023,$BL$22,$BS106&lt;2023,$BL$22)</f>
        <v>365</v>
      </c>
      <c r="BM106" s="116" cm="1">
        <f t="array" ref="BM106">_xlfn.IFS($BF106=2024,$BI106,$BS106=2024,$BV106,$BF106&lt;2024,$BM$22,$BS106&gt;2024,$BM$22,$BF106&gt;2024,$BM$22,$BS106&lt;2024,$BM$22)</f>
        <v>366</v>
      </c>
      <c r="BN106" s="116" cm="1">
        <f t="array" ref="BN106">_xlfn.IFS($BF106=2025,$BI106,$BS106=2025,$BV106,$BF106&lt;2025,$BN$22,$BS106&gt;2025,$BN$22,$BF106&gt;2025,$BN$22,$BS106&lt;2025,$BN$22)</f>
        <v>365</v>
      </c>
      <c r="BO106" s="116" cm="1">
        <f t="array" ref="BO106">_xlfn.IFS($BF106=2026,$BI106,$BS106=2026,$BV106,$BF106&lt;2026,$BO$22,$BS106&gt;2026,$BO$22,$BF106&gt;2026,$BO$22,$BS106&lt;2026,$BO$22)</f>
        <v>365</v>
      </c>
      <c r="BP106" s="116" cm="1">
        <f t="array" ref="BP106">_xlfn.IFS($BF106=2027,$BI106,$BS106=2027,$BV106,$BF106&lt;2027,$BP$22,$BS106&gt;2027,$BP$22,$BF106&gt;2027,$BP$22,$BS106&lt;2027,$BP$22)</f>
        <v>365</v>
      </c>
      <c r="BQ106" s="116" cm="1">
        <f t="array" ref="BQ106">_xlfn.IFS($BF106=2028,$BI106,$BS106=2028,$BV106,$BF106&lt;2028,$BQ$22,$BS106&gt;2028,$BQ$22,$BF106&gt;2028,$BQ$22,$BS106&lt;2028,$BQ$22)</f>
        <v>366</v>
      </c>
      <c r="BR106" s="119" cm="1">
        <f t="array" ref="BR106">_xlfn.IFS($BF106=2029,$BI106,$BS106=2029,$BV106,$BF106&lt;2029,$BR$22,$BS106&gt;2029,$BR$22,$BF106&gt;2029,$BR$22,$BS106&lt;2029,$BR$22)</f>
        <v>365</v>
      </c>
      <c r="BS106" s="142">
        <f>YEAR(Table25[[#This Row],[Ja papildatvaļinājums - darbinieka darba beigšanas datums iestādē, ja darbs projektā nav beigts  31.decembrī5]])</f>
        <v>1900</v>
      </c>
      <c r="BT106" s="141">
        <f>MONTH(Table25[[#This Row],[Ja papildatvaļinājums - darbinieka darba beigšanas datums iestādē, ja darbs projektā nav beigts  31.decembrī5]])</f>
        <v>1</v>
      </c>
      <c r="BU106" s="141">
        <f>DAY(Table25[[#This Row],[Ja papildatvaļinājums - darbinieka darba beigšanas datums iestādē, ja darbs projektā nav beigts  31.decembrī5]])</f>
        <v>0</v>
      </c>
      <c r="BV106" s="141">
        <f>IF(YEAR($J106)=YEAR($K106),MIN(DATE($BS106,$BT106,$BU106),$K106)-MAX(DATE($BF106,$BG106,$BH106),$J106)+1,MIN(DATE($BS106,$BT106,$BU106),$K106)-MAX(DATE(Table25[[#This Row],[Darba beigu gads iestādē]],1,1))+1)</f>
        <v>1</v>
      </c>
    </row>
    <row r="107" spans="1:74" x14ac:dyDescent="0.3">
      <c r="A107" s="26">
        <v>84</v>
      </c>
      <c r="B107" s="3"/>
      <c r="C107" s="197"/>
      <c r="D107" s="198"/>
      <c r="E107" s="63">
        <f>SUMIF(Table25[[#This Row],[b.2021]:[c.2029]],"&gt;0",Table25[[#This Row],[b.2021]:[c.2029]])</f>
        <v>0</v>
      </c>
      <c r="F107" s="189"/>
      <c r="G107" s="190"/>
      <c r="H107" s="66">
        <f>Table25[[#This Row],[Atvaļinājuma dienu skaits, kas projektā attiecināts iepriekšējos MP ]]+Table25[[#This Row],[Atvaļinājuma dienu skaits, kas pieprasīts šajā MP3]]</f>
        <v>0</v>
      </c>
      <c r="I107" s="29">
        <f>Table25[[#This Row],[Atvaļinājums proporcionāli nostrādātajam laikam projektā (Visi atvaļinājumi kopā)]]-H107</f>
        <v>0</v>
      </c>
      <c r="J107" s="191"/>
      <c r="K107" s="192"/>
      <c r="L107" s="193"/>
      <c r="M107" s="194"/>
      <c r="N107" s="194"/>
      <c r="O107" s="194"/>
      <c r="P107" s="194"/>
      <c r="Q107" s="194"/>
      <c r="R107" s="194"/>
      <c r="S107" s="194"/>
      <c r="T107" s="195"/>
      <c r="U107" s="196"/>
      <c r="V107" s="106">
        <f>IF(COUNT(Table25[[#This Row],[Darba sākuma datums1]:[Amata pienākumu izpildes termiņš, vai darba beigu datums par kuru iesniegts MP2]])=2,MIN(DATE($V$23,12,31),$D107)-MAX(DATE($V$23,1,1),$C107)+1,0)</f>
        <v>0</v>
      </c>
      <c r="W107" s="99">
        <f>IF(COUNT(Table25[[#This Row],[Darba sākuma datums1]:[Amata pienākumu izpildes termiņš, vai darba beigu datums par kuru iesniegts MP2]])=2,MIN(DATE($W$23,12,31),$D107)-MAX(DATE($W$23,1,1),$C107)+1,0)</f>
        <v>0</v>
      </c>
      <c r="X107" s="99">
        <f>IF(COUNT(Table25[[#This Row],[Darba sākuma datums1]:[Amata pienākumu izpildes termiņš, vai darba beigu datums par kuru iesniegts MP2]])=2,MIN(DATE($X$23,12,31),$D107)-MAX(DATE($X$23,1,1),$C107)+1,0)</f>
        <v>0</v>
      </c>
      <c r="Y107" s="99">
        <f>IF(COUNT(Table25[[#This Row],[Darba sākuma datums1]:[Amata pienākumu izpildes termiņš, vai darba beigu datums par kuru iesniegts MP2]])=2,MIN(DATE($Y$23,12,31),$D107)-MAX(DATE($Y$23,1,1),$C107)+1,0)</f>
        <v>0</v>
      </c>
      <c r="Z107" s="99">
        <f>IF(COUNT(Table25[[#This Row],[Darba sākuma datums1]:[Amata pienākumu izpildes termiņš, vai darba beigu datums par kuru iesniegts MP2]])=2,MIN(DATE($Z$23,12,31),$D107)-MAX(DATE(Z$23,1,1),$C107)+1,0)</f>
        <v>0</v>
      </c>
      <c r="AA107" s="99">
        <f>IF(COUNT(Table25[[#This Row],[Darba sākuma datums1]:[Amata pienākumu izpildes termiņš, vai darba beigu datums par kuru iesniegts MP2]])=2,MIN(DATE($AA$23,12,31),$D107)-MAX(DATE($AA$23,1,1),$C107)+1,0)</f>
        <v>0</v>
      </c>
      <c r="AB107" s="99">
        <f>IF(COUNT(Table25[[#This Row],[Darba sākuma datums1]:[Amata pienākumu izpildes termiņš, vai darba beigu datums par kuru iesniegts MP2]])=2,MIN(DATE($AB$23,12,31),$D107)-MAX(DATE($AB$23,1,1),$C107)+1,0)</f>
        <v>0</v>
      </c>
      <c r="AC107" s="99">
        <f>IF(COUNT(Table25[[#This Row],[Darba sākuma datums1]:[Amata pienākumu izpildes termiņš, vai darba beigu datums par kuru iesniegts MP2]])=2,MIN(DATE($AC$23,12,31),$D107)-MAX(DATE($AC$23,1,1),$C107)+1,0)</f>
        <v>0</v>
      </c>
      <c r="AD107" s="109">
        <f>IF(COUNT(Table25[[#This Row],[Darba sākuma datums1]:[Amata pienākumu izpildes termiņš, vai darba beigu datums par kuru iesniegts MP2]])=2,MIN(DATE($AD$23,12,31),$D107)-MAX(DATE($AD$23,1,1),$C107)+1,0)</f>
        <v>0</v>
      </c>
      <c r="AE107" s="106">
        <f t="shared" si="21"/>
        <v>0</v>
      </c>
      <c r="AF107" s="99">
        <f t="shared" si="12"/>
        <v>0</v>
      </c>
      <c r="AG107" s="99">
        <f t="shared" si="13"/>
        <v>0</v>
      </c>
      <c r="AH107" s="99">
        <f t="shared" si="14"/>
        <v>0</v>
      </c>
      <c r="AI107" s="99">
        <f t="shared" si="15"/>
        <v>0</v>
      </c>
      <c r="AJ107" s="99">
        <f t="shared" si="16"/>
        <v>0</v>
      </c>
      <c r="AK107" s="99">
        <f t="shared" si="17"/>
        <v>0</v>
      </c>
      <c r="AL107" s="99">
        <f t="shared" si="18"/>
        <v>0</v>
      </c>
      <c r="AM107" s="100">
        <f t="shared" si="19"/>
        <v>0</v>
      </c>
      <c r="AN107" s="103" t="e">
        <f>Table25[[#This Row],[2021]]/Table25[[#This Row],[d.2021]]</f>
        <v>#DIV/0!</v>
      </c>
      <c r="AO107" s="104" t="e">
        <f>Table25[[#This Row],[2022]]/Table25[[#This Row],[d.2022]]</f>
        <v>#DIV/0!</v>
      </c>
      <c r="AP107" s="104" t="e">
        <f>Table25[[#This Row],[2023]]/Table25[[#This Row],[d.2023]]</f>
        <v>#DIV/0!</v>
      </c>
      <c r="AQ107" s="104" t="e">
        <f>Table25[[#This Row],[2024]]/Table25[[#This Row],[d.2024]]</f>
        <v>#DIV/0!</v>
      </c>
      <c r="AR107" s="104" t="e">
        <f>Table25[[#This Row],[2025]]/Table25[[#This Row],[d.2025]]</f>
        <v>#DIV/0!</v>
      </c>
      <c r="AS107" s="104" t="e">
        <f>Table25[[#This Row],[2026]]/Table25[[#This Row],[d.2026]]</f>
        <v>#DIV/0!</v>
      </c>
      <c r="AT107" s="104" t="e">
        <f>Table25[[#This Row],[2027]]/Table25[[#This Row],[d.2027]]</f>
        <v>#DIV/0!</v>
      </c>
      <c r="AU107" s="104" t="e">
        <f>Table25[[#This Row],[2028]]/Table25[[#This Row],[d.2028]]</f>
        <v>#DIV/0!</v>
      </c>
      <c r="AV107" s="108" t="e">
        <f>Table25[[#This Row],[2029]]/Table25[[#This Row],[d.2029]]</f>
        <v>#DIV/0!</v>
      </c>
      <c r="AW107" s="97" t="e">
        <f>Table25[[#This Row],[e.2021]]/Table25[[#This Row],[Papildatvaļinājums par 20216]]</f>
        <v>#DIV/0!</v>
      </c>
      <c r="AX107" s="97" t="e">
        <f>Table25[[#This Row],[e.2022]]/Table25[[#This Row],[Papildatvaļinājums par 20226]]</f>
        <v>#DIV/0!</v>
      </c>
      <c r="AY107" s="97" t="e">
        <f>Table25[[#This Row],[e.2023]]/Table25[[#This Row],[Papildatvaļinājums par 20236]]</f>
        <v>#DIV/0!</v>
      </c>
      <c r="AZ107" s="97" t="e">
        <f>Table25[[#This Row],[e.2024]]/Table25[[#This Row],[Papildatvaļinājums par 20246]]</f>
        <v>#DIV/0!</v>
      </c>
      <c r="BA107" s="97" t="e">
        <f>Table25[[#This Row],[e.2025]]/Table25[[#This Row],[Papildatvaļinājums par 20256]]</f>
        <v>#DIV/0!</v>
      </c>
      <c r="BB107" s="97" t="e">
        <f>Table25[[#This Row],[e.2026]]/Table25[[#This Row],[Papildatvaļinājums par 20266]]</f>
        <v>#DIV/0!</v>
      </c>
      <c r="BC107" s="97" t="e">
        <f>Table25[[#This Row],[e.2027]]/Table25[[#This Row],[Papildatvaļinājums par 20276]]</f>
        <v>#DIV/0!</v>
      </c>
      <c r="BD107" s="97" t="e">
        <f>Table25[[#This Row],[e.2028]]/Table25[[#This Row],[Papildatvaļinājums par 20286]]</f>
        <v>#DIV/0!</v>
      </c>
      <c r="BE107" s="98" t="e">
        <f>Table25[[#This Row],[e.2029]]/Table25[[#This Row],[Papildatvaļinājums par 20296]]</f>
        <v>#DIV/0!</v>
      </c>
      <c r="BF107" s="85">
        <f>YEAR(Table25[[#This Row],[Ja papildatvaļinājums - darbinieka darba uzsākšana iestādē, ja darbs projektā nav uzsākts 1.janvārī4]])</f>
        <v>1900</v>
      </c>
      <c r="BG107" s="86">
        <f>MONTH(Table25[[#This Row],[Ja papildatvaļinājums - darbinieka darba uzsākšana iestādē, ja darbs projektā nav uzsākts 1.janvārī4]])</f>
        <v>1</v>
      </c>
      <c r="BH107" s="86">
        <f>DAY(Table25[[#This Row],[Ja papildatvaļinājums - darbinieka darba uzsākšana iestādē, ja darbs projektā nav uzsākts 1.janvārī4]])</f>
        <v>0</v>
      </c>
      <c r="BI107" s="147">
        <f t="shared" si="20"/>
        <v>1</v>
      </c>
      <c r="BJ107" s="144" cm="1">
        <f t="array" ref="BJ107">_xlfn.IFS($BF107=2021,$BI107,$BS107=2021,$BV107,$BF107&lt;2021,$BJ$22,$BS107&gt;2021,$BJ$22,$BF107&gt;2021,$BJ$22,$BS107&lt;2021,$BJ$22)</f>
        <v>365</v>
      </c>
      <c r="BK107" s="116" cm="1">
        <f t="array" ref="BK107">_xlfn.IFS($BF107=2022,$BI107,$BS107=2022,$BV107,$BF107&lt;2022,$BK$22,$BS107&gt;2022,$BK$22,$BF107&gt;2022,$BK$22,$BS107&lt;2022,$BK$22)</f>
        <v>365</v>
      </c>
      <c r="BL107" s="116" cm="1">
        <f t="array" ref="BL107">_xlfn.IFS($BF107=2023,$BI107,$BS107=2023,$BV107,$BF107&lt;2023,$BL$22,$BS107&gt;2023,$BL$22,$BF107&gt;2023,$BL$22,$BS107&lt;2023,$BL$22)</f>
        <v>365</v>
      </c>
      <c r="BM107" s="116" cm="1">
        <f t="array" ref="BM107">_xlfn.IFS($BF107=2024,$BI107,$BS107=2024,$BV107,$BF107&lt;2024,$BM$22,$BS107&gt;2024,$BM$22,$BF107&gt;2024,$BM$22,$BS107&lt;2024,$BM$22)</f>
        <v>366</v>
      </c>
      <c r="BN107" s="116" cm="1">
        <f t="array" ref="BN107">_xlfn.IFS($BF107=2025,$BI107,$BS107=2025,$BV107,$BF107&lt;2025,$BN$22,$BS107&gt;2025,$BN$22,$BF107&gt;2025,$BN$22,$BS107&lt;2025,$BN$22)</f>
        <v>365</v>
      </c>
      <c r="BO107" s="116" cm="1">
        <f t="array" ref="BO107">_xlfn.IFS($BF107=2026,$BI107,$BS107=2026,$BV107,$BF107&lt;2026,$BO$22,$BS107&gt;2026,$BO$22,$BF107&gt;2026,$BO$22,$BS107&lt;2026,$BO$22)</f>
        <v>365</v>
      </c>
      <c r="BP107" s="116" cm="1">
        <f t="array" ref="BP107">_xlfn.IFS($BF107=2027,$BI107,$BS107=2027,$BV107,$BF107&lt;2027,$BP$22,$BS107&gt;2027,$BP$22,$BF107&gt;2027,$BP$22,$BS107&lt;2027,$BP$22)</f>
        <v>365</v>
      </c>
      <c r="BQ107" s="116" cm="1">
        <f t="array" ref="BQ107">_xlfn.IFS($BF107=2028,$BI107,$BS107=2028,$BV107,$BF107&lt;2028,$BQ$22,$BS107&gt;2028,$BQ$22,$BF107&gt;2028,$BQ$22,$BS107&lt;2028,$BQ$22)</f>
        <v>366</v>
      </c>
      <c r="BR107" s="119" cm="1">
        <f t="array" ref="BR107">_xlfn.IFS($BF107=2029,$BI107,$BS107=2029,$BV107,$BF107&lt;2029,$BR$22,$BS107&gt;2029,$BR$22,$BF107&gt;2029,$BR$22,$BS107&lt;2029,$BR$22)</f>
        <v>365</v>
      </c>
      <c r="BS107" s="142">
        <f>YEAR(Table25[[#This Row],[Ja papildatvaļinājums - darbinieka darba beigšanas datums iestādē, ja darbs projektā nav beigts  31.decembrī5]])</f>
        <v>1900</v>
      </c>
      <c r="BT107" s="141">
        <f>MONTH(Table25[[#This Row],[Ja papildatvaļinājums - darbinieka darba beigšanas datums iestādē, ja darbs projektā nav beigts  31.decembrī5]])</f>
        <v>1</v>
      </c>
      <c r="BU107" s="141">
        <f>DAY(Table25[[#This Row],[Ja papildatvaļinājums - darbinieka darba beigšanas datums iestādē, ja darbs projektā nav beigts  31.decembrī5]])</f>
        <v>0</v>
      </c>
      <c r="BV107" s="141">
        <f>IF(YEAR($J107)=YEAR($K107),MIN(DATE($BS107,$BT107,$BU107),$K107)-MAX(DATE($BF107,$BG107,$BH107),$J107)+1,MIN(DATE($BS107,$BT107,$BU107),$K107)-MAX(DATE(Table25[[#This Row],[Darba beigu gads iestādē]],1,1))+1)</f>
        <v>1</v>
      </c>
    </row>
    <row r="108" spans="1:74" x14ac:dyDescent="0.3">
      <c r="A108" s="26">
        <v>85</v>
      </c>
      <c r="B108" s="3"/>
      <c r="C108" s="197"/>
      <c r="D108" s="198"/>
      <c r="E108" s="63">
        <f>SUMIF(Table25[[#This Row],[b.2021]:[c.2029]],"&gt;0",Table25[[#This Row],[b.2021]:[c.2029]])</f>
        <v>0</v>
      </c>
      <c r="F108" s="189"/>
      <c r="G108" s="190"/>
      <c r="H108" s="66">
        <f>Table25[[#This Row],[Atvaļinājuma dienu skaits, kas projektā attiecināts iepriekšējos MP ]]+Table25[[#This Row],[Atvaļinājuma dienu skaits, kas pieprasīts šajā MP3]]</f>
        <v>0</v>
      </c>
      <c r="I108" s="29">
        <f>Table25[[#This Row],[Atvaļinājums proporcionāli nostrādātajam laikam projektā (Visi atvaļinājumi kopā)]]-H108</f>
        <v>0</v>
      </c>
      <c r="J108" s="191"/>
      <c r="K108" s="192"/>
      <c r="L108" s="193"/>
      <c r="M108" s="194"/>
      <c r="N108" s="194"/>
      <c r="O108" s="194"/>
      <c r="P108" s="194"/>
      <c r="Q108" s="194"/>
      <c r="R108" s="194"/>
      <c r="S108" s="194"/>
      <c r="T108" s="195"/>
      <c r="U108" s="196"/>
      <c r="V108" s="106">
        <f>IF(COUNT(Table25[[#This Row],[Darba sākuma datums1]:[Amata pienākumu izpildes termiņš, vai darba beigu datums par kuru iesniegts MP2]])=2,MIN(DATE($V$23,12,31),$D108)-MAX(DATE($V$23,1,1),$C108)+1,0)</f>
        <v>0</v>
      </c>
      <c r="W108" s="99">
        <f>IF(COUNT(Table25[[#This Row],[Darba sākuma datums1]:[Amata pienākumu izpildes termiņš, vai darba beigu datums par kuru iesniegts MP2]])=2,MIN(DATE($W$23,12,31),$D108)-MAX(DATE($W$23,1,1),$C108)+1,0)</f>
        <v>0</v>
      </c>
      <c r="X108" s="99">
        <f>IF(COUNT(Table25[[#This Row],[Darba sākuma datums1]:[Amata pienākumu izpildes termiņš, vai darba beigu datums par kuru iesniegts MP2]])=2,MIN(DATE($X$23,12,31),$D108)-MAX(DATE($X$23,1,1),$C108)+1,0)</f>
        <v>0</v>
      </c>
      <c r="Y108" s="99">
        <f>IF(COUNT(Table25[[#This Row],[Darba sākuma datums1]:[Amata pienākumu izpildes termiņš, vai darba beigu datums par kuru iesniegts MP2]])=2,MIN(DATE($Y$23,12,31),$D108)-MAX(DATE($Y$23,1,1),$C108)+1,0)</f>
        <v>0</v>
      </c>
      <c r="Z108" s="99">
        <f>IF(COUNT(Table25[[#This Row],[Darba sākuma datums1]:[Amata pienākumu izpildes termiņš, vai darba beigu datums par kuru iesniegts MP2]])=2,MIN(DATE($Z$23,12,31),$D108)-MAX(DATE(Z$23,1,1),$C108)+1,0)</f>
        <v>0</v>
      </c>
      <c r="AA108" s="99">
        <f>IF(COUNT(Table25[[#This Row],[Darba sākuma datums1]:[Amata pienākumu izpildes termiņš, vai darba beigu datums par kuru iesniegts MP2]])=2,MIN(DATE($AA$23,12,31),$D108)-MAX(DATE($AA$23,1,1),$C108)+1,0)</f>
        <v>0</v>
      </c>
      <c r="AB108" s="99">
        <f>IF(COUNT(Table25[[#This Row],[Darba sākuma datums1]:[Amata pienākumu izpildes termiņš, vai darba beigu datums par kuru iesniegts MP2]])=2,MIN(DATE($AB$23,12,31),$D108)-MAX(DATE($AB$23,1,1),$C108)+1,0)</f>
        <v>0</v>
      </c>
      <c r="AC108" s="99">
        <f>IF(COUNT(Table25[[#This Row],[Darba sākuma datums1]:[Amata pienākumu izpildes termiņš, vai darba beigu datums par kuru iesniegts MP2]])=2,MIN(DATE($AC$23,12,31),$D108)-MAX(DATE($AC$23,1,1),$C108)+1,0)</f>
        <v>0</v>
      </c>
      <c r="AD108" s="109">
        <f>IF(COUNT(Table25[[#This Row],[Darba sākuma datums1]:[Amata pienākumu izpildes termiņš, vai darba beigu datums par kuru iesniegts MP2]])=2,MIN(DATE($AD$23,12,31),$D108)-MAX(DATE($AD$23,1,1),$C108)+1,0)</f>
        <v>0</v>
      </c>
      <c r="AE108" s="106">
        <f t="shared" si="21"/>
        <v>0</v>
      </c>
      <c r="AF108" s="99">
        <f t="shared" si="12"/>
        <v>0</v>
      </c>
      <c r="AG108" s="99">
        <f t="shared" si="13"/>
        <v>0</v>
      </c>
      <c r="AH108" s="99">
        <f t="shared" si="14"/>
        <v>0</v>
      </c>
      <c r="AI108" s="99">
        <f t="shared" si="15"/>
        <v>0</v>
      </c>
      <c r="AJ108" s="99">
        <f t="shared" si="16"/>
        <v>0</v>
      </c>
      <c r="AK108" s="99">
        <f t="shared" si="17"/>
        <v>0</v>
      </c>
      <c r="AL108" s="99">
        <f t="shared" si="18"/>
        <v>0</v>
      </c>
      <c r="AM108" s="100">
        <f t="shared" si="19"/>
        <v>0</v>
      </c>
      <c r="AN108" s="103" t="e">
        <f>Table25[[#This Row],[2021]]/Table25[[#This Row],[d.2021]]</f>
        <v>#DIV/0!</v>
      </c>
      <c r="AO108" s="104" t="e">
        <f>Table25[[#This Row],[2022]]/Table25[[#This Row],[d.2022]]</f>
        <v>#DIV/0!</v>
      </c>
      <c r="AP108" s="104" t="e">
        <f>Table25[[#This Row],[2023]]/Table25[[#This Row],[d.2023]]</f>
        <v>#DIV/0!</v>
      </c>
      <c r="AQ108" s="104" t="e">
        <f>Table25[[#This Row],[2024]]/Table25[[#This Row],[d.2024]]</f>
        <v>#DIV/0!</v>
      </c>
      <c r="AR108" s="104" t="e">
        <f>Table25[[#This Row],[2025]]/Table25[[#This Row],[d.2025]]</f>
        <v>#DIV/0!</v>
      </c>
      <c r="AS108" s="104" t="e">
        <f>Table25[[#This Row],[2026]]/Table25[[#This Row],[d.2026]]</f>
        <v>#DIV/0!</v>
      </c>
      <c r="AT108" s="104" t="e">
        <f>Table25[[#This Row],[2027]]/Table25[[#This Row],[d.2027]]</f>
        <v>#DIV/0!</v>
      </c>
      <c r="AU108" s="104" t="e">
        <f>Table25[[#This Row],[2028]]/Table25[[#This Row],[d.2028]]</f>
        <v>#DIV/0!</v>
      </c>
      <c r="AV108" s="108" t="e">
        <f>Table25[[#This Row],[2029]]/Table25[[#This Row],[d.2029]]</f>
        <v>#DIV/0!</v>
      </c>
      <c r="AW108" s="97" t="e">
        <f>Table25[[#This Row],[e.2021]]/Table25[[#This Row],[Papildatvaļinājums par 20216]]</f>
        <v>#DIV/0!</v>
      </c>
      <c r="AX108" s="97" t="e">
        <f>Table25[[#This Row],[e.2022]]/Table25[[#This Row],[Papildatvaļinājums par 20226]]</f>
        <v>#DIV/0!</v>
      </c>
      <c r="AY108" s="97" t="e">
        <f>Table25[[#This Row],[e.2023]]/Table25[[#This Row],[Papildatvaļinājums par 20236]]</f>
        <v>#DIV/0!</v>
      </c>
      <c r="AZ108" s="97" t="e">
        <f>Table25[[#This Row],[e.2024]]/Table25[[#This Row],[Papildatvaļinājums par 20246]]</f>
        <v>#DIV/0!</v>
      </c>
      <c r="BA108" s="97" t="e">
        <f>Table25[[#This Row],[e.2025]]/Table25[[#This Row],[Papildatvaļinājums par 20256]]</f>
        <v>#DIV/0!</v>
      </c>
      <c r="BB108" s="97" t="e">
        <f>Table25[[#This Row],[e.2026]]/Table25[[#This Row],[Papildatvaļinājums par 20266]]</f>
        <v>#DIV/0!</v>
      </c>
      <c r="BC108" s="97" t="e">
        <f>Table25[[#This Row],[e.2027]]/Table25[[#This Row],[Papildatvaļinājums par 20276]]</f>
        <v>#DIV/0!</v>
      </c>
      <c r="BD108" s="97" t="e">
        <f>Table25[[#This Row],[e.2028]]/Table25[[#This Row],[Papildatvaļinājums par 20286]]</f>
        <v>#DIV/0!</v>
      </c>
      <c r="BE108" s="98" t="e">
        <f>Table25[[#This Row],[e.2029]]/Table25[[#This Row],[Papildatvaļinājums par 20296]]</f>
        <v>#DIV/0!</v>
      </c>
      <c r="BF108" s="85">
        <f>YEAR(Table25[[#This Row],[Ja papildatvaļinājums - darbinieka darba uzsākšana iestādē, ja darbs projektā nav uzsākts 1.janvārī4]])</f>
        <v>1900</v>
      </c>
      <c r="BG108" s="86">
        <f>MONTH(Table25[[#This Row],[Ja papildatvaļinājums - darbinieka darba uzsākšana iestādē, ja darbs projektā nav uzsākts 1.janvārī4]])</f>
        <v>1</v>
      </c>
      <c r="BH108" s="86">
        <f>DAY(Table25[[#This Row],[Ja papildatvaļinājums - darbinieka darba uzsākšana iestādē, ja darbs projektā nav uzsākts 1.janvārī4]])</f>
        <v>0</v>
      </c>
      <c r="BI108" s="147">
        <f t="shared" si="20"/>
        <v>1</v>
      </c>
      <c r="BJ108" s="144" cm="1">
        <f t="array" ref="BJ108">_xlfn.IFS($BF108=2021,$BI108,$BS108=2021,$BV108,$BF108&lt;2021,$BJ$22,$BS108&gt;2021,$BJ$22,$BF108&gt;2021,$BJ$22,$BS108&lt;2021,$BJ$22)</f>
        <v>365</v>
      </c>
      <c r="BK108" s="116" cm="1">
        <f t="array" ref="BK108">_xlfn.IFS($BF108=2022,$BI108,$BS108=2022,$BV108,$BF108&lt;2022,$BK$22,$BS108&gt;2022,$BK$22,$BF108&gt;2022,$BK$22,$BS108&lt;2022,$BK$22)</f>
        <v>365</v>
      </c>
      <c r="BL108" s="116" cm="1">
        <f t="array" ref="BL108">_xlfn.IFS($BF108=2023,$BI108,$BS108=2023,$BV108,$BF108&lt;2023,$BL$22,$BS108&gt;2023,$BL$22,$BF108&gt;2023,$BL$22,$BS108&lt;2023,$BL$22)</f>
        <v>365</v>
      </c>
      <c r="BM108" s="116" cm="1">
        <f t="array" ref="BM108">_xlfn.IFS($BF108=2024,$BI108,$BS108=2024,$BV108,$BF108&lt;2024,$BM$22,$BS108&gt;2024,$BM$22,$BF108&gt;2024,$BM$22,$BS108&lt;2024,$BM$22)</f>
        <v>366</v>
      </c>
      <c r="BN108" s="116" cm="1">
        <f t="array" ref="BN108">_xlfn.IFS($BF108=2025,$BI108,$BS108=2025,$BV108,$BF108&lt;2025,$BN$22,$BS108&gt;2025,$BN$22,$BF108&gt;2025,$BN$22,$BS108&lt;2025,$BN$22)</f>
        <v>365</v>
      </c>
      <c r="BO108" s="116" cm="1">
        <f t="array" ref="BO108">_xlfn.IFS($BF108=2026,$BI108,$BS108=2026,$BV108,$BF108&lt;2026,$BO$22,$BS108&gt;2026,$BO$22,$BF108&gt;2026,$BO$22,$BS108&lt;2026,$BO$22)</f>
        <v>365</v>
      </c>
      <c r="BP108" s="116" cm="1">
        <f t="array" ref="BP108">_xlfn.IFS($BF108=2027,$BI108,$BS108=2027,$BV108,$BF108&lt;2027,$BP$22,$BS108&gt;2027,$BP$22,$BF108&gt;2027,$BP$22,$BS108&lt;2027,$BP$22)</f>
        <v>365</v>
      </c>
      <c r="BQ108" s="116" cm="1">
        <f t="array" ref="BQ108">_xlfn.IFS($BF108=2028,$BI108,$BS108=2028,$BV108,$BF108&lt;2028,$BQ$22,$BS108&gt;2028,$BQ$22,$BF108&gt;2028,$BQ$22,$BS108&lt;2028,$BQ$22)</f>
        <v>366</v>
      </c>
      <c r="BR108" s="119" cm="1">
        <f t="array" ref="BR108">_xlfn.IFS($BF108=2029,$BI108,$BS108=2029,$BV108,$BF108&lt;2029,$BR$22,$BS108&gt;2029,$BR$22,$BF108&gt;2029,$BR$22,$BS108&lt;2029,$BR$22)</f>
        <v>365</v>
      </c>
      <c r="BS108" s="142">
        <f>YEAR(Table25[[#This Row],[Ja papildatvaļinājums - darbinieka darba beigšanas datums iestādē, ja darbs projektā nav beigts  31.decembrī5]])</f>
        <v>1900</v>
      </c>
      <c r="BT108" s="141">
        <f>MONTH(Table25[[#This Row],[Ja papildatvaļinājums - darbinieka darba beigšanas datums iestādē, ja darbs projektā nav beigts  31.decembrī5]])</f>
        <v>1</v>
      </c>
      <c r="BU108" s="141">
        <f>DAY(Table25[[#This Row],[Ja papildatvaļinājums - darbinieka darba beigšanas datums iestādē, ja darbs projektā nav beigts  31.decembrī5]])</f>
        <v>0</v>
      </c>
      <c r="BV108" s="141">
        <f>IF(YEAR($J108)=YEAR($K108),MIN(DATE($BS108,$BT108,$BU108),$K108)-MAX(DATE($BF108,$BG108,$BH108),$J108)+1,MIN(DATE($BS108,$BT108,$BU108),$K108)-MAX(DATE(Table25[[#This Row],[Darba beigu gads iestādē]],1,1))+1)</f>
        <v>1</v>
      </c>
    </row>
    <row r="109" spans="1:74" x14ac:dyDescent="0.3">
      <c r="A109" s="26">
        <v>86</v>
      </c>
      <c r="B109" s="3"/>
      <c r="C109" s="197"/>
      <c r="D109" s="198"/>
      <c r="E109" s="63">
        <f>SUMIF(Table25[[#This Row],[b.2021]:[c.2029]],"&gt;0",Table25[[#This Row],[b.2021]:[c.2029]])</f>
        <v>0</v>
      </c>
      <c r="F109" s="189"/>
      <c r="G109" s="190"/>
      <c r="H109" s="66">
        <f>Table25[[#This Row],[Atvaļinājuma dienu skaits, kas projektā attiecināts iepriekšējos MP ]]+Table25[[#This Row],[Atvaļinājuma dienu skaits, kas pieprasīts šajā MP3]]</f>
        <v>0</v>
      </c>
      <c r="I109" s="29">
        <f>Table25[[#This Row],[Atvaļinājums proporcionāli nostrādātajam laikam projektā (Visi atvaļinājumi kopā)]]-H109</f>
        <v>0</v>
      </c>
      <c r="J109" s="191"/>
      <c r="K109" s="192"/>
      <c r="L109" s="193"/>
      <c r="M109" s="194"/>
      <c r="N109" s="194"/>
      <c r="O109" s="194"/>
      <c r="P109" s="194"/>
      <c r="Q109" s="194"/>
      <c r="R109" s="194"/>
      <c r="S109" s="194"/>
      <c r="T109" s="195"/>
      <c r="U109" s="196"/>
      <c r="V109" s="106">
        <f>IF(COUNT(Table25[[#This Row],[Darba sākuma datums1]:[Amata pienākumu izpildes termiņš, vai darba beigu datums par kuru iesniegts MP2]])=2,MIN(DATE($V$23,12,31),$D109)-MAX(DATE($V$23,1,1),$C109)+1,0)</f>
        <v>0</v>
      </c>
      <c r="W109" s="99">
        <f>IF(COUNT(Table25[[#This Row],[Darba sākuma datums1]:[Amata pienākumu izpildes termiņš, vai darba beigu datums par kuru iesniegts MP2]])=2,MIN(DATE($W$23,12,31),$D109)-MAX(DATE($W$23,1,1),$C109)+1,0)</f>
        <v>0</v>
      </c>
      <c r="X109" s="99">
        <f>IF(COUNT(Table25[[#This Row],[Darba sākuma datums1]:[Amata pienākumu izpildes termiņš, vai darba beigu datums par kuru iesniegts MP2]])=2,MIN(DATE($X$23,12,31),$D109)-MAX(DATE($X$23,1,1),$C109)+1,0)</f>
        <v>0</v>
      </c>
      <c r="Y109" s="99">
        <f>IF(COUNT(Table25[[#This Row],[Darba sākuma datums1]:[Amata pienākumu izpildes termiņš, vai darba beigu datums par kuru iesniegts MP2]])=2,MIN(DATE($Y$23,12,31),$D109)-MAX(DATE($Y$23,1,1),$C109)+1,0)</f>
        <v>0</v>
      </c>
      <c r="Z109" s="99">
        <f>IF(COUNT(Table25[[#This Row],[Darba sākuma datums1]:[Amata pienākumu izpildes termiņš, vai darba beigu datums par kuru iesniegts MP2]])=2,MIN(DATE($Z$23,12,31),$D109)-MAX(DATE(Z$23,1,1),$C109)+1,0)</f>
        <v>0</v>
      </c>
      <c r="AA109" s="99">
        <f>IF(COUNT(Table25[[#This Row],[Darba sākuma datums1]:[Amata pienākumu izpildes termiņš, vai darba beigu datums par kuru iesniegts MP2]])=2,MIN(DATE($AA$23,12,31),$D109)-MAX(DATE($AA$23,1,1),$C109)+1,0)</f>
        <v>0</v>
      </c>
      <c r="AB109" s="99">
        <f>IF(COUNT(Table25[[#This Row],[Darba sākuma datums1]:[Amata pienākumu izpildes termiņš, vai darba beigu datums par kuru iesniegts MP2]])=2,MIN(DATE($AB$23,12,31),$D109)-MAX(DATE($AB$23,1,1),$C109)+1,0)</f>
        <v>0</v>
      </c>
      <c r="AC109" s="99">
        <f>IF(COUNT(Table25[[#This Row],[Darba sākuma datums1]:[Amata pienākumu izpildes termiņš, vai darba beigu datums par kuru iesniegts MP2]])=2,MIN(DATE($AC$23,12,31),$D109)-MAX(DATE($AC$23,1,1),$C109)+1,0)</f>
        <v>0</v>
      </c>
      <c r="AD109" s="109">
        <f>IF(COUNT(Table25[[#This Row],[Darba sākuma datums1]:[Amata pienākumu izpildes termiņš, vai darba beigu datums par kuru iesniegts MP2]])=2,MIN(DATE($AD$23,12,31),$D109)-MAX(DATE($AD$23,1,1),$C109)+1,0)</f>
        <v>0</v>
      </c>
      <c r="AE109" s="106">
        <f t="shared" si="21"/>
        <v>0</v>
      </c>
      <c r="AF109" s="99">
        <f t="shared" si="12"/>
        <v>0</v>
      </c>
      <c r="AG109" s="99">
        <f t="shared" si="13"/>
        <v>0</v>
      </c>
      <c r="AH109" s="99">
        <f t="shared" si="14"/>
        <v>0</v>
      </c>
      <c r="AI109" s="99">
        <f t="shared" si="15"/>
        <v>0</v>
      </c>
      <c r="AJ109" s="99">
        <f t="shared" si="16"/>
        <v>0</v>
      </c>
      <c r="AK109" s="99">
        <f t="shared" si="17"/>
        <v>0</v>
      </c>
      <c r="AL109" s="99">
        <f t="shared" si="18"/>
        <v>0</v>
      </c>
      <c r="AM109" s="100">
        <f t="shared" si="19"/>
        <v>0</v>
      </c>
      <c r="AN109" s="103" t="e">
        <f>Table25[[#This Row],[2021]]/Table25[[#This Row],[d.2021]]</f>
        <v>#DIV/0!</v>
      </c>
      <c r="AO109" s="104" t="e">
        <f>Table25[[#This Row],[2022]]/Table25[[#This Row],[d.2022]]</f>
        <v>#DIV/0!</v>
      </c>
      <c r="AP109" s="104" t="e">
        <f>Table25[[#This Row],[2023]]/Table25[[#This Row],[d.2023]]</f>
        <v>#DIV/0!</v>
      </c>
      <c r="AQ109" s="104" t="e">
        <f>Table25[[#This Row],[2024]]/Table25[[#This Row],[d.2024]]</f>
        <v>#DIV/0!</v>
      </c>
      <c r="AR109" s="104" t="e">
        <f>Table25[[#This Row],[2025]]/Table25[[#This Row],[d.2025]]</f>
        <v>#DIV/0!</v>
      </c>
      <c r="AS109" s="104" t="e">
        <f>Table25[[#This Row],[2026]]/Table25[[#This Row],[d.2026]]</f>
        <v>#DIV/0!</v>
      </c>
      <c r="AT109" s="104" t="e">
        <f>Table25[[#This Row],[2027]]/Table25[[#This Row],[d.2027]]</f>
        <v>#DIV/0!</v>
      </c>
      <c r="AU109" s="104" t="e">
        <f>Table25[[#This Row],[2028]]/Table25[[#This Row],[d.2028]]</f>
        <v>#DIV/0!</v>
      </c>
      <c r="AV109" s="108" t="e">
        <f>Table25[[#This Row],[2029]]/Table25[[#This Row],[d.2029]]</f>
        <v>#DIV/0!</v>
      </c>
      <c r="AW109" s="97" t="e">
        <f>Table25[[#This Row],[e.2021]]/Table25[[#This Row],[Papildatvaļinājums par 20216]]</f>
        <v>#DIV/0!</v>
      </c>
      <c r="AX109" s="97" t="e">
        <f>Table25[[#This Row],[e.2022]]/Table25[[#This Row],[Papildatvaļinājums par 20226]]</f>
        <v>#DIV/0!</v>
      </c>
      <c r="AY109" s="97" t="e">
        <f>Table25[[#This Row],[e.2023]]/Table25[[#This Row],[Papildatvaļinājums par 20236]]</f>
        <v>#DIV/0!</v>
      </c>
      <c r="AZ109" s="97" t="e">
        <f>Table25[[#This Row],[e.2024]]/Table25[[#This Row],[Papildatvaļinājums par 20246]]</f>
        <v>#DIV/0!</v>
      </c>
      <c r="BA109" s="97" t="e">
        <f>Table25[[#This Row],[e.2025]]/Table25[[#This Row],[Papildatvaļinājums par 20256]]</f>
        <v>#DIV/0!</v>
      </c>
      <c r="BB109" s="97" t="e">
        <f>Table25[[#This Row],[e.2026]]/Table25[[#This Row],[Papildatvaļinājums par 20266]]</f>
        <v>#DIV/0!</v>
      </c>
      <c r="BC109" s="97" t="e">
        <f>Table25[[#This Row],[e.2027]]/Table25[[#This Row],[Papildatvaļinājums par 20276]]</f>
        <v>#DIV/0!</v>
      </c>
      <c r="BD109" s="97" t="e">
        <f>Table25[[#This Row],[e.2028]]/Table25[[#This Row],[Papildatvaļinājums par 20286]]</f>
        <v>#DIV/0!</v>
      </c>
      <c r="BE109" s="98" t="e">
        <f>Table25[[#This Row],[e.2029]]/Table25[[#This Row],[Papildatvaļinājums par 20296]]</f>
        <v>#DIV/0!</v>
      </c>
      <c r="BF109" s="85">
        <f>YEAR(Table25[[#This Row],[Ja papildatvaļinājums - darbinieka darba uzsākšana iestādē, ja darbs projektā nav uzsākts 1.janvārī4]])</f>
        <v>1900</v>
      </c>
      <c r="BG109" s="86">
        <f>MONTH(Table25[[#This Row],[Ja papildatvaļinājums - darbinieka darba uzsākšana iestādē, ja darbs projektā nav uzsākts 1.janvārī4]])</f>
        <v>1</v>
      </c>
      <c r="BH109" s="86">
        <f>DAY(Table25[[#This Row],[Ja papildatvaļinājums - darbinieka darba uzsākšana iestādē, ja darbs projektā nav uzsākts 1.janvārī4]])</f>
        <v>0</v>
      </c>
      <c r="BI109" s="147">
        <f t="shared" si="20"/>
        <v>1</v>
      </c>
      <c r="BJ109" s="144" cm="1">
        <f t="array" ref="BJ109">_xlfn.IFS($BF109=2021,$BI109,$BS109=2021,$BV109,$BF109&lt;2021,$BJ$22,$BS109&gt;2021,$BJ$22,$BF109&gt;2021,$BJ$22,$BS109&lt;2021,$BJ$22)</f>
        <v>365</v>
      </c>
      <c r="BK109" s="116" cm="1">
        <f t="array" ref="BK109">_xlfn.IFS($BF109=2022,$BI109,$BS109=2022,$BV109,$BF109&lt;2022,$BK$22,$BS109&gt;2022,$BK$22,$BF109&gt;2022,$BK$22,$BS109&lt;2022,$BK$22)</f>
        <v>365</v>
      </c>
      <c r="BL109" s="116" cm="1">
        <f t="array" ref="BL109">_xlfn.IFS($BF109=2023,$BI109,$BS109=2023,$BV109,$BF109&lt;2023,$BL$22,$BS109&gt;2023,$BL$22,$BF109&gt;2023,$BL$22,$BS109&lt;2023,$BL$22)</f>
        <v>365</v>
      </c>
      <c r="BM109" s="116" cm="1">
        <f t="array" ref="BM109">_xlfn.IFS($BF109=2024,$BI109,$BS109=2024,$BV109,$BF109&lt;2024,$BM$22,$BS109&gt;2024,$BM$22,$BF109&gt;2024,$BM$22,$BS109&lt;2024,$BM$22)</f>
        <v>366</v>
      </c>
      <c r="BN109" s="116" cm="1">
        <f t="array" ref="BN109">_xlfn.IFS($BF109=2025,$BI109,$BS109=2025,$BV109,$BF109&lt;2025,$BN$22,$BS109&gt;2025,$BN$22,$BF109&gt;2025,$BN$22,$BS109&lt;2025,$BN$22)</f>
        <v>365</v>
      </c>
      <c r="BO109" s="116" cm="1">
        <f t="array" ref="BO109">_xlfn.IFS($BF109=2026,$BI109,$BS109=2026,$BV109,$BF109&lt;2026,$BO$22,$BS109&gt;2026,$BO$22,$BF109&gt;2026,$BO$22,$BS109&lt;2026,$BO$22)</f>
        <v>365</v>
      </c>
      <c r="BP109" s="116" cm="1">
        <f t="array" ref="BP109">_xlfn.IFS($BF109=2027,$BI109,$BS109=2027,$BV109,$BF109&lt;2027,$BP$22,$BS109&gt;2027,$BP$22,$BF109&gt;2027,$BP$22,$BS109&lt;2027,$BP$22)</f>
        <v>365</v>
      </c>
      <c r="BQ109" s="116" cm="1">
        <f t="array" ref="BQ109">_xlfn.IFS($BF109=2028,$BI109,$BS109=2028,$BV109,$BF109&lt;2028,$BQ$22,$BS109&gt;2028,$BQ$22,$BF109&gt;2028,$BQ$22,$BS109&lt;2028,$BQ$22)</f>
        <v>366</v>
      </c>
      <c r="BR109" s="119" cm="1">
        <f t="array" ref="BR109">_xlfn.IFS($BF109=2029,$BI109,$BS109=2029,$BV109,$BF109&lt;2029,$BR$22,$BS109&gt;2029,$BR$22,$BF109&gt;2029,$BR$22,$BS109&lt;2029,$BR$22)</f>
        <v>365</v>
      </c>
      <c r="BS109" s="142">
        <f>YEAR(Table25[[#This Row],[Ja papildatvaļinājums - darbinieka darba beigšanas datums iestādē, ja darbs projektā nav beigts  31.decembrī5]])</f>
        <v>1900</v>
      </c>
      <c r="BT109" s="141">
        <f>MONTH(Table25[[#This Row],[Ja papildatvaļinājums - darbinieka darba beigšanas datums iestādē, ja darbs projektā nav beigts  31.decembrī5]])</f>
        <v>1</v>
      </c>
      <c r="BU109" s="141">
        <f>DAY(Table25[[#This Row],[Ja papildatvaļinājums - darbinieka darba beigšanas datums iestādē, ja darbs projektā nav beigts  31.decembrī5]])</f>
        <v>0</v>
      </c>
      <c r="BV109" s="141">
        <f>IF(YEAR($J109)=YEAR($K109),MIN(DATE($BS109,$BT109,$BU109),$K109)-MAX(DATE($BF109,$BG109,$BH109),$J109)+1,MIN(DATE($BS109,$BT109,$BU109),$K109)-MAX(DATE(Table25[[#This Row],[Darba beigu gads iestādē]],1,1))+1)</f>
        <v>1</v>
      </c>
    </row>
    <row r="110" spans="1:74" x14ac:dyDescent="0.3">
      <c r="A110" s="26">
        <v>87</v>
      </c>
      <c r="B110" s="3"/>
      <c r="C110" s="197"/>
      <c r="D110" s="198"/>
      <c r="E110" s="63">
        <f>SUMIF(Table25[[#This Row],[b.2021]:[c.2029]],"&gt;0",Table25[[#This Row],[b.2021]:[c.2029]])</f>
        <v>0</v>
      </c>
      <c r="F110" s="189"/>
      <c r="G110" s="190"/>
      <c r="H110" s="66">
        <f>Table25[[#This Row],[Atvaļinājuma dienu skaits, kas projektā attiecināts iepriekšējos MP ]]+Table25[[#This Row],[Atvaļinājuma dienu skaits, kas pieprasīts šajā MP3]]</f>
        <v>0</v>
      </c>
      <c r="I110" s="29">
        <f>Table25[[#This Row],[Atvaļinājums proporcionāli nostrādātajam laikam projektā (Visi atvaļinājumi kopā)]]-H110</f>
        <v>0</v>
      </c>
      <c r="J110" s="191"/>
      <c r="K110" s="192"/>
      <c r="L110" s="193"/>
      <c r="M110" s="194"/>
      <c r="N110" s="194"/>
      <c r="O110" s="194"/>
      <c r="P110" s="194"/>
      <c r="Q110" s="194"/>
      <c r="R110" s="194"/>
      <c r="S110" s="194"/>
      <c r="T110" s="195"/>
      <c r="U110" s="196"/>
      <c r="V110" s="106">
        <f>IF(COUNT(Table25[[#This Row],[Darba sākuma datums1]:[Amata pienākumu izpildes termiņš, vai darba beigu datums par kuru iesniegts MP2]])=2,MIN(DATE($V$23,12,31),$D110)-MAX(DATE($V$23,1,1),$C110)+1,0)</f>
        <v>0</v>
      </c>
      <c r="W110" s="99">
        <f>IF(COUNT(Table25[[#This Row],[Darba sākuma datums1]:[Amata pienākumu izpildes termiņš, vai darba beigu datums par kuru iesniegts MP2]])=2,MIN(DATE($W$23,12,31),$D110)-MAX(DATE($W$23,1,1),$C110)+1,0)</f>
        <v>0</v>
      </c>
      <c r="X110" s="99">
        <f>IF(COUNT(Table25[[#This Row],[Darba sākuma datums1]:[Amata pienākumu izpildes termiņš, vai darba beigu datums par kuru iesniegts MP2]])=2,MIN(DATE($X$23,12,31),$D110)-MAX(DATE($X$23,1,1),$C110)+1,0)</f>
        <v>0</v>
      </c>
      <c r="Y110" s="99">
        <f>IF(COUNT(Table25[[#This Row],[Darba sākuma datums1]:[Amata pienākumu izpildes termiņš, vai darba beigu datums par kuru iesniegts MP2]])=2,MIN(DATE($Y$23,12,31),$D110)-MAX(DATE($Y$23,1,1),$C110)+1,0)</f>
        <v>0</v>
      </c>
      <c r="Z110" s="99">
        <f>IF(COUNT(Table25[[#This Row],[Darba sākuma datums1]:[Amata pienākumu izpildes termiņš, vai darba beigu datums par kuru iesniegts MP2]])=2,MIN(DATE($Z$23,12,31),$D110)-MAX(DATE(Z$23,1,1),$C110)+1,0)</f>
        <v>0</v>
      </c>
      <c r="AA110" s="99">
        <f>IF(COUNT(Table25[[#This Row],[Darba sākuma datums1]:[Amata pienākumu izpildes termiņš, vai darba beigu datums par kuru iesniegts MP2]])=2,MIN(DATE($AA$23,12,31),$D110)-MAX(DATE($AA$23,1,1),$C110)+1,0)</f>
        <v>0</v>
      </c>
      <c r="AB110" s="99">
        <f>IF(COUNT(Table25[[#This Row],[Darba sākuma datums1]:[Amata pienākumu izpildes termiņš, vai darba beigu datums par kuru iesniegts MP2]])=2,MIN(DATE($AB$23,12,31),$D110)-MAX(DATE($AB$23,1,1),$C110)+1,0)</f>
        <v>0</v>
      </c>
      <c r="AC110" s="99">
        <f>IF(COUNT(Table25[[#This Row],[Darba sākuma datums1]:[Amata pienākumu izpildes termiņš, vai darba beigu datums par kuru iesniegts MP2]])=2,MIN(DATE($AC$23,12,31),$D110)-MAX(DATE($AC$23,1,1),$C110)+1,0)</f>
        <v>0</v>
      </c>
      <c r="AD110" s="109">
        <f>IF(COUNT(Table25[[#This Row],[Darba sākuma datums1]:[Amata pienākumu izpildes termiņš, vai darba beigu datums par kuru iesniegts MP2]])=2,MIN(DATE($AD$23,12,31),$D110)-MAX(DATE($AD$23,1,1),$C110)+1,0)</f>
        <v>0</v>
      </c>
      <c r="AE110" s="106">
        <f t="shared" si="21"/>
        <v>0</v>
      </c>
      <c r="AF110" s="99">
        <f t="shared" si="12"/>
        <v>0</v>
      </c>
      <c r="AG110" s="99">
        <f t="shared" si="13"/>
        <v>0</v>
      </c>
      <c r="AH110" s="99">
        <f t="shared" si="14"/>
        <v>0</v>
      </c>
      <c r="AI110" s="99">
        <f t="shared" si="15"/>
        <v>0</v>
      </c>
      <c r="AJ110" s="99">
        <f t="shared" si="16"/>
        <v>0</v>
      </c>
      <c r="AK110" s="99">
        <f t="shared" si="17"/>
        <v>0</v>
      </c>
      <c r="AL110" s="99">
        <f t="shared" si="18"/>
        <v>0</v>
      </c>
      <c r="AM110" s="100">
        <f t="shared" si="19"/>
        <v>0</v>
      </c>
      <c r="AN110" s="103" t="e">
        <f>Table25[[#This Row],[2021]]/Table25[[#This Row],[d.2021]]</f>
        <v>#DIV/0!</v>
      </c>
      <c r="AO110" s="104" t="e">
        <f>Table25[[#This Row],[2022]]/Table25[[#This Row],[d.2022]]</f>
        <v>#DIV/0!</v>
      </c>
      <c r="AP110" s="104" t="e">
        <f>Table25[[#This Row],[2023]]/Table25[[#This Row],[d.2023]]</f>
        <v>#DIV/0!</v>
      </c>
      <c r="AQ110" s="104" t="e">
        <f>Table25[[#This Row],[2024]]/Table25[[#This Row],[d.2024]]</f>
        <v>#DIV/0!</v>
      </c>
      <c r="AR110" s="104" t="e">
        <f>Table25[[#This Row],[2025]]/Table25[[#This Row],[d.2025]]</f>
        <v>#DIV/0!</v>
      </c>
      <c r="AS110" s="104" t="e">
        <f>Table25[[#This Row],[2026]]/Table25[[#This Row],[d.2026]]</f>
        <v>#DIV/0!</v>
      </c>
      <c r="AT110" s="104" t="e">
        <f>Table25[[#This Row],[2027]]/Table25[[#This Row],[d.2027]]</f>
        <v>#DIV/0!</v>
      </c>
      <c r="AU110" s="104" t="e">
        <f>Table25[[#This Row],[2028]]/Table25[[#This Row],[d.2028]]</f>
        <v>#DIV/0!</v>
      </c>
      <c r="AV110" s="108" t="e">
        <f>Table25[[#This Row],[2029]]/Table25[[#This Row],[d.2029]]</f>
        <v>#DIV/0!</v>
      </c>
      <c r="AW110" s="97" t="e">
        <f>Table25[[#This Row],[e.2021]]/Table25[[#This Row],[Papildatvaļinājums par 20216]]</f>
        <v>#DIV/0!</v>
      </c>
      <c r="AX110" s="97" t="e">
        <f>Table25[[#This Row],[e.2022]]/Table25[[#This Row],[Papildatvaļinājums par 20226]]</f>
        <v>#DIV/0!</v>
      </c>
      <c r="AY110" s="97" t="e">
        <f>Table25[[#This Row],[e.2023]]/Table25[[#This Row],[Papildatvaļinājums par 20236]]</f>
        <v>#DIV/0!</v>
      </c>
      <c r="AZ110" s="97" t="e">
        <f>Table25[[#This Row],[e.2024]]/Table25[[#This Row],[Papildatvaļinājums par 20246]]</f>
        <v>#DIV/0!</v>
      </c>
      <c r="BA110" s="97" t="e">
        <f>Table25[[#This Row],[e.2025]]/Table25[[#This Row],[Papildatvaļinājums par 20256]]</f>
        <v>#DIV/0!</v>
      </c>
      <c r="BB110" s="97" t="e">
        <f>Table25[[#This Row],[e.2026]]/Table25[[#This Row],[Papildatvaļinājums par 20266]]</f>
        <v>#DIV/0!</v>
      </c>
      <c r="BC110" s="97" t="e">
        <f>Table25[[#This Row],[e.2027]]/Table25[[#This Row],[Papildatvaļinājums par 20276]]</f>
        <v>#DIV/0!</v>
      </c>
      <c r="BD110" s="97" t="e">
        <f>Table25[[#This Row],[e.2028]]/Table25[[#This Row],[Papildatvaļinājums par 20286]]</f>
        <v>#DIV/0!</v>
      </c>
      <c r="BE110" s="98" t="e">
        <f>Table25[[#This Row],[e.2029]]/Table25[[#This Row],[Papildatvaļinājums par 20296]]</f>
        <v>#DIV/0!</v>
      </c>
      <c r="BF110" s="85">
        <f>YEAR(Table25[[#This Row],[Ja papildatvaļinājums - darbinieka darba uzsākšana iestādē, ja darbs projektā nav uzsākts 1.janvārī4]])</f>
        <v>1900</v>
      </c>
      <c r="BG110" s="86">
        <f>MONTH(Table25[[#This Row],[Ja papildatvaļinājums - darbinieka darba uzsākšana iestādē, ja darbs projektā nav uzsākts 1.janvārī4]])</f>
        <v>1</v>
      </c>
      <c r="BH110" s="86">
        <f>DAY(Table25[[#This Row],[Ja papildatvaļinājums - darbinieka darba uzsākšana iestādē, ja darbs projektā nav uzsākts 1.janvārī4]])</f>
        <v>0</v>
      </c>
      <c r="BI110" s="147">
        <f t="shared" si="20"/>
        <v>1</v>
      </c>
      <c r="BJ110" s="144" cm="1">
        <f t="array" ref="BJ110">_xlfn.IFS($BF110=2021,$BI110,$BS110=2021,$BV110,$BF110&lt;2021,$BJ$22,$BS110&gt;2021,$BJ$22,$BF110&gt;2021,$BJ$22,$BS110&lt;2021,$BJ$22)</f>
        <v>365</v>
      </c>
      <c r="BK110" s="116" cm="1">
        <f t="array" ref="BK110">_xlfn.IFS($BF110=2022,$BI110,$BS110=2022,$BV110,$BF110&lt;2022,$BK$22,$BS110&gt;2022,$BK$22,$BF110&gt;2022,$BK$22,$BS110&lt;2022,$BK$22)</f>
        <v>365</v>
      </c>
      <c r="BL110" s="116" cm="1">
        <f t="array" ref="BL110">_xlfn.IFS($BF110=2023,$BI110,$BS110=2023,$BV110,$BF110&lt;2023,$BL$22,$BS110&gt;2023,$BL$22,$BF110&gt;2023,$BL$22,$BS110&lt;2023,$BL$22)</f>
        <v>365</v>
      </c>
      <c r="BM110" s="116" cm="1">
        <f t="array" ref="BM110">_xlfn.IFS($BF110=2024,$BI110,$BS110=2024,$BV110,$BF110&lt;2024,$BM$22,$BS110&gt;2024,$BM$22,$BF110&gt;2024,$BM$22,$BS110&lt;2024,$BM$22)</f>
        <v>366</v>
      </c>
      <c r="BN110" s="116" cm="1">
        <f t="array" ref="BN110">_xlfn.IFS($BF110=2025,$BI110,$BS110=2025,$BV110,$BF110&lt;2025,$BN$22,$BS110&gt;2025,$BN$22,$BF110&gt;2025,$BN$22,$BS110&lt;2025,$BN$22)</f>
        <v>365</v>
      </c>
      <c r="BO110" s="116" cm="1">
        <f t="array" ref="BO110">_xlfn.IFS($BF110=2026,$BI110,$BS110=2026,$BV110,$BF110&lt;2026,$BO$22,$BS110&gt;2026,$BO$22,$BF110&gt;2026,$BO$22,$BS110&lt;2026,$BO$22)</f>
        <v>365</v>
      </c>
      <c r="BP110" s="116" cm="1">
        <f t="array" ref="BP110">_xlfn.IFS($BF110=2027,$BI110,$BS110=2027,$BV110,$BF110&lt;2027,$BP$22,$BS110&gt;2027,$BP$22,$BF110&gt;2027,$BP$22,$BS110&lt;2027,$BP$22)</f>
        <v>365</v>
      </c>
      <c r="BQ110" s="116" cm="1">
        <f t="array" ref="BQ110">_xlfn.IFS($BF110=2028,$BI110,$BS110=2028,$BV110,$BF110&lt;2028,$BQ$22,$BS110&gt;2028,$BQ$22,$BF110&gt;2028,$BQ$22,$BS110&lt;2028,$BQ$22)</f>
        <v>366</v>
      </c>
      <c r="BR110" s="119" cm="1">
        <f t="array" ref="BR110">_xlfn.IFS($BF110=2029,$BI110,$BS110=2029,$BV110,$BF110&lt;2029,$BR$22,$BS110&gt;2029,$BR$22,$BF110&gt;2029,$BR$22,$BS110&lt;2029,$BR$22)</f>
        <v>365</v>
      </c>
      <c r="BS110" s="142">
        <f>YEAR(Table25[[#This Row],[Ja papildatvaļinājums - darbinieka darba beigšanas datums iestādē, ja darbs projektā nav beigts  31.decembrī5]])</f>
        <v>1900</v>
      </c>
      <c r="BT110" s="141">
        <f>MONTH(Table25[[#This Row],[Ja papildatvaļinājums - darbinieka darba beigšanas datums iestādē, ja darbs projektā nav beigts  31.decembrī5]])</f>
        <v>1</v>
      </c>
      <c r="BU110" s="141">
        <f>DAY(Table25[[#This Row],[Ja papildatvaļinājums - darbinieka darba beigšanas datums iestādē, ja darbs projektā nav beigts  31.decembrī5]])</f>
        <v>0</v>
      </c>
      <c r="BV110" s="141">
        <f>IF(YEAR($J110)=YEAR($K110),MIN(DATE($BS110,$BT110,$BU110),$K110)-MAX(DATE($BF110,$BG110,$BH110),$J110)+1,MIN(DATE($BS110,$BT110,$BU110),$K110)-MAX(DATE(Table25[[#This Row],[Darba beigu gads iestādē]],1,1))+1)</f>
        <v>1</v>
      </c>
    </row>
    <row r="111" spans="1:74" x14ac:dyDescent="0.3">
      <c r="A111" s="26">
        <v>88</v>
      </c>
      <c r="B111" s="3"/>
      <c r="C111" s="197"/>
      <c r="D111" s="198"/>
      <c r="E111" s="63">
        <f>SUMIF(Table25[[#This Row],[b.2021]:[c.2029]],"&gt;0",Table25[[#This Row],[b.2021]:[c.2029]])</f>
        <v>0</v>
      </c>
      <c r="F111" s="189"/>
      <c r="G111" s="190"/>
      <c r="H111" s="66">
        <f>Table25[[#This Row],[Atvaļinājuma dienu skaits, kas projektā attiecināts iepriekšējos MP ]]+Table25[[#This Row],[Atvaļinājuma dienu skaits, kas pieprasīts šajā MP3]]</f>
        <v>0</v>
      </c>
      <c r="I111" s="29">
        <f>Table25[[#This Row],[Atvaļinājums proporcionāli nostrādātajam laikam projektā (Visi atvaļinājumi kopā)]]-H111</f>
        <v>0</v>
      </c>
      <c r="J111" s="191"/>
      <c r="K111" s="192"/>
      <c r="L111" s="193"/>
      <c r="M111" s="194"/>
      <c r="N111" s="194"/>
      <c r="O111" s="194"/>
      <c r="P111" s="194"/>
      <c r="Q111" s="194"/>
      <c r="R111" s="194"/>
      <c r="S111" s="194"/>
      <c r="T111" s="195"/>
      <c r="U111" s="196"/>
      <c r="V111" s="106">
        <f>IF(COUNT(Table25[[#This Row],[Darba sākuma datums1]:[Amata pienākumu izpildes termiņš, vai darba beigu datums par kuru iesniegts MP2]])=2,MIN(DATE($V$23,12,31),$D111)-MAX(DATE($V$23,1,1),$C111)+1,0)</f>
        <v>0</v>
      </c>
      <c r="W111" s="99">
        <f>IF(COUNT(Table25[[#This Row],[Darba sākuma datums1]:[Amata pienākumu izpildes termiņš, vai darba beigu datums par kuru iesniegts MP2]])=2,MIN(DATE($W$23,12,31),$D111)-MAX(DATE($W$23,1,1),$C111)+1,0)</f>
        <v>0</v>
      </c>
      <c r="X111" s="99">
        <f>IF(COUNT(Table25[[#This Row],[Darba sākuma datums1]:[Amata pienākumu izpildes termiņš, vai darba beigu datums par kuru iesniegts MP2]])=2,MIN(DATE($X$23,12,31),$D111)-MAX(DATE($X$23,1,1),$C111)+1,0)</f>
        <v>0</v>
      </c>
      <c r="Y111" s="99">
        <f>IF(COUNT(Table25[[#This Row],[Darba sākuma datums1]:[Amata pienākumu izpildes termiņš, vai darba beigu datums par kuru iesniegts MP2]])=2,MIN(DATE($Y$23,12,31),$D111)-MAX(DATE($Y$23,1,1),$C111)+1,0)</f>
        <v>0</v>
      </c>
      <c r="Z111" s="99">
        <f>IF(COUNT(Table25[[#This Row],[Darba sākuma datums1]:[Amata pienākumu izpildes termiņš, vai darba beigu datums par kuru iesniegts MP2]])=2,MIN(DATE($Z$23,12,31),$D111)-MAX(DATE(Z$23,1,1),$C111)+1,0)</f>
        <v>0</v>
      </c>
      <c r="AA111" s="99">
        <f>IF(COUNT(Table25[[#This Row],[Darba sākuma datums1]:[Amata pienākumu izpildes termiņš, vai darba beigu datums par kuru iesniegts MP2]])=2,MIN(DATE($AA$23,12,31),$D111)-MAX(DATE($AA$23,1,1),$C111)+1,0)</f>
        <v>0</v>
      </c>
      <c r="AB111" s="99">
        <f>IF(COUNT(Table25[[#This Row],[Darba sākuma datums1]:[Amata pienākumu izpildes termiņš, vai darba beigu datums par kuru iesniegts MP2]])=2,MIN(DATE($AB$23,12,31),$D111)-MAX(DATE($AB$23,1,1),$C111)+1,0)</f>
        <v>0</v>
      </c>
      <c r="AC111" s="99">
        <f>IF(COUNT(Table25[[#This Row],[Darba sākuma datums1]:[Amata pienākumu izpildes termiņš, vai darba beigu datums par kuru iesniegts MP2]])=2,MIN(DATE($AC$23,12,31),$D111)-MAX(DATE($AC$23,1,1),$C111)+1,0)</f>
        <v>0</v>
      </c>
      <c r="AD111" s="109">
        <f>IF(COUNT(Table25[[#This Row],[Darba sākuma datums1]:[Amata pienākumu izpildes termiņš, vai darba beigu datums par kuru iesniegts MP2]])=2,MIN(DATE($AD$23,12,31),$D111)-MAX(DATE($AD$23,1,1),$C111)+1,0)</f>
        <v>0</v>
      </c>
      <c r="AE111" s="106">
        <f t="shared" si="21"/>
        <v>0</v>
      </c>
      <c r="AF111" s="99">
        <f t="shared" si="12"/>
        <v>0</v>
      </c>
      <c r="AG111" s="99">
        <f t="shared" si="13"/>
        <v>0</v>
      </c>
      <c r="AH111" s="99">
        <f t="shared" si="14"/>
        <v>0</v>
      </c>
      <c r="AI111" s="99">
        <f t="shared" si="15"/>
        <v>0</v>
      </c>
      <c r="AJ111" s="99">
        <f t="shared" si="16"/>
        <v>0</v>
      </c>
      <c r="AK111" s="99">
        <f t="shared" si="17"/>
        <v>0</v>
      </c>
      <c r="AL111" s="99">
        <f t="shared" si="18"/>
        <v>0</v>
      </c>
      <c r="AM111" s="100">
        <f t="shared" si="19"/>
        <v>0</v>
      </c>
      <c r="AN111" s="103" t="e">
        <f>Table25[[#This Row],[2021]]/Table25[[#This Row],[d.2021]]</f>
        <v>#DIV/0!</v>
      </c>
      <c r="AO111" s="104" t="e">
        <f>Table25[[#This Row],[2022]]/Table25[[#This Row],[d.2022]]</f>
        <v>#DIV/0!</v>
      </c>
      <c r="AP111" s="104" t="e">
        <f>Table25[[#This Row],[2023]]/Table25[[#This Row],[d.2023]]</f>
        <v>#DIV/0!</v>
      </c>
      <c r="AQ111" s="104" t="e">
        <f>Table25[[#This Row],[2024]]/Table25[[#This Row],[d.2024]]</f>
        <v>#DIV/0!</v>
      </c>
      <c r="AR111" s="104" t="e">
        <f>Table25[[#This Row],[2025]]/Table25[[#This Row],[d.2025]]</f>
        <v>#DIV/0!</v>
      </c>
      <c r="AS111" s="104" t="e">
        <f>Table25[[#This Row],[2026]]/Table25[[#This Row],[d.2026]]</f>
        <v>#DIV/0!</v>
      </c>
      <c r="AT111" s="104" t="e">
        <f>Table25[[#This Row],[2027]]/Table25[[#This Row],[d.2027]]</f>
        <v>#DIV/0!</v>
      </c>
      <c r="AU111" s="104" t="e">
        <f>Table25[[#This Row],[2028]]/Table25[[#This Row],[d.2028]]</f>
        <v>#DIV/0!</v>
      </c>
      <c r="AV111" s="108" t="e">
        <f>Table25[[#This Row],[2029]]/Table25[[#This Row],[d.2029]]</f>
        <v>#DIV/0!</v>
      </c>
      <c r="AW111" s="97" t="e">
        <f>Table25[[#This Row],[e.2021]]/Table25[[#This Row],[Papildatvaļinājums par 20216]]</f>
        <v>#DIV/0!</v>
      </c>
      <c r="AX111" s="97" t="e">
        <f>Table25[[#This Row],[e.2022]]/Table25[[#This Row],[Papildatvaļinājums par 20226]]</f>
        <v>#DIV/0!</v>
      </c>
      <c r="AY111" s="97" t="e">
        <f>Table25[[#This Row],[e.2023]]/Table25[[#This Row],[Papildatvaļinājums par 20236]]</f>
        <v>#DIV/0!</v>
      </c>
      <c r="AZ111" s="97" t="e">
        <f>Table25[[#This Row],[e.2024]]/Table25[[#This Row],[Papildatvaļinājums par 20246]]</f>
        <v>#DIV/0!</v>
      </c>
      <c r="BA111" s="97" t="e">
        <f>Table25[[#This Row],[e.2025]]/Table25[[#This Row],[Papildatvaļinājums par 20256]]</f>
        <v>#DIV/0!</v>
      </c>
      <c r="BB111" s="97" t="e">
        <f>Table25[[#This Row],[e.2026]]/Table25[[#This Row],[Papildatvaļinājums par 20266]]</f>
        <v>#DIV/0!</v>
      </c>
      <c r="BC111" s="97" t="e">
        <f>Table25[[#This Row],[e.2027]]/Table25[[#This Row],[Papildatvaļinājums par 20276]]</f>
        <v>#DIV/0!</v>
      </c>
      <c r="BD111" s="97" t="e">
        <f>Table25[[#This Row],[e.2028]]/Table25[[#This Row],[Papildatvaļinājums par 20286]]</f>
        <v>#DIV/0!</v>
      </c>
      <c r="BE111" s="98" t="e">
        <f>Table25[[#This Row],[e.2029]]/Table25[[#This Row],[Papildatvaļinājums par 20296]]</f>
        <v>#DIV/0!</v>
      </c>
      <c r="BF111" s="85">
        <f>YEAR(Table25[[#This Row],[Ja papildatvaļinājums - darbinieka darba uzsākšana iestādē, ja darbs projektā nav uzsākts 1.janvārī4]])</f>
        <v>1900</v>
      </c>
      <c r="BG111" s="86">
        <f>MONTH(Table25[[#This Row],[Ja papildatvaļinājums - darbinieka darba uzsākšana iestādē, ja darbs projektā nav uzsākts 1.janvārī4]])</f>
        <v>1</v>
      </c>
      <c r="BH111" s="86">
        <f>DAY(Table25[[#This Row],[Ja papildatvaļinājums - darbinieka darba uzsākšana iestādē, ja darbs projektā nav uzsākts 1.janvārī4]])</f>
        <v>0</v>
      </c>
      <c r="BI111" s="147">
        <f t="shared" si="20"/>
        <v>1</v>
      </c>
      <c r="BJ111" s="144" cm="1">
        <f t="array" ref="BJ111">_xlfn.IFS($BF111=2021,$BI111,$BS111=2021,$BV111,$BF111&lt;2021,$BJ$22,$BS111&gt;2021,$BJ$22,$BF111&gt;2021,$BJ$22,$BS111&lt;2021,$BJ$22)</f>
        <v>365</v>
      </c>
      <c r="BK111" s="116" cm="1">
        <f t="array" ref="BK111">_xlfn.IFS($BF111=2022,$BI111,$BS111=2022,$BV111,$BF111&lt;2022,$BK$22,$BS111&gt;2022,$BK$22,$BF111&gt;2022,$BK$22,$BS111&lt;2022,$BK$22)</f>
        <v>365</v>
      </c>
      <c r="BL111" s="116" cm="1">
        <f t="array" ref="BL111">_xlfn.IFS($BF111=2023,$BI111,$BS111=2023,$BV111,$BF111&lt;2023,$BL$22,$BS111&gt;2023,$BL$22,$BF111&gt;2023,$BL$22,$BS111&lt;2023,$BL$22)</f>
        <v>365</v>
      </c>
      <c r="BM111" s="116" cm="1">
        <f t="array" ref="BM111">_xlfn.IFS($BF111=2024,$BI111,$BS111=2024,$BV111,$BF111&lt;2024,$BM$22,$BS111&gt;2024,$BM$22,$BF111&gt;2024,$BM$22,$BS111&lt;2024,$BM$22)</f>
        <v>366</v>
      </c>
      <c r="BN111" s="116" cm="1">
        <f t="array" ref="BN111">_xlfn.IFS($BF111=2025,$BI111,$BS111=2025,$BV111,$BF111&lt;2025,$BN$22,$BS111&gt;2025,$BN$22,$BF111&gt;2025,$BN$22,$BS111&lt;2025,$BN$22)</f>
        <v>365</v>
      </c>
      <c r="BO111" s="116" cm="1">
        <f t="array" ref="BO111">_xlfn.IFS($BF111=2026,$BI111,$BS111=2026,$BV111,$BF111&lt;2026,$BO$22,$BS111&gt;2026,$BO$22,$BF111&gt;2026,$BO$22,$BS111&lt;2026,$BO$22)</f>
        <v>365</v>
      </c>
      <c r="BP111" s="116" cm="1">
        <f t="array" ref="BP111">_xlfn.IFS($BF111=2027,$BI111,$BS111=2027,$BV111,$BF111&lt;2027,$BP$22,$BS111&gt;2027,$BP$22,$BF111&gt;2027,$BP$22,$BS111&lt;2027,$BP$22)</f>
        <v>365</v>
      </c>
      <c r="BQ111" s="116" cm="1">
        <f t="array" ref="BQ111">_xlfn.IFS($BF111=2028,$BI111,$BS111=2028,$BV111,$BF111&lt;2028,$BQ$22,$BS111&gt;2028,$BQ$22,$BF111&gt;2028,$BQ$22,$BS111&lt;2028,$BQ$22)</f>
        <v>366</v>
      </c>
      <c r="BR111" s="119" cm="1">
        <f t="array" ref="BR111">_xlfn.IFS($BF111=2029,$BI111,$BS111=2029,$BV111,$BF111&lt;2029,$BR$22,$BS111&gt;2029,$BR$22,$BF111&gt;2029,$BR$22,$BS111&lt;2029,$BR$22)</f>
        <v>365</v>
      </c>
      <c r="BS111" s="142">
        <f>YEAR(Table25[[#This Row],[Ja papildatvaļinājums - darbinieka darba beigšanas datums iestādē, ja darbs projektā nav beigts  31.decembrī5]])</f>
        <v>1900</v>
      </c>
      <c r="BT111" s="141">
        <f>MONTH(Table25[[#This Row],[Ja papildatvaļinājums - darbinieka darba beigšanas datums iestādē, ja darbs projektā nav beigts  31.decembrī5]])</f>
        <v>1</v>
      </c>
      <c r="BU111" s="141">
        <f>DAY(Table25[[#This Row],[Ja papildatvaļinājums - darbinieka darba beigšanas datums iestādē, ja darbs projektā nav beigts  31.decembrī5]])</f>
        <v>0</v>
      </c>
      <c r="BV111" s="141">
        <f>IF(YEAR($J111)=YEAR($K111),MIN(DATE($BS111,$BT111,$BU111),$K111)-MAX(DATE($BF111,$BG111,$BH111),$J111)+1,MIN(DATE($BS111,$BT111,$BU111),$K111)-MAX(DATE(Table25[[#This Row],[Darba beigu gads iestādē]],1,1))+1)</f>
        <v>1</v>
      </c>
    </row>
    <row r="112" spans="1:74" x14ac:dyDescent="0.3">
      <c r="A112" s="26">
        <v>89</v>
      </c>
      <c r="B112" s="3"/>
      <c r="C112" s="197"/>
      <c r="D112" s="198"/>
      <c r="E112" s="63">
        <f>SUMIF(Table25[[#This Row],[b.2021]:[c.2029]],"&gt;0",Table25[[#This Row],[b.2021]:[c.2029]])</f>
        <v>0</v>
      </c>
      <c r="F112" s="189"/>
      <c r="G112" s="190"/>
      <c r="H112" s="66">
        <f>Table25[[#This Row],[Atvaļinājuma dienu skaits, kas projektā attiecināts iepriekšējos MP ]]+Table25[[#This Row],[Atvaļinājuma dienu skaits, kas pieprasīts šajā MP3]]</f>
        <v>0</v>
      </c>
      <c r="I112" s="29">
        <f>Table25[[#This Row],[Atvaļinājums proporcionāli nostrādātajam laikam projektā (Visi atvaļinājumi kopā)]]-H112</f>
        <v>0</v>
      </c>
      <c r="J112" s="191"/>
      <c r="K112" s="192"/>
      <c r="L112" s="193"/>
      <c r="M112" s="194"/>
      <c r="N112" s="194"/>
      <c r="O112" s="194"/>
      <c r="P112" s="194"/>
      <c r="Q112" s="194"/>
      <c r="R112" s="194"/>
      <c r="S112" s="194"/>
      <c r="T112" s="195"/>
      <c r="U112" s="196"/>
      <c r="V112" s="106">
        <f>IF(COUNT(Table25[[#This Row],[Darba sākuma datums1]:[Amata pienākumu izpildes termiņš, vai darba beigu datums par kuru iesniegts MP2]])=2,MIN(DATE($V$23,12,31),$D112)-MAX(DATE($V$23,1,1),$C112)+1,0)</f>
        <v>0</v>
      </c>
      <c r="W112" s="99">
        <f>IF(COUNT(Table25[[#This Row],[Darba sākuma datums1]:[Amata pienākumu izpildes termiņš, vai darba beigu datums par kuru iesniegts MP2]])=2,MIN(DATE($W$23,12,31),$D112)-MAX(DATE($W$23,1,1),$C112)+1,0)</f>
        <v>0</v>
      </c>
      <c r="X112" s="99">
        <f>IF(COUNT(Table25[[#This Row],[Darba sākuma datums1]:[Amata pienākumu izpildes termiņš, vai darba beigu datums par kuru iesniegts MP2]])=2,MIN(DATE($X$23,12,31),$D112)-MAX(DATE($X$23,1,1),$C112)+1,0)</f>
        <v>0</v>
      </c>
      <c r="Y112" s="99">
        <f>IF(COUNT(Table25[[#This Row],[Darba sākuma datums1]:[Amata pienākumu izpildes termiņš, vai darba beigu datums par kuru iesniegts MP2]])=2,MIN(DATE($Y$23,12,31),$D112)-MAX(DATE($Y$23,1,1),$C112)+1,0)</f>
        <v>0</v>
      </c>
      <c r="Z112" s="99">
        <f>IF(COUNT(Table25[[#This Row],[Darba sākuma datums1]:[Amata pienākumu izpildes termiņš, vai darba beigu datums par kuru iesniegts MP2]])=2,MIN(DATE($Z$23,12,31),$D112)-MAX(DATE(Z$23,1,1),$C112)+1,0)</f>
        <v>0</v>
      </c>
      <c r="AA112" s="99">
        <f>IF(COUNT(Table25[[#This Row],[Darba sākuma datums1]:[Amata pienākumu izpildes termiņš, vai darba beigu datums par kuru iesniegts MP2]])=2,MIN(DATE($AA$23,12,31),$D112)-MAX(DATE($AA$23,1,1),$C112)+1,0)</f>
        <v>0</v>
      </c>
      <c r="AB112" s="99">
        <f>IF(COUNT(Table25[[#This Row],[Darba sākuma datums1]:[Amata pienākumu izpildes termiņš, vai darba beigu datums par kuru iesniegts MP2]])=2,MIN(DATE($AB$23,12,31),$D112)-MAX(DATE($AB$23,1,1),$C112)+1,0)</f>
        <v>0</v>
      </c>
      <c r="AC112" s="99">
        <f>IF(COUNT(Table25[[#This Row],[Darba sākuma datums1]:[Amata pienākumu izpildes termiņš, vai darba beigu datums par kuru iesniegts MP2]])=2,MIN(DATE($AC$23,12,31),$D112)-MAX(DATE($AC$23,1,1),$C112)+1,0)</f>
        <v>0</v>
      </c>
      <c r="AD112" s="109">
        <f>IF(COUNT(Table25[[#This Row],[Darba sākuma datums1]:[Amata pienākumu izpildes termiņš, vai darba beigu datums par kuru iesniegts MP2]])=2,MIN(DATE($AD$23,12,31),$D112)-MAX(DATE($AD$23,1,1),$C112)+1,0)</f>
        <v>0</v>
      </c>
      <c r="AE112" s="106">
        <f t="shared" si="21"/>
        <v>0</v>
      </c>
      <c r="AF112" s="99">
        <f t="shared" si="12"/>
        <v>0</v>
      </c>
      <c r="AG112" s="99">
        <f t="shared" si="13"/>
        <v>0</v>
      </c>
      <c r="AH112" s="99">
        <f t="shared" si="14"/>
        <v>0</v>
      </c>
      <c r="AI112" s="99">
        <f t="shared" si="15"/>
        <v>0</v>
      </c>
      <c r="AJ112" s="99">
        <f t="shared" si="16"/>
        <v>0</v>
      </c>
      <c r="AK112" s="99">
        <f t="shared" si="17"/>
        <v>0</v>
      </c>
      <c r="AL112" s="99">
        <f t="shared" si="18"/>
        <v>0</v>
      </c>
      <c r="AM112" s="100">
        <f t="shared" si="19"/>
        <v>0</v>
      </c>
      <c r="AN112" s="103" t="e">
        <f>Table25[[#This Row],[2021]]/Table25[[#This Row],[d.2021]]</f>
        <v>#DIV/0!</v>
      </c>
      <c r="AO112" s="104" t="e">
        <f>Table25[[#This Row],[2022]]/Table25[[#This Row],[d.2022]]</f>
        <v>#DIV/0!</v>
      </c>
      <c r="AP112" s="104" t="e">
        <f>Table25[[#This Row],[2023]]/Table25[[#This Row],[d.2023]]</f>
        <v>#DIV/0!</v>
      </c>
      <c r="AQ112" s="104" t="e">
        <f>Table25[[#This Row],[2024]]/Table25[[#This Row],[d.2024]]</f>
        <v>#DIV/0!</v>
      </c>
      <c r="AR112" s="104" t="e">
        <f>Table25[[#This Row],[2025]]/Table25[[#This Row],[d.2025]]</f>
        <v>#DIV/0!</v>
      </c>
      <c r="AS112" s="104" t="e">
        <f>Table25[[#This Row],[2026]]/Table25[[#This Row],[d.2026]]</f>
        <v>#DIV/0!</v>
      </c>
      <c r="AT112" s="104" t="e">
        <f>Table25[[#This Row],[2027]]/Table25[[#This Row],[d.2027]]</f>
        <v>#DIV/0!</v>
      </c>
      <c r="AU112" s="104" t="e">
        <f>Table25[[#This Row],[2028]]/Table25[[#This Row],[d.2028]]</f>
        <v>#DIV/0!</v>
      </c>
      <c r="AV112" s="108" t="e">
        <f>Table25[[#This Row],[2029]]/Table25[[#This Row],[d.2029]]</f>
        <v>#DIV/0!</v>
      </c>
      <c r="AW112" s="97" t="e">
        <f>Table25[[#This Row],[e.2021]]/Table25[[#This Row],[Papildatvaļinājums par 20216]]</f>
        <v>#DIV/0!</v>
      </c>
      <c r="AX112" s="97" t="e">
        <f>Table25[[#This Row],[e.2022]]/Table25[[#This Row],[Papildatvaļinājums par 20226]]</f>
        <v>#DIV/0!</v>
      </c>
      <c r="AY112" s="97" t="e">
        <f>Table25[[#This Row],[e.2023]]/Table25[[#This Row],[Papildatvaļinājums par 20236]]</f>
        <v>#DIV/0!</v>
      </c>
      <c r="AZ112" s="97" t="e">
        <f>Table25[[#This Row],[e.2024]]/Table25[[#This Row],[Papildatvaļinājums par 20246]]</f>
        <v>#DIV/0!</v>
      </c>
      <c r="BA112" s="97" t="e">
        <f>Table25[[#This Row],[e.2025]]/Table25[[#This Row],[Papildatvaļinājums par 20256]]</f>
        <v>#DIV/0!</v>
      </c>
      <c r="BB112" s="97" t="e">
        <f>Table25[[#This Row],[e.2026]]/Table25[[#This Row],[Papildatvaļinājums par 20266]]</f>
        <v>#DIV/0!</v>
      </c>
      <c r="BC112" s="97" t="e">
        <f>Table25[[#This Row],[e.2027]]/Table25[[#This Row],[Papildatvaļinājums par 20276]]</f>
        <v>#DIV/0!</v>
      </c>
      <c r="BD112" s="97" t="e">
        <f>Table25[[#This Row],[e.2028]]/Table25[[#This Row],[Papildatvaļinājums par 20286]]</f>
        <v>#DIV/0!</v>
      </c>
      <c r="BE112" s="98" t="e">
        <f>Table25[[#This Row],[e.2029]]/Table25[[#This Row],[Papildatvaļinājums par 20296]]</f>
        <v>#DIV/0!</v>
      </c>
      <c r="BF112" s="85">
        <f>YEAR(Table25[[#This Row],[Ja papildatvaļinājums - darbinieka darba uzsākšana iestādē, ja darbs projektā nav uzsākts 1.janvārī4]])</f>
        <v>1900</v>
      </c>
      <c r="BG112" s="86">
        <f>MONTH(Table25[[#This Row],[Ja papildatvaļinājums - darbinieka darba uzsākšana iestādē, ja darbs projektā nav uzsākts 1.janvārī4]])</f>
        <v>1</v>
      </c>
      <c r="BH112" s="86">
        <f>DAY(Table25[[#This Row],[Ja papildatvaļinājums - darbinieka darba uzsākšana iestādē, ja darbs projektā nav uzsākts 1.janvārī4]])</f>
        <v>0</v>
      </c>
      <c r="BI112" s="147">
        <f t="shared" si="20"/>
        <v>1</v>
      </c>
      <c r="BJ112" s="144" cm="1">
        <f t="array" ref="BJ112">_xlfn.IFS($BF112=2021,$BI112,$BS112=2021,$BV112,$BF112&lt;2021,$BJ$22,$BS112&gt;2021,$BJ$22,$BF112&gt;2021,$BJ$22,$BS112&lt;2021,$BJ$22)</f>
        <v>365</v>
      </c>
      <c r="BK112" s="116" cm="1">
        <f t="array" ref="BK112">_xlfn.IFS($BF112=2022,$BI112,$BS112=2022,$BV112,$BF112&lt;2022,$BK$22,$BS112&gt;2022,$BK$22,$BF112&gt;2022,$BK$22,$BS112&lt;2022,$BK$22)</f>
        <v>365</v>
      </c>
      <c r="BL112" s="116" cm="1">
        <f t="array" ref="BL112">_xlfn.IFS($BF112=2023,$BI112,$BS112=2023,$BV112,$BF112&lt;2023,$BL$22,$BS112&gt;2023,$BL$22,$BF112&gt;2023,$BL$22,$BS112&lt;2023,$BL$22)</f>
        <v>365</v>
      </c>
      <c r="BM112" s="116" cm="1">
        <f t="array" ref="BM112">_xlfn.IFS($BF112=2024,$BI112,$BS112=2024,$BV112,$BF112&lt;2024,$BM$22,$BS112&gt;2024,$BM$22,$BF112&gt;2024,$BM$22,$BS112&lt;2024,$BM$22)</f>
        <v>366</v>
      </c>
      <c r="BN112" s="116" cm="1">
        <f t="array" ref="BN112">_xlfn.IFS($BF112=2025,$BI112,$BS112=2025,$BV112,$BF112&lt;2025,$BN$22,$BS112&gt;2025,$BN$22,$BF112&gt;2025,$BN$22,$BS112&lt;2025,$BN$22)</f>
        <v>365</v>
      </c>
      <c r="BO112" s="116" cm="1">
        <f t="array" ref="BO112">_xlfn.IFS($BF112=2026,$BI112,$BS112=2026,$BV112,$BF112&lt;2026,$BO$22,$BS112&gt;2026,$BO$22,$BF112&gt;2026,$BO$22,$BS112&lt;2026,$BO$22)</f>
        <v>365</v>
      </c>
      <c r="BP112" s="116" cm="1">
        <f t="array" ref="BP112">_xlfn.IFS($BF112=2027,$BI112,$BS112=2027,$BV112,$BF112&lt;2027,$BP$22,$BS112&gt;2027,$BP$22,$BF112&gt;2027,$BP$22,$BS112&lt;2027,$BP$22)</f>
        <v>365</v>
      </c>
      <c r="BQ112" s="116" cm="1">
        <f t="array" ref="BQ112">_xlfn.IFS($BF112=2028,$BI112,$BS112=2028,$BV112,$BF112&lt;2028,$BQ$22,$BS112&gt;2028,$BQ$22,$BF112&gt;2028,$BQ$22,$BS112&lt;2028,$BQ$22)</f>
        <v>366</v>
      </c>
      <c r="BR112" s="119" cm="1">
        <f t="array" ref="BR112">_xlfn.IFS($BF112=2029,$BI112,$BS112=2029,$BV112,$BF112&lt;2029,$BR$22,$BS112&gt;2029,$BR$22,$BF112&gt;2029,$BR$22,$BS112&lt;2029,$BR$22)</f>
        <v>365</v>
      </c>
      <c r="BS112" s="142">
        <f>YEAR(Table25[[#This Row],[Ja papildatvaļinājums - darbinieka darba beigšanas datums iestādē, ja darbs projektā nav beigts  31.decembrī5]])</f>
        <v>1900</v>
      </c>
      <c r="BT112" s="141">
        <f>MONTH(Table25[[#This Row],[Ja papildatvaļinājums - darbinieka darba beigšanas datums iestādē, ja darbs projektā nav beigts  31.decembrī5]])</f>
        <v>1</v>
      </c>
      <c r="BU112" s="141">
        <f>DAY(Table25[[#This Row],[Ja papildatvaļinājums - darbinieka darba beigšanas datums iestādē, ja darbs projektā nav beigts  31.decembrī5]])</f>
        <v>0</v>
      </c>
      <c r="BV112" s="141">
        <f>IF(YEAR($J112)=YEAR($K112),MIN(DATE($BS112,$BT112,$BU112),$K112)-MAX(DATE($BF112,$BG112,$BH112),$J112)+1,MIN(DATE($BS112,$BT112,$BU112),$K112)-MAX(DATE(Table25[[#This Row],[Darba beigu gads iestādē]],1,1))+1)</f>
        <v>1</v>
      </c>
    </row>
    <row r="113" spans="1:74" x14ac:dyDescent="0.3">
      <c r="A113" s="26">
        <v>90</v>
      </c>
      <c r="B113" s="3"/>
      <c r="C113" s="197"/>
      <c r="D113" s="198"/>
      <c r="E113" s="63">
        <f>SUMIF(Table25[[#This Row],[b.2021]:[c.2029]],"&gt;0",Table25[[#This Row],[b.2021]:[c.2029]])</f>
        <v>0</v>
      </c>
      <c r="F113" s="189"/>
      <c r="G113" s="190"/>
      <c r="H113" s="66">
        <f>Table25[[#This Row],[Atvaļinājuma dienu skaits, kas projektā attiecināts iepriekšējos MP ]]+Table25[[#This Row],[Atvaļinājuma dienu skaits, kas pieprasīts šajā MP3]]</f>
        <v>0</v>
      </c>
      <c r="I113" s="29">
        <f>Table25[[#This Row],[Atvaļinājums proporcionāli nostrādātajam laikam projektā (Visi atvaļinājumi kopā)]]-H113</f>
        <v>0</v>
      </c>
      <c r="J113" s="191"/>
      <c r="K113" s="192"/>
      <c r="L113" s="193"/>
      <c r="M113" s="194"/>
      <c r="N113" s="194"/>
      <c r="O113" s="194"/>
      <c r="P113" s="194"/>
      <c r="Q113" s="194"/>
      <c r="R113" s="194"/>
      <c r="S113" s="194"/>
      <c r="T113" s="195"/>
      <c r="U113" s="196"/>
      <c r="V113" s="106">
        <f>IF(COUNT(Table25[[#This Row],[Darba sākuma datums1]:[Amata pienākumu izpildes termiņš, vai darba beigu datums par kuru iesniegts MP2]])=2,MIN(DATE($V$23,12,31),$D113)-MAX(DATE($V$23,1,1),$C113)+1,0)</f>
        <v>0</v>
      </c>
      <c r="W113" s="99">
        <f>IF(COUNT(Table25[[#This Row],[Darba sākuma datums1]:[Amata pienākumu izpildes termiņš, vai darba beigu datums par kuru iesniegts MP2]])=2,MIN(DATE($W$23,12,31),$D113)-MAX(DATE($W$23,1,1),$C113)+1,0)</f>
        <v>0</v>
      </c>
      <c r="X113" s="99">
        <f>IF(COUNT(Table25[[#This Row],[Darba sākuma datums1]:[Amata pienākumu izpildes termiņš, vai darba beigu datums par kuru iesniegts MP2]])=2,MIN(DATE($X$23,12,31),$D113)-MAX(DATE($X$23,1,1),$C113)+1,0)</f>
        <v>0</v>
      </c>
      <c r="Y113" s="99">
        <f>IF(COUNT(Table25[[#This Row],[Darba sākuma datums1]:[Amata pienākumu izpildes termiņš, vai darba beigu datums par kuru iesniegts MP2]])=2,MIN(DATE($Y$23,12,31),$D113)-MAX(DATE($Y$23,1,1),$C113)+1,0)</f>
        <v>0</v>
      </c>
      <c r="Z113" s="99">
        <f>IF(COUNT(Table25[[#This Row],[Darba sākuma datums1]:[Amata pienākumu izpildes termiņš, vai darba beigu datums par kuru iesniegts MP2]])=2,MIN(DATE($Z$23,12,31),$D113)-MAX(DATE(Z$23,1,1),$C113)+1,0)</f>
        <v>0</v>
      </c>
      <c r="AA113" s="99">
        <f>IF(COUNT(Table25[[#This Row],[Darba sākuma datums1]:[Amata pienākumu izpildes termiņš, vai darba beigu datums par kuru iesniegts MP2]])=2,MIN(DATE($AA$23,12,31),$D113)-MAX(DATE($AA$23,1,1),$C113)+1,0)</f>
        <v>0</v>
      </c>
      <c r="AB113" s="99">
        <f>IF(COUNT(Table25[[#This Row],[Darba sākuma datums1]:[Amata pienākumu izpildes termiņš, vai darba beigu datums par kuru iesniegts MP2]])=2,MIN(DATE($AB$23,12,31),$D113)-MAX(DATE($AB$23,1,1),$C113)+1,0)</f>
        <v>0</v>
      </c>
      <c r="AC113" s="99">
        <f>IF(COUNT(Table25[[#This Row],[Darba sākuma datums1]:[Amata pienākumu izpildes termiņš, vai darba beigu datums par kuru iesniegts MP2]])=2,MIN(DATE($AC$23,12,31),$D113)-MAX(DATE($AC$23,1,1),$C113)+1,0)</f>
        <v>0</v>
      </c>
      <c r="AD113" s="109">
        <f>IF(COUNT(Table25[[#This Row],[Darba sākuma datums1]:[Amata pienākumu izpildes termiņš, vai darba beigu datums par kuru iesniegts MP2]])=2,MIN(DATE($AD$23,12,31),$D113)-MAX(DATE($AD$23,1,1),$C113)+1,0)</f>
        <v>0</v>
      </c>
      <c r="AE113" s="106">
        <f t="shared" si="21"/>
        <v>0</v>
      </c>
      <c r="AF113" s="99">
        <f t="shared" si="12"/>
        <v>0</v>
      </c>
      <c r="AG113" s="99">
        <f t="shared" si="13"/>
        <v>0</v>
      </c>
      <c r="AH113" s="99">
        <f t="shared" si="14"/>
        <v>0</v>
      </c>
      <c r="AI113" s="99">
        <f t="shared" si="15"/>
        <v>0</v>
      </c>
      <c r="AJ113" s="99">
        <f t="shared" si="16"/>
        <v>0</v>
      </c>
      <c r="AK113" s="99">
        <f t="shared" si="17"/>
        <v>0</v>
      </c>
      <c r="AL113" s="99">
        <f t="shared" si="18"/>
        <v>0</v>
      </c>
      <c r="AM113" s="100">
        <f t="shared" si="19"/>
        <v>0</v>
      </c>
      <c r="AN113" s="103" t="e">
        <f>Table25[[#This Row],[2021]]/Table25[[#This Row],[d.2021]]</f>
        <v>#DIV/0!</v>
      </c>
      <c r="AO113" s="104" t="e">
        <f>Table25[[#This Row],[2022]]/Table25[[#This Row],[d.2022]]</f>
        <v>#DIV/0!</v>
      </c>
      <c r="AP113" s="104" t="e">
        <f>Table25[[#This Row],[2023]]/Table25[[#This Row],[d.2023]]</f>
        <v>#DIV/0!</v>
      </c>
      <c r="AQ113" s="104" t="e">
        <f>Table25[[#This Row],[2024]]/Table25[[#This Row],[d.2024]]</f>
        <v>#DIV/0!</v>
      </c>
      <c r="AR113" s="104" t="e">
        <f>Table25[[#This Row],[2025]]/Table25[[#This Row],[d.2025]]</f>
        <v>#DIV/0!</v>
      </c>
      <c r="AS113" s="104" t="e">
        <f>Table25[[#This Row],[2026]]/Table25[[#This Row],[d.2026]]</f>
        <v>#DIV/0!</v>
      </c>
      <c r="AT113" s="104" t="e">
        <f>Table25[[#This Row],[2027]]/Table25[[#This Row],[d.2027]]</f>
        <v>#DIV/0!</v>
      </c>
      <c r="AU113" s="104" t="e">
        <f>Table25[[#This Row],[2028]]/Table25[[#This Row],[d.2028]]</f>
        <v>#DIV/0!</v>
      </c>
      <c r="AV113" s="108" t="e">
        <f>Table25[[#This Row],[2029]]/Table25[[#This Row],[d.2029]]</f>
        <v>#DIV/0!</v>
      </c>
      <c r="AW113" s="97" t="e">
        <f>Table25[[#This Row],[e.2021]]/Table25[[#This Row],[Papildatvaļinājums par 20216]]</f>
        <v>#DIV/0!</v>
      </c>
      <c r="AX113" s="97" t="e">
        <f>Table25[[#This Row],[e.2022]]/Table25[[#This Row],[Papildatvaļinājums par 20226]]</f>
        <v>#DIV/0!</v>
      </c>
      <c r="AY113" s="97" t="e">
        <f>Table25[[#This Row],[e.2023]]/Table25[[#This Row],[Papildatvaļinājums par 20236]]</f>
        <v>#DIV/0!</v>
      </c>
      <c r="AZ113" s="97" t="e">
        <f>Table25[[#This Row],[e.2024]]/Table25[[#This Row],[Papildatvaļinājums par 20246]]</f>
        <v>#DIV/0!</v>
      </c>
      <c r="BA113" s="97" t="e">
        <f>Table25[[#This Row],[e.2025]]/Table25[[#This Row],[Papildatvaļinājums par 20256]]</f>
        <v>#DIV/0!</v>
      </c>
      <c r="BB113" s="97" t="e">
        <f>Table25[[#This Row],[e.2026]]/Table25[[#This Row],[Papildatvaļinājums par 20266]]</f>
        <v>#DIV/0!</v>
      </c>
      <c r="BC113" s="97" t="e">
        <f>Table25[[#This Row],[e.2027]]/Table25[[#This Row],[Papildatvaļinājums par 20276]]</f>
        <v>#DIV/0!</v>
      </c>
      <c r="BD113" s="97" t="e">
        <f>Table25[[#This Row],[e.2028]]/Table25[[#This Row],[Papildatvaļinājums par 20286]]</f>
        <v>#DIV/0!</v>
      </c>
      <c r="BE113" s="98" t="e">
        <f>Table25[[#This Row],[e.2029]]/Table25[[#This Row],[Papildatvaļinājums par 20296]]</f>
        <v>#DIV/0!</v>
      </c>
      <c r="BF113" s="85">
        <f>YEAR(Table25[[#This Row],[Ja papildatvaļinājums - darbinieka darba uzsākšana iestādē, ja darbs projektā nav uzsākts 1.janvārī4]])</f>
        <v>1900</v>
      </c>
      <c r="BG113" s="86">
        <f>MONTH(Table25[[#This Row],[Ja papildatvaļinājums - darbinieka darba uzsākšana iestādē, ja darbs projektā nav uzsākts 1.janvārī4]])</f>
        <v>1</v>
      </c>
      <c r="BH113" s="86">
        <f>DAY(Table25[[#This Row],[Ja papildatvaļinājums - darbinieka darba uzsākšana iestādē, ja darbs projektā nav uzsākts 1.janvārī4]])</f>
        <v>0</v>
      </c>
      <c r="BI113" s="147">
        <f t="shared" si="20"/>
        <v>1</v>
      </c>
      <c r="BJ113" s="144" cm="1">
        <f t="array" ref="BJ113">_xlfn.IFS($BF113=2021,$BI113,$BS113=2021,$BV113,$BF113&lt;2021,$BJ$22,$BS113&gt;2021,$BJ$22,$BF113&gt;2021,$BJ$22,$BS113&lt;2021,$BJ$22)</f>
        <v>365</v>
      </c>
      <c r="BK113" s="116" cm="1">
        <f t="array" ref="BK113">_xlfn.IFS($BF113=2022,$BI113,$BS113=2022,$BV113,$BF113&lt;2022,$BK$22,$BS113&gt;2022,$BK$22,$BF113&gt;2022,$BK$22,$BS113&lt;2022,$BK$22)</f>
        <v>365</v>
      </c>
      <c r="BL113" s="116" cm="1">
        <f t="array" ref="BL113">_xlfn.IFS($BF113=2023,$BI113,$BS113=2023,$BV113,$BF113&lt;2023,$BL$22,$BS113&gt;2023,$BL$22,$BF113&gt;2023,$BL$22,$BS113&lt;2023,$BL$22)</f>
        <v>365</v>
      </c>
      <c r="BM113" s="116" cm="1">
        <f t="array" ref="BM113">_xlfn.IFS($BF113=2024,$BI113,$BS113=2024,$BV113,$BF113&lt;2024,$BM$22,$BS113&gt;2024,$BM$22,$BF113&gt;2024,$BM$22,$BS113&lt;2024,$BM$22)</f>
        <v>366</v>
      </c>
      <c r="BN113" s="116" cm="1">
        <f t="array" ref="BN113">_xlfn.IFS($BF113=2025,$BI113,$BS113=2025,$BV113,$BF113&lt;2025,$BN$22,$BS113&gt;2025,$BN$22,$BF113&gt;2025,$BN$22,$BS113&lt;2025,$BN$22)</f>
        <v>365</v>
      </c>
      <c r="BO113" s="116" cm="1">
        <f t="array" ref="BO113">_xlfn.IFS($BF113=2026,$BI113,$BS113=2026,$BV113,$BF113&lt;2026,$BO$22,$BS113&gt;2026,$BO$22,$BF113&gt;2026,$BO$22,$BS113&lt;2026,$BO$22)</f>
        <v>365</v>
      </c>
      <c r="BP113" s="116" cm="1">
        <f t="array" ref="BP113">_xlfn.IFS($BF113=2027,$BI113,$BS113=2027,$BV113,$BF113&lt;2027,$BP$22,$BS113&gt;2027,$BP$22,$BF113&gt;2027,$BP$22,$BS113&lt;2027,$BP$22)</f>
        <v>365</v>
      </c>
      <c r="BQ113" s="116" cm="1">
        <f t="array" ref="BQ113">_xlfn.IFS($BF113=2028,$BI113,$BS113=2028,$BV113,$BF113&lt;2028,$BQ$22,$BS113&gt;2028,$BQ$22,$BF113&gt;2028,$BQ$22,$BS113&lt;2028,$BQ$22)</f>
        <v>366</v>
      </c>
      <c r="BR113" s="119" cm="1">
        <f t="array" ref="BR113">_xlfn.IFS($BF113=2029,$BI113,$BS113=2029,$BV113,$BF113&lt;2029,$BR$22,$BS113&gt;2029,$BR$22,$BF113&gt;2029,$BR$22,$BS113&lt;2029,$BR$22)</f>
        <v>365</v>
      </c>
      <c r="BS113" s="142">
        <f>YEAR(Table25[[#This Row],[Ja papildatvaļinājums - darbinieka darba beigšanas datums iestādē, ja darbs projektā nav beigts  31.decembrī5]])</f>
        <v>1900</v>
      </c>
      <c r="BT113" s="141">
        <f>MONTH(Table25[[#This Row],[Ja papildatvaļinājums - darbinieka darba beigšanas datums iestādē, ja darbs projektā nav beigts  31.decembrī5]])</f>
        <v>1</v>
      </c>
      <c r="BU113" s="141">
        <f>DAY(Table25[[#This Row],[Ja papildatvaļinājums - darbinieka darba beigšanas datums iestādē, ja darbs projektā nav beigts  31.decembrī5]])</f>
        <v>0</v>
      </c>
      <c r="BV113" s="141">
        <f>IF(YEAR($J113)=YEAR($K113),MIN(DATE($BS113,$BT113,$BU113),$K113)-MAX(DATE($BF113,$BG113,$BH113),$J113)+1,MIN(DATE($BS113,$BT113,$BU113),$K113)-MAX(DATE(Table25[[#This Row],[Darba beigu gads iestādē]],1,1))+1)</f>
        <v>1</v>
      </c>
    </row>
    <row r="114" spans="1:74" x14ac:dyDescent="0.3">
      <c r="A114" s="26">
        <v>91</v>
      </c>
      <c r="B114" s="3"/>
      <c r="C114" s="197"/>
      <c r="D114" s="198"/>
      <c r="E114" s="63">
        <f>SUMIF(Table25[[#This Row],[b.2021]:[c.2029]],"&gt;0",Table25[[#This Row],[b.2021]:[c.2029]])</f>
        <v>0</v>
      </c>
      <c r="F114" s="189"/>
      <c r="G114" s="190"/>
      <c r="H114" s="66">
        <f>Table25[[#This Row],[Atvaļinājuma dienu skaits, kas projektā attiecināts iepriekšējos MP ]]+Table25[[#This Row],[Atvaļinājuma dienu skaits, kas pieprasīts šajā MP3]]</f>
        <v>0</v>
      </c>
      <c r="I114" s="29">
        <f>Table25[[#This Row],[Atvaļinājums proporcionāli nostrādātajam laikam projektā (Visi atvaļinājumi kopā)]]-H114</f>
        <v>0</v>
      </c>
      <c r="J114" s="191"/>
      <c r="K114" s="192"/>
      <c r="L114" s="193"/>
      <c r="M114" s="194"/>
      <c r="N114" s="194"/>
      <c r="O114" s="194"/>
      <c r="P114" s="194"/>
      <c r="Q114" s="194"/>
      <c r="R114" s="194"/>
      <c r="S114" s="194"/>
      <c r="T114" s="195"/>
      <c r="U114" s="196"/>
      <c r="V114" s="106">
        <f>IF(COUNT(Table25[[#This Row],[Darba sākuma datums1]:[Amata pienākumu izpildes termiņš, vai darba beigu datums par kuru iesniegts MP2]])=2,MIN(DATE($V$23,12,31),$D114)-MAX(DATE($V$23,1,1),$C114)+1,0)</f>
        <v>0</v>
      </c>
      <c r="W114" s="99">
        <f>IF(COUNT(Table25[[#This Row],[Darba sākuma datums1]:[Amata pienākumu izpildes termiņš, vai darba beigu datums par kuru iesniegts MP2]])=2,MIN(DATE($W$23,12,31),$D114)-MAX(DATE($W$23,1,1),$C114)+1,0)</f>
        <v>0</v>
      </c>
      <c r="X114" s="99">
        <f>IF(COUNT(Table25[[#This Row],[Darba sākuma datums1]:[Amata pienākumu izpildes termiņš, vai darba beigu datums par kuru iesniegts MP2]])=2,MIN(DATE($X$23,12,31),$D114)-MAX(DATE($X$23,1,1),$C114)+1,0)</f>
        <v>0</v>
      </c>
      <c r="Y114" s="99">
        <f>IF(COUNT(Table25[[#This Row],[Darba sākuma datums1]:[Amata pienākumu izpildes termiņš, vai darba beigu datums par kuru iesniegts MP2]])=2,MIN(DATE($Y$23,12,31),$D114)-MAX(DATE($Y$23,1,1),$C114)+1,0)</f>
        <v>0</v>
      </c>
      <c r="Z114" s="99">
        <f>IF(COUNT(Table25[[#This Row],[Darba sākuma datums1]:[Amata pienākumu izpildes termiņš, vai darba beigu datums par kuru iesniegts MP2]])=2,MIN(DATE($Z$23,12,31),$D114)-MAX(DATE(Z$23,1,1),$C114)+1,0)</f>
        <v>0</v>
      </c>
      <c r="AA114" s="99">
        <f>IF(COUNT(Table25[[#This Row],[Darba sākuma datums1]:[Amata pienākumu izpildes termiņš, vai darba beigu datums par kuru iesniegts MP2]])=2,MIN(DATE($AA$23,12,31),$D114)-MAX(DATE($AA$23,1,1),$C114)+1,0)</f>
        <v>0</v>
      </c>
      <c r="AB114" s="99">
        <f>IF(COUNT(Table25[[#This Row],[Darba sākuma datums1]:[Amata pienākumu izpildes termiņš, vai darba beigu datums par kuru iesniegts MP2]])=2,MIN(DATE($AB$23,12,31),$D114)-MAX(DATE($AB$23,1,1),$C114)+1,0)</f>
        <v>0</v>
      </c>
      <c r="AC114" s="99">
        <f>IF(COUNT(Table25[[#This Row],[Darba sākuma datums1]:[Amata pienākumu izpildes termiņš, vai darba beigu datums par kuru iesniegts MP2]])=2,MIN(DATE($AC$23,12,31),$D114)-MAX(DATE($AC$23,1,1),$C114)+1,0)</f>
        <v>0</v>
      </c>
      <c r="AD114" s="109">
        <f>IF(COUNT(Table25[[#This Row],[Darba sākuma datums1]:[Amata pienākumu izpildes termiņš, vai darba beigu datums par kuru iesniegts MP2]])=2,MIN(DATE($AD$23,12,31),$D114)-MAX(DATE($AD$23,1,1),$C114)+1,0)</f>
        <v>0</v>
      </c>
      <c r="AE114" s="106">
        <f t="shared" si="21"/>
        <v>0</v>
      </c>
      <c r="AF114" s="99">
        <f t="shared" si="12"/>
        <v>0</v>
      </c>
      <c r="AG114" s="99">
        <f t="shared" si="13"/>
        <v>0</v>
      </c>
      <c r="AH114" s="99">
        <f t="shared" si="14"/>
        <v>0</v>
      </c>
      <c r="AI114" s="99">
        <f t="shared" si="15"/>
        <v>0</v>
      </c>
      <c r="AJ114" s="99">
        <f t="shared" si="16"/>
        <v>0</v>
      </c>
      <c r="AK114" s="99">
        <f t="shared" si="17"/>
        <v>0</v>
      </c>
      <c r="AL114" s="99">
        <f t="shared" si="18"/>
        <v>0</v>
      </c>
      <c r="AM114" s="100">
        <f t="shared" si="19"/>
        <v>0</v>
      </c>
      <c r="AN114" s="103" t="e">
        <f>Table25[[#This Row],[2021]]/Table25[[#This Row],[d.2021]]</f>
        <v>#DIV/0!</v>
      </c>
      <c r="AO114" s="104" t="e">
        <f>Table25[[#This Row],[2022]]/Table25[[#This Row],[d.2022]]</f>
        <v>#DIV/0!</v>
      </c>
      <c r="AP114" s="104" t="e">
        <f>Table25[[#This Row],[2023]]/Table25[[#This Row],[d.2023]]</f>
        <v>#DIV/0!</v>
      </c>
      <c r="AQ114" s="104" t="e">
        <f>Table25[[#This Row],[2024]]/Table25[[#This Row],[d.2024]]</f>
        <v>#DIV/0!</v>
      </c>
      <c r="AR114" s="104" t="e">
        <f>Table25[[#This Row],[2025]]/Table25[[#This Row],[d.2025]]</f>
        <v>#DIV/0!</v>
      </c>
      <c r="AS114" s="104" t="e">
        <f>Table25[[#This Row],[2026]]/Table25[[#This Row],[d.2026]]</f>
        <v>#DIV/0!</v>
      </c>
      <c r="AT114" s="104" t="e">
        <f>Table25[[#This Row],[2027]]/Table25[[#This Row],[d.2027]]</f>
        <v>#DIV/0!</v>
      </c>
      <c r="AU114" s="104" t="e">
        <f>Table25[[#This Row],[2028]]/Table25[[#This Row],[d.2028]]</f>
        <v>#DIV/0!</v>
      </c>
      <c r="AV114" s="108" t="e">
        <f>Table25[[#This Row],[2029]]/Table25[[#This Row],[d.2029]]</f>
        <v>#DIV/0!</v>
      </c>
      <c r="AW114" s="97" t="e">
        <f>Table25[[#This Row],[e.2021]]/Table25[[#This Row],[Papildatvaļinājums par 20216]]</f>
        <v>#DIV/0!</v>
      </c>
      <c r="AX114" s="97" t="e">
        <f>Table25[[#This Row],[e.2022]]/Table25[[#This Row],[Papildatvaļinājums par 20226]]</f>
        <v>#DIV/0!</v>
      </c>
      <c r="AY114" s="97" t="e">
        <f>Table25[[#This Row],[e.2023]]/Table25[[#This Row],[Papildatvaļinājums par 20236]]</f>
        <v>#DIV/0!</v>
      </c>
      <c r="AZ114" s="97" t="e">
        <f>Table25[[#This Row],[e.2024]]/Table25[[#This Row],[Papildatvaļinājums par 20246]]</f>
        <v>#DIV/0!</v>
      </c>
      <c r="BA114" s="97" t="e">
        <f>Table25[[#This Row],[e.2025]]/Table25[[#This Row],[Papildatvaļinājums par 20256]]</f>
        <v>#DIV/0!</v>
      </c>
      <c r="BB114" s="97" t="e">
        <f>Table25[[#This Row],[e.2026]]/Table25[[#This Row],[Papildatvaļinājums par 20266]]</f>
        <v>#DIV/0!</v>
      </c>
      <c r="BC114" s="97" t="e">
        <f>Table25[[#This Row],[e.2027]]/Table25[[#This Row],[Papildatvaļinājums par 20276]]</f>
        <v>#DIV/0!</v>
      </c>
      <c r="BD114" s="97" t="e">
        <f>Table25[[#This Row],[e.2028]]/Table25[[#This Row],[Papildatvaļinājums par 20286]]</f>
        <v>#DIV/0!</v>
      </c>
      <c r="BE114" s="98" t="e">
        <f>Table25[[#This Row],[e.2029]]/Table25[[#This Row],[Papildatvaļinājums par 20296]]</f>
        <v>#DIV/0!</v>
      </c>
      <c r="BF114" s="85">
        <f>YEAR(Table25[[#This Row],[Ja papildatvaļinājums - darbinieka darba uzsākšana iestādē, ja darbs projektā nav uzsākts 1.janvārī4]])</f>
        <v>1900</v>
      </c>
      <c r="BG114" s="86">
        <f>MONTH(Table25[[#This Row],[Ja papildatvaļinājums - darbinieka darba uzsākšana iestādē, ja darbs projektā nav uzsākts 1.janvārī4]])</f>
        <v>1</v>
      </c>
      <c r="BH114" s="86">
        <f>DAY(Table25[[#This Row],[Ja papildatvaļinājums - darbinieka darba uzsākšana iestādē, ja darbs projektā nav uzsākts 1.janvārī4]])</f>
        <v>0</v>
      </c>
      <c r="BI114" s="147">
        <f t="shared" si="20"/>
        <v>1</v>
      </c>
      <c r="BJ114" s="144" cm="1">
        <f t="array" ref="BJ114">_xlfn.IFS($BF114=2021,$BI114,$BS114=2021,$BV114,$BF114&lt;2021,$BJ$22,$BS114&gt;2021,$BJ$22,$BF114&gt;2021,$BJ$22,$BS114&lt;2021,$BJ$22)</f>
        <v>365</v>
      </c>
      <c r="BK114" s="116" cm="1">
        <f t="array" ref="BK114">_xlfn.IFS($BF114=2022,$BI114,$BS114=2022,$BV114,$BF114&lt;2022,$BK$22,$BS114&gt;2022,$BK$22,$BF114&gt;2022,$BK$22,$BS114&lt;2022,$BK$22)</f>
        <v>365</v>
      </c>
      <c r="BL114" s="116" cm="1">
        <f t="array" ref="BL114">_xlfn.IFS($BF114=2023,$BI114,$BS114=2023,$BV114,$BF114&lt;2023,$BL$22,$BS114&gt;2023,$BL$22,$BF114&gt;2023,$BL$22,$BS114&lt;2023,$BL$22)</f>
        <v>365</v>
      </c>
      <c r="BM114" s="116" cm="1">
        <f t="array" ref="BM114">_xlfn.IFS($BF114=2024,$BI114,$BS114=2024,$BV114,$BF114&lt;2024,$BM$22,$BS114&gt;2024,$BM$22,$BF114&gt;2024,$BM$22,$BS114&lt;2024,$BM$22)</f>
        <v>366</v>
      </c>
      <c r="BN114" s="116" cm="1">
        <f t="array" ref="BN114">_xlfn.IFS($BF114=2025,$BI114,$BS114=2025,$BV114,$BF114&lt;2025,$BN$22,$BS114&gt;2025,$BN$22,$BF114&gt;2025,$BN$22,$BS114&lt;2025,$BN$22)</f>
        <v>365</v>
      </c>
      <c r="BO114" s="116" cm="1">
        <f t="array" ref="BO114">_xlfn.IFS($BF114=2026,$BI114,$BS114=2026,$BV114,$BF114&lt;2026,$BO$22,$BS114&gt;2026,$BO$22,$BF114&gt;2026,$BO$22,$BS114&lt;2026,$BO$22)</f>
        <v>365</v>
      </c>
      <c r="BP114" s="116" cm="1">
        <f t="array" ref="BP114">_xlfn.IFS($BF114=2027,$BI114,$BS114=2027,$BV114,$BF114&lt;2027,$BP$22,$BS114&gt;2027,$BP$22,$BF114&gt;2027,$BP$22,$BS114&lt;2027,$BP$22)</f>
        <v>365</v>
      </c>
      <c r="BQ114" s="116" cm="1">
        <f t="array" ref="BQ114">_xlfn.IFS($BF114=2028,$BI114,$BS114=2028,$BV114,$BF114&lt;2028,$BQ$22,$BS114&gt;2028,$BQ$22,$BF114&gt;2028,$BQ$22,$BS114&lt;2028,$BQ$22)</f>
        <v>366</v>
      </c>
      <c r="BR114" s="119" cm="1">
        <f t="array" ref="BR114">_xlfn.IFS($BF114=2029,$BI114,$BS114=2029,$BV114,$BF114&lt;2029,$BR$22,$BS114&gt;2029,$BR$22,$BF114&gt;2029,$BR$22,$BS114&lt;2029,$BR$22)</f>
        <v>365</v>
      </c>
      <c r="BS114" s="142">
        <f>YEAR(Table25[[#This Row],[Ja papildatvaļinājums - darbinieka darba beigšanas datums iestādē, ja darbs projektā nav beigts  31.decembrī5]])</f>
        <v>1900</v>
      </c>
      <c r="BT114" s="141">
        <f>MONTH(Table25[[#This Row],[Ja papildatvaļinājums - darbinieka darba beigšanas datums iestādē, ja darbs projektā nav beigts  31.decembrī5]])</f>
        <v>1</v>
      </c>
      <c r="BU114" s="141">
        <f>DAY(Table25[[#This Row],[Ja papildatvaļinājums - darbinieka darba beigšanas datums iestādē, ja darbs projektā nav beigts  31.decembrī5]])</f>
        <v>0</v>
      </c>
      <c r="BV114" s="141">
        <f>IF(YEAR($J114)=YEAR($K114),MIN(DATE($BS114,$BT114,$BU114),$K114)-MAX(DATE($BF114,$BG114,$BH114),$J114)+1,MIN(DATE($BS114,$BT114,$BU114),$K114)-MAX(DATE(Table25[[#This Row],[Darba beigu gads iestādē]],1,1))+1)</f>
        <v>1</v>
      </c>
    </row>
    <row r="115" spans="1:74" x14ac:dyDescent="0.3">
      <c r="A115" s="26">
        <v>92</v>
      </c>
      <c r="B115" s="3"/>
      <c r="C115" s="197"/>
      <c r="D115" s="198"/>
      <c r="E115" s="63">
        <f>SUMIF(Table25[[#This Row],[b.2021]:[c.2029]],"&gt;0",Table25[[#This Row],[b.2021]:[c.2029]])</f>
        <v>0</v>
      </c>
      <c r="F115" s="189"/>
      <c r="G115" s="190"/>
      <c r="H115" s="66">
        <f>Table25[[#This Row],[Atvaļinājuma dienu skaits, kas projektā attiecināts iepriekšējos MP ]]+Table25[[#This Row],[Atvaļinājuma dienu skaits, kas pieprasīts šajā MP3]]</f>
        <v>0</v>
      </c>
      <c r="I115" s="29">
        <f>Table25[[#This Row],[Atvaļinājums proporcionāli nostrādātajam laikam projektā (Visi atvaļinājumi kopā)]]-H115</f>
        <v>0</v>
      </c>
      <c r="J115" s="191"/>
      <c r="K115" s="192"/>
      <c r="L115" s="193"/>
      <c r="M115" s="194"/>
      <c r="N115" s="194"/>
      <c r="O115" s="194"/>
      <c r="P115" s="194"/>
      <c r="Q115" s="194"/>
      <c r="R115" s="194"/>
      <c r="S115" s="194"/>
      <c r="T115" s="195"/>
      <c r="U115" s="196"/>
      <c r="V115" s="106">
        <f>IF(COUNT(Table25[[#This Row],[Darba sākuma datums1]:[Amata pienākumu izpildes termiņš, vai darba beigu datums par kuru iesniegts MP2]])=2,MIN(DATE($V$23,12,31),$D115)-MAX(DATE($V$23,1,1),$C115)+1,0)</f>
        <v>0</v>
      </c>
      <c r="W115" s="99">
        <f>IF(COUNT(Table25[[#This Row],[Darba sākuma datums1]:[Amata pienākumu izpildes termiņš, vai darba beigu datums par kuru iesniegts MP2]])=2,MIN(DATE($W$23,12,31),$D115)-MAX(DATE($W$23,1,1),$C115)+1,0)</f>
        <v>0</v>
      </c>
      <c r="X115" s="99">
        <f>IF(COUNT(Table25[[#This Row],[Darba sākuma datums1]:[Amata pienākumu izpildes termiņš, vai darba beigu datums par kuru iesniegts MP2]])=2,MIN(DATE($X$23,12,31),$D115)-MAX(DATE($X$23,1,1),$C115)+1,0)</f>
        <v>0</v>
      </c>
      <c r="Y115" s="99">
        <f>IF(COUNT(Table25[[#This Row],[Darba sākuma datums1]:[Amata pienākumu izpildes termiņš, vai darba beigu datums par kuru iesniegts MP2]])=2,MIN(DATE($Y$23,12,31),$D115)-MAX(DATE($Y$23,1,1),$C115)+1,0)</f>
        <v>0</v>
      </c>
      <c r="Z115" s="99">
        <f>IF(COUNT(Table25[[#This Row],[Darba sākuma datums1]:[Amata pienākumu izpildes termiņš, vai darba beigu datums par kuru iesniegts MP2]])=2,MIN(DATE($Z$23,12,31),$D115)-MAX(DATE(Z$23,1,1),$C115)+1,0)</f>
        <v>0</v>
      </c>
      <c r="AA115" s="99">
        <f>IF(COUNT(Table25[[#This Row],[Darba sākuma datums1]:[Amata pienākumu izpildes termiņš, vai darba beigu datums par kuru iesniegts MP2]])=2,MIN(DATE($AA$23,12,31),$D115)-MAX(DATE($AA$23,1,1),$C115)+1,0)</f>
        <v>0</v>
      </c>
      <c r="AB115" s="99">
        <f>IF(COUNT(Table25[[#This Row],[Darba sākuma datums1]:[Amata pienākumu izpildes termiņš, vai darba beigu datums par kuru iesniegts MP2]])=2,MIN(DATE($AB$23,12,31),$D115)-MAX(DATE($AB$23,1,1),$C115)+1,0)</f>
        <v>0</v>
      </c>
      <c r="AC115" s="99">
        <f>IF(COUNT(Table25[[#This Row],[Darba sākuma datums1]:[Amata pienākumu izpildes termiņš, vai darba beigu datums par kuru iesniegts MP2]])=2,MIN(DATE($AC$23,12,31),$D115)-MAX(DATE($AC$23,1,1),$C115)+1,0)</f>
        <v>0</v>
      </c>
      <c r="AD115" s="109">
        <f>IF(COUNT(Table25[[#This Row],[Darba sākuma datums1]:[Amata pienākumu izpildes termiņš, vai darba beigu datums par kuru iesniegts MP2]])=2,MIN(DATE($AD$23,12,31),$D115)-MAX(DATE($AD$23,1,1),$C115)+1,0)</f>
        <v>0</v>
      </c>
      <c r="AE115" s="106">
        <f t="shared" si="21"/>
        <v>0</v>
      </c>
      <c r="AF115" s="99">
        <f t="shared" si="12"/>
        <v>0</v>
      </c>
      <c r="AG115" s="99">
        <f t="shared" si="13"/>
        <v>0</v>
      </c>
      <c r="AH115" s="99">
        <f t="shared" si="14"/>
        <v>0</v>
      </c>
      <c r="AI115" s="99">
        <f t="shared" si="15"/>
        <v>0</v>
      </c>
      <c r="AJ115" s="99">
        <f t="shared" si="16"/>
        <v>0</v>
      </c>
      <c r="AK115" s="99">
        <f t="shared" si="17"/>
        <v>0</v>
      </c>
      <c r="AL115" s="99">
        <f t="shared" si="18"/>
        <v>0</v>
      </c>
      <c r="AM115" s="100">
        <f t="shared" si="19"/>
        <v>0</v>
      </c>
      <c r="AN115" s="103" t="e">
        <f>Table25[[#This Row],[2021]]/Table25[[#This Row],[d.2021]]</f>
        <v>#DIV/0!</v>
      </c>
      <c r="AO115" s="104" t="e">
        <f>Table25[[#This Row],[2022]]/Table25[[#This Row],[d.2022]]</f>
        <v>#DIV/0!</v>
      </c>
      <c r="AP115" s="104" t="e">
        <f>Table25[[#This Row],[2023]]/Table25[[#This Row],[d.2023]]</f>
        <v>#DIV/0!</v>
      </c>
      <c r="AQ115" s="104" t="e">
        <f>Table25[[#This Row],[2024]]/Table25[[#This Row],[d.2024]]</f>
        <v>#DIV/0!</v>
      </c>
      <c r="AR115" s="104" t="e">
        <f>Table25[[#This Row],[2025]]/Table25[[#This Row],[d.2025]]</f>
        <v>#DIV/0!</v>
      </c>
      <c r="AS115" s="104" t="e">
        <f>Table25[[#This Row],[2026]]/Table25[[#This Row],[d.2026]]</f>
        <v>#DIV/0!</v>
      </c>
      <c r="AT115" s="104" t="e">
        <f>Table25[[#This Row],[2027]]/Table25[[#This Row],[d.2027]]</f>
        <v>#DIV/0!</v>
      </c>
      <c r="AU115" s="104" t="e">
        <f>Table25[[#This Row],[2028]]/Table25[[#This Row],[d.2028]]</f>
        <v>#DIV/0!</v>
      </c>
      <c r="AV115" s="108" t="e">
        <f>Table25[[#This Row],[2029]]/Table25[[#This Row],[d.2029]]</f>
        <v>#DIV/0!</v>
      </c>
      <c r="AW115" s="97" t="e">
        <f>Table25[[#This Row],[e.2021]]/Table25[[#This Row],[Papildatvaļinājums par 20216]]</f>
        <v>#DIV/0!</v>
      </c>
      <c r="AX115" s="97" t="e">
        <f>Table25[[#This Row],[e.2022]]/Table25[[#This Row],[Papildatvaļinājums par 20226]]</f>
        <v>#DIV/0!</v>
      </c>
      <c r="AY115" s="97" t="e">
        <f>Table25[[#This Row],[e.2023]]/Table25[[#This Row],[Papildatvaļinājums par 20236]]</f>
        <v>#DIV/0!</v>
      </c>
      <c r="AZ115" s="97" t="e">
        <f>Table25[[#This Row],[e.2024]]/Table25[[#This Row],[Papildatvaļinājums par 20246]]</f>
        <v>#DIV/0!</v>
      </c>
      <c r="BA115" s="97" t="e">
        <f>Table25[[#This Row],[e.2025]]/Table25[[#This Row],[Papildatvaļinājums par 20256]]</f>
        <v>#DIV/0!</v>
      </c>
      <c r="BB115" s="97" t="e">
        <f>Table25[[#This Row],[e.2026]]/Table25[[#This Row],[Papildatvaļinājums par 20266]]</f>
        <v>#DIV/0!</v>
      </c>
      <c r="BC115" s="97" t="e">
        <f>Table25[[#This Row],[e.2027]]/Table25[[#This Row],[Papildatvaļinājums par 20276]]</f>
        <v>#DIV/0!</v>
      </c>
      <c r="BD115" s="97" t="e">
        <f>Table25[[#This Row],[e.2028]]/Table25[[#This Row],[Papildatvaļinājums par 20286]]</f>
        <v>#DIV/0!</v>
      </c>
      <c r="BE115" s="98" t="e">
        <f>Table25[[#This Row],[e.2029]]/Table25[[#This Row],[Papildatvaļinājums par 20296]]</f>
        <v>#DIV/0!</v>
      </c>
      <c r="BF115" s="85">
        <f>YEAR(Table25[[#This Row],[Ja papildatvaļinājums - darbinieka darba uzsākšana iestādē, ja darbs projektā nav uzsākts 1.janvārī4]])</f>
        <v>1900</v>
      </c>
      <c r="BG115" s="86">
        <f>MONTH(Table25[[#This Row],[Ja papildatvaļinājums - darbinieka darba uzsākšana iestādē, ja darbs projektā nav uzsākts 1.janvārī4]])</f>
        <v>1</v>
      </c>
      <c r="BH115" s="86">
        <f>DAY(Table25[[#This Row],[Ja papildatvaļinājums - darbinieka darba uzsākšana iestādē, ja darbs projektā nav uzsākts 1.janvārī4]])</f>
        <v>0</v>
      </c>
      <c r="BI115" s="147">
        <f t="shared" si="20"/>
        <v>1</v>
      </c>
      <c r="BJ115" s="144" cm="1">
        <f t="array" ref="BJ115">_xlfn.IFS($BF115=2021,$BI115,$BS115=2021,$BV115,$BF115&lt;2021,$BJ$22,$BS115&gt;2021,$BJ$22,$BF115&gt;2021,$BJ$22,$BS115&lt;2021,$BJ$22)</f>
        <v>365</v>
      </c>
      <c r="BK115" s="116" cm="1">
        <f t="array" ref="BK115">_xlfn.IFS($BF115=2022,$BI115,$BS115=2022,$BV115,$BF115&lt;2022,$BK$22,$BS115&gt;2022,$BK$22,$BF115&gt;2022,$BK$22,$BS115&lt;2022,$BK$22)</f>
        <v>365</v>
      </c>
      <c r="BL115" s="116" cm="1">
        <f t="array" ref="BL115">_xlfn.IFS($BF115=2023,$BI115,$BS115=2023,$BV115,$BF115&lt;2023,$BL$22,$BS115&gt;2023,$BL$22,$BF115&gt;2023,$BL$22,$BS115&lt;2023,$BL$22)</f>
        <v>365</v>
      </c>
      <c r="BM115" s="116" cm="1">
        <f t="array" ref="BM115">_xlfn.IFS($BF115=2024,$BI115,$BS115=2024,$BV115,$BF115&lt;2024,$BM$22,$BS115&gt;2024,$BM$22,$BF115&gt;2024,$BM$22,$BS115&lt;2024,$BM$22)</f>
        <v>366</v>
      </c>
      <c r="BN115" s="116" cm="1">
        <f t="array" ref="BN115">_xlfn.IFS($BF115=2025,$BI115,$BS115=2025,$BV115,$BF115&lt;2025,$BN$22,$BS115&gt;2025,$BN$22,$BF115&gt;2025,$BN$22,$BS115&lt;2025,$BN$22)</f>
        <v>365</v>
      </c>
      <c r="BO115" s="116" cm="1">
        <f t="array" ref="BO115">_xlfn.IFS($BF115=2026,$BI115,$BS115=2026,$BV115,$BF115&lt;2026,$BO$22,$BS115&gt;2026,$BO$22,$BF115&gt;2026,$BO$22,$BS115&lt;2026,$BO$22)</f>
        <v>365</v>
      </c>
      <c r="BP115" s="116" cm="1">
        <f t="array" ref="BP115">_xlfn.IFS($BF115=2027,$BI115,$BS115=2027,$BV115,$BF115&lt;2027,$BP$22,$BS115&gt;2027,$BP$22,$BF115&gt;2027,$BP$22,$BS115&lt;2027,$BP$22)</f>
        <v>365</v>
      </c>
      <c r="BQ115" s="116" cm="1">
        <f t="array" ref="BQ115">_xlfn.IFS($BF115=2028,$BI115,$BS115=2028,$BV115,$BF115&lt;2028,$BQ$22,$BS115&gt;2028,$BQ$22,$BF115&gt;2028,$BQ$22,$BS115&lt;2028,$BQ$22)</f>
        <v>366</v>
      </c>
      <c r="BR115" s="119" cm="1">
        <f t="array" ref="BR115">_xlfn.IFS($BF115=2029,$BI115,$BS115=2029,$BV115,$BF115&lt;2029,$BR$22,$BS115&gt;2029,$BR$22,$BF115&gt;2029,$BR$22,$BS115&lt;2029,$BR$22)</f>
        <v>365</v>
      </c>
      <c r="BS115" s="142">
        <f>YEAR(Table25[[#This Row],[Ja papildatvaļinājums - darbinieka darba beigšanas datums iestādē, ja darbs projektā nav beigts  31.decembrī5]])</f>
        <v>1900</v>
      </c>
      <c r="BT115" s="141">
        <f>MONTH(Table25[[#This Row],[Ja papildatvaļinājums - darbinieka darba beigšanas datums iestādē, ja darbs projektā nav beigts  31.decembrī5]])</f>
        <v>1</v>
      </c>
      <c r="BU115" s="141">
        <f>DAY(Table25[[#This Row],[Ja papildatvaļinājums - darbinieka darba beigšanas datums iestādē, ja darbs projektā nav beigts  31.decembrī5]])</f>
        <v>0</v>
      </c>
      <c r="BV115" s="141">
        <f>IF(YEAR($J115)=YEAR($K115),MIN(DATE($BS115,$BT115,$BU115),$K115)-MAX(DATE($BF115,$BG115,$BH115),$J115)+1,MIN(DATE($BS115,$BT115,$BU115),$K115)-MAX(DATE(Table25[[#This Row],[Darba beigu gads iestādē]],1,1))+1)</f>
        <v>1</v>
      </c>
    </row>
    <row r="116" spans="1:74" x14ac:dyDescent="0.3">
      <c r="A116" s="26">
        <v>93</v>
      </c>
      <c r="B116" s="3"/>
      <c r="C116" s="197"/>
      <c r="D116" s="198"/>
      <c r="E116" s="63">
        <f>SUMIF(Table25[[#This Row],[b.2021]:[c.2029]],"&gt;0",Table25[[#This Row],[b.2021]:[c.2029]])</f>
        <v>0</v>
      </c>
      <c r="F116" s="189"/>
      <c r="G116" s="190"/>
      <c r="H116" s="66">
        <f>Table25[[#This Row],[Atvaļinājuma dienu skaits, kas projektā attiecināts iepriekšējos MP ]]+Table25[[#This Row],[Atvaļinājuma dienu skaits, kas pieprasīts šajā MP3]]</f>
        <v>0</v>
      </c>
      <c r="I116" s="29">
        <f>Table25[[#This Row],[Atvaļinājums proporcionāli nostrādātajam laikam projektā (Visi atvaļinājumi kopā)]]-H116</f>
        <v>0</v>
      </c>
      <c r="J116" s="191"/>
      <c r="K116" s="192"/>
      <c r="L116" s="193"/>
      <c r="M116" s="194"/>
      <c r="N116" s="194"/>
      <c r="O116" s="194"/>
      <c r="P116" s="194"/>
      <c r="Q116" s="194"/>
      <c r="R116" s="194"/>
      <c r="S116" s="194"/>
      <c r="T116" s="195"/>
      <c r="U116" s="196"/>
      <c r="V116" s="106">
        <f>IF(COUNT(Table25[[#This Row],[Darba sākuma datums1]:[Amata pienākumu izpildes termiņš, vai darba beigu datums par kuru iesniegts MP2]])=2,MIN(DATE($V$23,12,31),$D116)-MAX(DATE($V$23,1,1),$C116)+1,0)</f>
        <v>0</v>
      </c>
      <c r="W116" s="99">
        <f>IF(COUNT(Table25[[#This Row],[Darba sākuma datums1]:[Amata pienākumu izpildes termiņš, vai darba beigu datums par kuru iesniegts MP2]])=2,MIN(DATE($W$23,12,31),$D116)-MAX(DATE($W$23,1,1),$C116)+1,0)</f>
        <v>0</v>
      </c>
      <c r="X116" s="99">
        <f>IF(COUNT(Table25[[#This Row],[Darba sākuma datums1]:[Amata pienākumu izpildes termiņš, vai darba beigu datums par kuru iesniegts MP2]])=2,MIN(DATE($X$23,12,31),$D116)-MAX(DATE($X$23,1,1),$C116)+1,0)</f>
        <v>0</v>
      </c>
      <c r="Y116" s="99">
        <f>IF(COUNT(Table25[[#This Row],[Darba sākuma datums1]:[Amata pienākumu izpildes termiņš, vai darba beigu datums par kuru iesniegts MP2]])=2,MIN(DATE($Y$23,12,31),$D116)-MAX(DATE($Y$23,1,1),$C116)+1,0)</f>
        <v>0</v>
      </c>
      <c r="Z116" s="99">
        <f>IF(COUNT(Table25[[#This Row],[Darba sākuma datums1]:[Amata pienākumu izpildes termiņš, vai darba beigu datums par kuru iesniegts MP2]])=2,MIN(DATE($Z$23,12,31),$D116)-MAX(DATE(Z$23,1,1),$C116)+1,0)</f>
        <v>0</v>
      </c>
      <c r="AA116" s="99">
        <f>IF(COUNT(Table25[[#This Row],[Darba sākuma datums1]:[Amata pienākumu izpildes termiņš, vai darba beigu datums par kuru iesniegts MP2]])=2,MIN(DATE($AA$23,12,31),$D116)-MAX(DATE($AA$23,1,1),$C116)+1,0)</f>
        <v>0</v>
      </c>
      <c r="AB116" s="99">
        <f>IF(COUNT(Table25[[#This Row],[Darba sākuma datums1]:[Amata pienākumu izpildes termiņš, vai darba beigu datums par kuru iesniegts MP2]])=2,MIN(DATE($AB$23,12,31),$D116)-MAX(DATE($AB$23,1,1),$C116)+1,0)</f>
        <v>0</v>
      </c>
      <c r="AC116" s="99">
        <f>IF(COUNT(Table25[[#This Row],[Darba sākuma datums1]:[Amata pienākumu izpildes termiņš, vai darba beigu datums par kuru iesniegts MP2]])=2,MIN(DATE($AC$23,12,31),$D116)-MAX(DATE($AC$23,1,1),$C116)+1,0)</f>
        <v>0</v>
      </c>
      <c r="AD116" s="109">
        <f>IF(COUNT(Table25[[#This Row],[Darba sākuma datums1]:[Amata pienākumu izpildes termiņš, vai darba beigu datums par kuru iesniegts MP2]])=2,MIN(DATE($AD$23,12,31),$D116)-MAX(DATE($AD$23,1,1),$C116)+1,0)</f>
        <v>0</v>
      </c>
      <c r="AE116" s="106">
        <f t="shared" si="21"/>
        <v>0</v>
      </c>
      <c r="AF116" s="99">
        <f t="shared" si="12"/>
        <v>0</v>
      </c>
      <c r="AG116" s="99">
        <f t="shared" si="13"/>
        <v>0</v>
      </c>
      <c r="AH116" s="99">
        <f t="shared" si="14"/>
        <v>0</v>
      </c>
      <c r="AI116" s="99">
        <f t="shared" si="15"/>
        <v>0</v>
      </c>
      <c r="AJ116" s="99">
        <f t="shared" si="16"/>
        <v>0</v>
      </c>
      <c r="AK116" s="99">
        <f t="shared" si="17"/>
        <v>0</v>
      </c>
      <c r="AL116" s="99">
        <f t="shared" si="18"/>
        <v>0</v>
      </c>
      <c r="AM116" s="100">
        <f t="shared" si="19"/>
        <v>0</v>
      </c>
      <c r="AN116" s="103" t="e">
        <f>Table25[[#This Row],[2021]]/Table25[[#This Row],[d.2021]]</f>
        <v>#DIV/0!</v>
      </c>
      <c r="AO116" s="104" t="e">
        <f>Table25[[#This Row],[2022]]/Table25[[#This Row],[d.2022]]</f>
        <v>#DIV/0!</v>
      </c>
      <c r="AP116" s="104" t="e">
        <f>Table25[[#This Row],[2023]]/Table25[[#This Row],[d.2023]]</f>
        <v>#DIV/0!</v>
      </c>
      <c r="AQ116" s="104" t="e">
        <f>Table25[[#This Row],[2024]]/Table25[[#This Row],[d.2024]]</f>
        <v>#DIV/0!</v>
      </c>
      <c r="AR116" s="104" t="e">
        <f>Table25[[#This Row],[2025]]/Table25[[#This Row],[d.2025]]</f>
        <v>#DIV/0!</v>
      </c>
      <c r="AS116" s="104" t="e">
        <f>Table25[[#This Row],[2026]]/Table25[[#This Row],[d.2026]]</f>
        <v>#DIV/0!</v>
      </c>
      <c r="AT116" s="104" t="e">
        <f>Table25[[#This Row],[2027]]/Table25[[#This Row],[d.2027]]</f>
        <v>#DIV/0!</v>
      </c>
      <c r="AU116" s="104" t="e">
        <f>Table25[[#This Row],[2028]]/Table25[[#This Row],[d.2028]]</f>
        <v>#DIV/0!</v>
      </c>
      <c r="AV116" s="108" t="e">
        <f>Table25[[#This Row],[2029]]/Table25[[#This Row],[d.2029]]</f>
        <v>#DIV/0!</v>
      </c>
      <c r="AW116" s="97" t="e">
        <f>Table25[[#This Row],[e.2021]]/Table25[[#This Row],[Papildatvaļinājums par 20216]]</f>
        <v>#DIV/0!</v>
      </c>
      <c r="AX116" s="97" t="e">
        <f>Table25[[#This Row],[e.2022]]/Table25[[#This Row],[Papildatvaļinājums par 20226]]</f>
        <v>#DIV/0!</v>
      </c>
      <c r="AY116" s="97" t="e">
        <f>Table25[[#This Row],[e.2023]]/Table25[[#This Row],[Papildatvaļinājums par 20236]]</f>
        <v>#DIV/0!</v>
      </c>
      <c r="AZ116" s="97" t="e">
        <f>Table25[[#This Row],[e.2024]]/Table25[[#This Row],[Papildatvaļinājums par 20246]]</f>
        <v>#DIV/0!</v>
      </c>
      <c r="BA116" s="97" t="e">
        <f>Table25[[#This Row],[e.2025]]/Table25[[#This Row],[Papildatvaļinājums par 20256]]</f>
        <v>#DIV/0!</v>
      </c>
      <c r="BB116" s="97" t="e">
        <f>Table25[[#This Row],[e.2026]]/Table25[[#This Row],[Papildatvaļinājums par 20266]]</f>
        <v>#DIV/0!</v>
      </c>
      <c r="BC116" s="97" t="e">
        <f>Table25[[#This Row],[e.2027]]/Table25[[#This Row],[Papildatvaļinājums par 20276]]</f>
        <v>#DIV/0!</v>
      </c>
      <c r="BD116" s="97" t="e">
        <f>Table25[[#This Row],[e.2028]]/Table25[[#This Row],[Papildatvaļinājums par 20286]]</f>
        <v>#DIV/0!</v>
      </c>
      <c r="BE116" s="98" t="e">
        <f>Table25[[#This Row],[e.2029]]/Table25[[#This Row],[Papildatvaļinājums par 20296]]</f>
        <v>#DIV/0!</v>
      </c>
      <c r="BF116" s="85">
        <f>YEAR(Table25[[#This Row],[Ja papildatvaļinājums - darbinieka darba uzsākšana iestādē, ja darbs projektā nav uzsākts 1.janvārī4]])</f>
        <v>1900</v>
      </c>
      <c r="BG116" s="86">
        <f>MONTH(Table25[[#This Row],[Ja papildatvaļinājums - darbinieka darba uzsākšana iestādē, ja darbs projektā nav uzsākts 1.janvārī4]])</f>
        <v>1</v>
      </c>
      <c r="BH116" s="86">
        <f>DAY(Table25[[#This Row],[Ja papildatvaļinājums - darbinieka darba uzsākšana iestādē, ja darbs projektā nav uzsākts 1.janvārī4]])</f>
        <v>0</v>
      </c>
      <c r="BI116" s="147">
        <f t="shared" si="20"/>
        <v>1</v>
      </c>
      <c r="BJ116" s="144" cm="1">
        <f t="array" ref="BJ116">_xlfn.IFS($BF116=2021,$BI116,$BS116=2021,$BV116,$BF116&lt;2021,$BJ$22,$BS116&gt;2021,$BJ$22,$BF116&gt;2021,$BJ$22,$BS116&lt;2021,$BJ$22)</f>
        <v>365</v>
      </c>
      <c r="BK116" s="116" cm="1">
        <f t="array" ref="BK116">_xlfn.IFS($BF116=2022,$BI116,$BS116=2022,$BV116,$BF116&lt;2022,$BK$22,$BS116&gt;2022,$BK$22,$BF116&gt;2022,$BK$22,$BS116&lt;2022,$BK$22)</f>
        <v>365</v>
      </c>
      <c r="BL116" s="116" cm="1">
        <f t="array" ref="BL116">_xlfn.IFS($BF116=2023,$BI116,$BS116=2023,$BV116,$BF116&lt;2023,$BL$22,$BS116&gt;2023,$BL$22,$BF116&gt;2023,$BL$22,$BS116&lt;2023,$BL$22)</f>
        <v>365</v>
      </c>
      <c r="BM116" s="116" cm="1">
        <f t="array" ref="BM116">_xlfn.IFS($BF116=2024,$BI116,$BS116=2024,$BV116,$BF116&lt;2024,$BM$22,$BS116&gt;2024,$BM$22,$BF116&gt;2024,$BM$22,$BS116&lt;2024,$BM$22)</f>
        <v>366</v>
      </c>
      <c r="BN116" s="116" cm="1">
        <f t="array" ref="BN116">_xlfn.IFS($BF116=2025,$BI116,$BS116=2025,$BV116,$BF116&lt;2025,$BN$22,$BS116&gt;2025,$BN$22,$BF116&gt;2025,$BN$22,$BS116&lt;2025,$BN$22)</f>
        <v>365</v>
      </c>
      <c r="BO116" s="116" cm="1">
        <f t="array" ref="BO116">_xlfn.IFS($BF116=2026,$BI116,$BS116=2026,$BV116,$BF116&lt;2026,$BO$22,$BS116&gt;2026,$BO$22,$BF116&gt;2026,$BO$22,$BS116&lt;2026,$BO$22)</f>
        <v>365</v>
      </c>
      <c r="BP116" s="116" cm="1">
        <f t="array" ref="BP116">_xlfn.IFS($BF116=2027,$BI116,$BS116=2027,$BV116,$BF116&lt;2027,$BP$22,$BS116&gt;2027,$BP$22,$BF116&gt;2027,$BP$22,$BS116&lt;2027,$BP$22)</f>
        <v>365</v>
      </c>
      <c r="BQ116" s="116" cm="1">
        <f t="array" ref="BQ116">_xlfn.IFS($BF116=2028,$BI116,$BS116=2028,$BV116,$BF116&lt;2028,$BQ$22,$BS116&gt;2028,$BQ$22,$BF116&gt;2028,$BQ$22,$BS116&lt;2028,$BQ$22)</f>
        <v>366</v>
      </c>
      <c r="BR116" s="119" cm="1">
        <f t="array" ref="BR116">_xlfn.IFS($BF116=2029,$BI116,$BS116=2029,$BV116,$BF116&lt;2029,$BR$22,$BS116&gt;2029,$BR$22,$BF116&gt;2029,$BR$22,$BS116&lt;2029,$BR$22)</f>
        <v>365</v>
      </c>
      <c r="BS116" s="142">
        <f>YEAR(Table25[[#This Row],[Ja papildatvaļinājums - darbinieka darba beigšanas datums iestādē, ja darbs projektā nav beigts  31.decembrī5]])</f>
        <v>1900</v>
      </c>
      <c r="BT116" s="141">
        <f>MONTH(Table25[[#This Row],[Ja papildatvaļinājums - darbinieka darba beigšanas datums iestādē, ja darbs projektā nav beigts  31.decembrī5]])</f>
        <v>1</v>
      </c>
      <c r="BU116" s="141">
        <f>DAY(Table25[[#This Row],[Ja papildatvaļinājums - darbinieka darba beigšanas datums iestādē, ja darbs projektā nav beigts  31.decembrī5]])</f>
        <v>0</v>
      </c>
      <c r="BV116" s="141">
        <f>IF(YEAR($J116)=YEAR($K116),MIN(DATE($BS116,$BT116,$BU116),$K116)-MAX(DATE($BF116,$BG116,$BH116),$J116)+1,MIN(DATE($BS116,$BT116,$BU116),$K116)-MAX(DATE(Table25[[#This Row],[Darba beigu gads iestādē]],1,1))+1)</f>
        <v>1</v>
      </c>
    </row>
    <row r="117" spans="1:74" x14ac:dyDescent="0.3">
      <c r="A117" s="26">
        <v>94</v>
      </c>
      <c r="B117" s="3"/>
      <c r="C117" s="197"/>
      <c r="D117" s="198"/>
      <c r="E117" s="63">
        <f>SUMIF(Table25[[#This Row],[b.2021]:[c.2029]],"&gt;0",Table25[[#This Row],[b.2021]:[c.2029]])</f>
        <v>0</v>
      </c>
      <c r="F117" s="189"/>
      <c r="G117" s="190"/>
      <c r="H117" s="66">
        <f>Table25[[#This Row],[Atvaļinājuma dienu skaits, kas projektā attiecināts iepriekšējos MP ]]+Table25[[#This Row],[Atvaļinājuma dienu skaits, kas pieprasīts šajā MP3]]</f>
        <v>0</v>
      </c>
      <c r="I117" s="29">
        <f>Table25[[#This Row],[Atvaļinājums proporcionāli nostrādātajam laikam projektā (Visi atvaļinājumi kopā)]]-H117</f>
        <v>0</v>
      </c>
      <c r="J117" s="191"/>
      <c r="K117" s="192"/>
      <c r="L117" s="193"/>
      <c r="M117" s="194"/>
      <c r="N117" s="194"/>
      <c r="O117" s="194"/>
      <c r="P117" s="194"/>
      <c r="Q117" s="194"/>
      <c r="R117" s="194"/>
      <c r="S117" s="194"/>
      <c r="T117" s="195"/>
      <c r="U117" s="196"/>
      <c r="V117" s="106">
        <f>IF(COUNT(Table25[[#This Row],[Darba sākuma datums1]:[Amata pienākumu izpildes termiņš, vai darba beigu datums par kuru iesniegts MP2]])=2,MIN(DATE($V$23,12,31),$D117)-MAX(DATE($V$23,1,1),$C117)+1,0)</f>
        <v>0</v>
      </c>
      <c r="W117" s="99">
        <f>IF(COUNT(Table25[[#This Row],[Darba sākuma datums1]:[Amata pienākumu izpildes termiņš, vai darba beigu datums par kuru iesniegts MP2]])=2,MIN(DATE($W$23,12,31),$D117)-MAX(DATE($W$23,1,1),$C117)+1,0)</f>
        <v>0</v>
      </c>
      <c r="X117" s="99">
        <f>IF(COUNT(Table25[[#This Row],[Darba sākuma datums1]:[Amata pienākumu izpildes termiņš, vai darba beigu datums par kuru iesniegts MP2]])=2,MIN(DATE($X$23,12,31),$D117)-MAX(DATE($X$23,1,1),$C117)+1,0)</f>
        <v>0</v>
      </c>
      <c r="Y117" s="99">
        <f>IF(COUNT(Table25[[#This Row],[Darba sākuma datums1]:[Amata pienākumu izpildes termiņš, vai darba beigu datums par kuru iesniegts MP2]])=2,MIN(DATE($Y$23,12,31),$D117)-MAX(DATE($Y$23,1,1),$C117)+1,0)</f>
        <v>0</v>
      </c>
      <c r="Z117" s="99">
        <f>IF(COUNT(Table25[[#This Row],[Darba sākuma datums1]:[Amata pienākumu izpildes termiņš, vai darba beigu datums par kuru iesniegts MP2]])=2,MIN(DATE($Z$23,12,31),$D117)-MAX(DATE(Z$23,1,1),$C117)+1,0)</f>
        <v>0</v>
      </c>
      <c r="AA117" s="99">
        <f>IF(COUNT(Table25[[#This Row],[Darba sākuma datums1]:[Amata pienākumu izpildes termiņš, vai darba beigu datums par kuru iesniegts MP2]])=2,MIN(DATE($AA$23,12,31),$D117)-MAX(DATE($AA$23,1,1),$C117)+1,0)</f>
        <v>0</v>
      </c>
      <c r="AB117" s="99">
        <f>IF(COUNT(Table25[[#This Row],[Darba sākuma datums1]:[Amata pienākumu izpildes termiņš, vai darba beigu datums par kuru iesniegts MP2]])=2,MIN(DATE($AB$23,12,31),$D117)-MAX(DATE($AB$23,1,1),$C117)+1,0)</f>
        <v>0</v>
      </c>
      <c r="AC117" s="99">
        <f>IF(COUNT(Table25[[#This Row],[Darba sākuma datums1]:[Amata pienākumu izpildes termiņš, vai darba beigu datums par kuru iesniegts MP2]])=2,MIN(DATE($AC$23,12,31),$D117)-MAX(DATE($AC$23,1,1),$C117)+1,0)</f>
        <v>0</v>
      </c>
      <c r="AD117" s="109">
        <f>IF(COUNT(Table25[[#This Row],[Darba sākuma datums1]:[Amata pienākumu izpildes termiņš, vai darba beigu datums par kuru iesniegts MP2]])=2,MIN(DATE($AD$23,12,31),$D117)-MAX(DATE($AD$23,1,1),$C117)+1,0)</f>
        <v>0</v>
      </c>
      <c r="AE117" s="106">
        <f t="shared" si="21"/>
        <v>0</v>
      </c>
      <c r="AF117" s="99">
        <f t="shared" si="12"/>
        <v>0</v>
      </c>
      <c r="AG117" s="99">
        <f t="shared" si="13"/>
        <v>0</v>
      </c>
      <c r="AH117" s="99">
        <f t="shared" si="14"/>
        <v>0</v>
      </c>
      <c r="AI117" s="99">
        <f t="shared" si="15"/>
        <v>0</v>
      </c>
      <c r="AJ117" s="99">
        <f t="shared" si="16"/>
        <v>0</v>
      </c>
      <c r="AK117" s="99">
        <f t="shared" si="17"/>
        <v>0</v>
      </c>
      <c r="AL117" s="99">
        <f t="shared" si="18"/>
        <v>0</v>
      </c>
      <c r="AM117" s="100">
        <f t="shared" si="19"/>
        <v>0</v>
      </c>
      <c r="AN117" s="103" t="e">
        <f>Table25[[#This Row],[2021]]/Table25[[#This Row],[d.2021]]</f>
        <v>#DIV/0!</v>
      </c>
      <c r="AO117" s="104" t="e">
        <f>Table25[[#This Row],[2022]]/Table25[[#This Row],[d.2022]]</f>
        <v>#DIV/0!</v>
      </c>
      <c r="AP117" s="104" t="e">
        <f>Table25[[#This Row],[2023]]/Table25[[#This Row],[d.2023]]</f>
        <v>#DIV/0!</v>
      </c>
      <c r="AQ117" s="104" t="e">
        <f>Table25[[#This Row],[2024]]/Table25[[#This Row],[d.2024]]</f>
        <v>#DIV/0!</v>
      </c>
      <c r="AR117" s="104" t="e">
        <f>Table25[[#This Row],[2025]]/Table25[[#This Row],[d.2025]]</f>
        <v>#DIV/0!</v>
      </c>
      <c r="AS117" s="104" t="e">
        <f>Table25[[#This Row],[2026]]/Table25[[#This Row],[d.2026]]</f>
        <v>#DIV/0!</v>
      </c>
      <c r="AT117" s="104" t="e">
        <f>Table25[[#This Row],[2027]]/Table25[[#This Row],[d.2027]]</f>
        <v>#DIV/0!</v>
      </c>
      <c r="AU117" s="104" t="e">
        <f>Table25[[#This Row],[2028]]/Table25[[#This Row],[d.2028]]</f>
        <v>#DIV/0!</v>
      </c>
      <c r="AV117" s="108" t="e">
        <f>Table25[[#This Row],[2029]]/Table25[[#This Row],[d.2029]]</f>
        <v>#DIV/0!</v>
      </c>
      <c r="AW117" s="97" t="e">
        <f>Table25[[#This Row],[e.2021]]/Table25[[#This Row],[Papildatvaļinājums par 20216]]</f>
        <v>#DIV/0!</v>
      </c>
      <c r="AX117" s="97" t="e">
        <f>Table25[[#This Row],[e.2022]]/Table25[[#This Row],[Papildatvaļinājums par 20226]]</f>
        <v>#DIV/0!</v>
      </c>
      <c r="AY117" s="97" t="e">
        <f>Table25[[#This Row],[e.2023]]/Table25[[#This Row],[Papildatvaļinājums par 20236]]</f>
        <v>#DIV/0!</v>
      </c>
      <c r="AZ117" s="97" t="e">
        <f>Table25[[#This Row],[e.2024]]/Table25[[#This Row],[Papildatvaļinājums par 20246]]</f>
        <v>#DIV/0!</v>
      </c>
      <c r="BA117" s="97" t="e">
        <f>Table25[[#This Row],[e.2025]]/Table25[[#This Row],[Papildatvaļinājums par 20256]]</f>
        <v>#DIV/0!</v>
      </c>
      <c r="BB117" s="97" t="e">
        <f>Table25[[#This Row],[e.2026]]/Table25[[#This Row],[Papildatvaļinājums par 20266]]</f>
        <v>#DIV/0!</v>
      </c>
      <c r="BC117" s="97" t="e">
        <f>Table25[[#This Row],[e.2027]]/Table25[[#This Row],[Papildatvaļinājums par 20276]]</f>
        <v>#DIV/0!</v>
      </c>
      <c r="BD117" s="97" t="e">
        <f>Table25[[#This Row],[e.2028]]/Table25[[#This Row],[Papildatvaļinājums par 20286]]</f>
        <v>#DIV/0!</v>
      </c>
      <c r="BE117" s="98" t="e">
        <f>Table25[[#This Row],[e.2029]]/Table25[[#This Row],[Papildatvaļinājums par 20296]]</f>
        <v>#DIV/0!</v>
      </c>
      <c r="BF117" s="85">
        <f>YEAR(Table25[[#This Row],[Ja papildatvaļinājums - darbinieka darba uzsākšana iestādē, ja darbs projektā nav uzsākts 1.janvārī4]])</f>
        <v>1900</v>
      </c>
      <c r="BG117" s="86">
        <f>MONTH(Table25[[#This Row],[Ja papildatvaļinājums - darbinieka darba uzsākšana iestādē, ja darbs projektā nav uzsākts 1.janvārī4]])</f>
        <v>1</v>
      </c>
      <c r="BH117" s="86">
        <f>DAY(Table25[[#This Row],[Ja papildatvaļinājums - darbinieka darba uzsākšana iestādē, ja darbs projektā nav uzsākts 1.janvārī4]])</f>
        <v>0</v>
      </c>
      <c r="BI117" s="147">
        <f t="shared" si="20"/>
        <v>1</v>
      </c>
      <c r="BJ117" s="144" cm="1">
        <f t="array" ref="BJ117">_xlfn.IFS($BF117=2021,$BI117,$BS117=2021,$BV117,$BF117&lt;2021,$BJ$22,$BS117&gt;2021,$BJ$22,$BF117&gt;2021,$BJ$22,$BS117&lt;2021,$BJ$22)</f>
        <v>365</v>
      </c>
      <c r="BK117" s="116" cm="1">
        <f t="array" ref="BK117">_xlfn.IFS($BF117=2022,$BI117,$BS117=2022,$BV117,$BF117&lt;2022,$BK$22,$BS117&gt;2022,$BK$22,$BF117&gt;2022,$BK$22,$BS117&lt;2022,$BK$22)</f>
        <v>365</v>
      </c>
      <c r="BL117" s="116" cm="1">
        <f t="array" ref="BL117">_xlfn.IFS($BF117=2023,$BI117,$BS117=2023,$BV117,$BF117&lt;2023,$BL$22,$BS117&gt;2023,$BL$22,$BF117&gt;2023,$BL$22,$BS117&lt;2023,$BL$22)</f>
        <v>365</v>
      </c>
      <c r="BM117" s="116" cm="1">
        <f t="array" ref="BM117">_xlfn.IFS($BF117=2024,$BI117,$BS117=2024,$BV117,$BF117&lt;2024,$BM$22,$BS117&gt;2024,$BM$22,$BF117&gt;2024,$BM$22,$BS117&lt;2024,$BM$22)</f>
        <v>366</v>
      </c>
      <c r="BN117" s="116" cm="1">
        <f t="array" ref="BN117">_xlfn.IFS($BF117=2025,$BI117,$BS117=2025,$BV117,$BF117&lt;2025,$BN$22,$BS117&gt;2025,$BN$22,$BF117&gt;2025,$BN$22,$BS117&lt;2025,$BN$22)</f>
        <v>365</v>
      </c>
      <c r="BO117" s="116" cm="1">
        <f t="array" ref="BO117">_xlfn.IFS($BF117=2026,$BI117,$BS117=2026,$BV117,$BF117&lt;2026,$BO$22,$BS117&gt;2026,$BO$22,$BF117&gt;2026,$BO$22,$BS117&lt;2026,$BO$22)</f>
        <v>365</v>
      </c>
      <c r="BP117" s="116" cm="1">
        <f t="array" ref="BP117">_xlfn.IFS($BF117=2027,$BI117,$BS117=2027,$BV117,$BF117&lt;2027,$BP$22,$BS117&gt;2027,$BP$22,$BF117&gt;2027,$BP$22,$BS117&lt;2027,$BP$22)</f>
        <v>365</v>
      </c>
      <c r="BQ117" s="116" cm="1">
        <f t="array" ref="BQ117">_xlfn.IFS($BF117=2028,$BI117,$BS117=2028,$BV117,$BF117&lt;2028,$BQ$22,$BS117&gt;2028,$BQ$22,$BF117&gt;2028,$BQ$22,$BS117&lt;2028,$BQ$22)</f>
        <v>366</v>
      </c>
      <c r="BR117" s="119" cm="1">
        <f t="array" ref="BR117">_xlfn.IFS($BF117=2029,$BI117,$BS117=2029,$BV117,$BF117&lt;2029,$BR$22,$BS117&gt;2029,$BR$22,$BF117&gt;2029,$BR$22,$BS117&lt;2029,$BR$22)</f>
        <v>365</v>
      </c>
      <c r="BS117" s="142">
        <f>YEAR(Table25[[#This Row],[Ja papildatvaļinājums - darbinieka darba beigšanas datums iestādē, ja darbs projektā nav beigts  31.decembrī5]])</f>
        <v>1900</v>
      </c>
      <c r="BT117" s="141">
        <f>MONTH(Table25[[#This Row],[Ja papildatvaļinājums - darbinieka darba beigšanas datums iestādē, ja darbs projektā nav beigts  31.decembrī5]])</f>
        <v>1</v>
      </c>
      <c r="BU117" s="141">
        <f>DAY(Table25[[#This Row],[Ja papildatvaļinājums - darbinieka darba beigšanas datums iestādē, ja darbs projektā nav beigts  31.decembrī5]])</f>
        <v>0</v>
      </c>
      <c r="BV117" s="141">
        <f>IF(YEAR($J117)=YEAR($K117),MIN(DATE($BS117,$BT117,$BU117),$K117)-MAX(DATE($BF117,$BG117,$BH117),$J117)+1,MIN(DATE($BS117,$BT117,$BU117),$K117)-MAX(DATE(Table25[[#This Row],[Darba beigu gads iestādē]],1,1))+1)</f>
        <v>1</v>
      </c>
    </row>
    <row r="118" spans="1:74" x14ac:dyDescent="0.3">
      <c r="A118" s="26">
        <v>95</v>
      </c>
      <c r="B118" s="3"/>
      <c r="C118" s="197"/>
      <c r="D118" s="198"/>
      <c r="E118" s="63">
        <f>SUMIF(Table25[[#This Row],[b.2021]:[c.2029]],"&gt;0",Table25[[#This Row],[b.2021]:[c.2029]])</f>
        <v>0</v>
      </c>
      <c r="F118" s="189"/>
      <c r="G118" s="190"/>
      <c r="H118" s="66">
        <f>Table25[[#This Row],[Atvaļinājuma dienu skaits, kas projektā attiecināts iepriekšējos MP ]]+Table25[[#This Row],[Atvaļinājuma dienu skaits, kas pieprasīts šajā MP3]]</f>
        <v>0</v>
      </c>
      <c r="I118" s="29">
        <f>Table25[[#This Row],[Atvaļinājums proporcionāli nostrādātajam laikam projektā (Visi atvaļinājumi kopā)]]-H118</f>
        <v>0</v>
      </c>
      <c r="J118" s="191"/>
      <c r="K118" s="192"/>
      <c r="L118" s="193"/>
      <c r="M118" s="194"/>
      <c r="N118" s="194"/>
      <c r="O118" s="194"/>
      <c r="P118" s="194"/>
      <c r="Q118" s="194"/>
      <c r="R118" s="194"/>
      <c r="S118" s="194"/>
      <c r="T118" s="195"/>
      <c r="U118" s="196"/>
      <c r="V118" s="106">
        <f>IF(COUNT(Table25[[#This Row],[Darba sākuma datums1]:[Amata pienākumu izpildes termiņš, vai darba beigu datums par kuru iesniegts MP2]])=2,MIN(DATE($V$23,12,31),$D118)-MAX(DATE($V$23,1,1),$C118)+1,0)</f>
        <v>0</v>
      </c>
      <c r="W118" s="99">
        <f>IF(COUNT(Table25[[#This Row],[Darba sākuma datums1]:[Amata pienākumu izpildes termiņš, vai darba beigu datums par kuru iesniegts MP2]])=2,MIN(DATE($W$23,12,31),$D118)-MAX(DATE($W$23,1,1),$C118)+1,0)</f>
        <v>0</v>
      </c>
      <c r="X118" s="99">
        <f>IF(COUNT(Table25[[#This Row],[Darba sākuma datums1]:[Amata pienākumu izpildes termiņš, vai darba beigu datums par kuru iesniegts MP2]])=2,MIN(DATE($X$23,12,31),$D118)-MAX(DATE($X$23,1,1),$C118)+1,0)</f>
        <v>0</v>
      </c>
      <c r="Y118" s="99">
        <f>IF(COUNT(Table25[[#This Row],[Darba sākuma datums1]:[Amata pienākumu izpildes termiņš, vai darba beigu datums par kuru iesniegts MP2]])=2,MIN(DATE($Y$23,12,31),$D118)-MAX(DATE($Y$23,1,1),$C118)+1,0)</f>
        <v>0</v>
      </c>
      <c r="Z118" s="99">
        <f>IF(COUNT(Table25[[#This Row],[Darba sākuma datums1]:[Amata pienākumu izpildes termiņš, vai darba beigu datums par kuru iesniegts MP2]])=2,MIN(DATE($Z$23,12,31),$D118)-MAX(DATE(Z$23,1,1),$C118)+1,0)</f>
        <v>0</v>
      </c>
      <c r="AA118" s="99">
        <f>IF(COUNT(Table25[[#This Row],[Darba sākuma datums1]:[Amata pienākumu izpildes termiņš, vai darba beigu datums par kuru iesniegts MP2]])=2,MIN(DATE($AA$23,12,31),$D118)-MAX(DATE($AA$23,1,1),$C118)+1,0)</f>
        <v>0</v>
      </c>
      <c r="AB118" s="99">
        <f>IF(COUNT(Table25[[#This Row],[Darba sākuma datums1]:[Amata pienākumu izpildes termiņš, vai darba beigu datums par kuru iesniegts MP2]])=2,MIN(DATE($AB$23,12,31),$D118)-MAX(DATE($AB$23,1,1),$C118)+1,0)</f>
        <v>0</v>
      </c>
      <c r="AC118" s="99">
        <f>IF(COUNT(Table25[[#This Row],[Darba sākuma datums1]:[Amata pienākumu izpildes termiņš, vai darba beigu datums par kuru iesniegts MP2]])=2,MIN(DATE($AC$23,12,31),$D118)-MAX(DATE($AC$23,1,1),$C118)+1,0)</f>
        <v>0</v>
      </c>
      <c r="AD118" s="109">
        <f>IF(COUNT(Table25[[#This Row],[Darba sākuma datums1]:[Amata pienākumu izpildes termiņš, vai darba beigu datums par kuru iesniegts MP2]])=2,MIN(DATE($AD$23,12,31),$D118)-MAX(DATE($AD$23,1,1),$C118)+1,0)</f>
        <v>0</v>
      </c>
      <c r="AE118" s="106">
        <f t="shared" si="21"/>
        <v>0</v>
      </c>
      <c r="AF118" s="99">
        <f t="shared" si="12"/>
        <v>0</v>
      </c>
      <c r="AG118" s="99">
        <f t="shared" si="13"/>
        <v>0</v>
      </c>
      <c r="AH118" s="99">
        <f t="shared" si="14"/>
        <v>0</v>
      </c>
      <c r="AI118" s="99">
        <f t="shared" si="15"/>
        <v>0</v>
      </c>
      <c r="AJ118" s="99">
        <f t="shared" si="16"/>
        <v>0</v>
      </c>
      <c r="AK118" s="99">
        <f t="shared" si="17"/>
        <v>0</v>
      </c>
      <c r="AL118" s="99">
        <f t="shared" si="18"/>
        <v>0</v>
      </c>
      <c r="AM118" s="100">
        <f t="shared" si="19"/>
        <v>0</v>
      </c>
      <c r="AN118" s="103" t="e">
        <f>Table25[[#This Row],[2021]]/Table25[[#This Row],[d.2021]]</f>
        <v>#DIV/0!</v>
      </c>
      <c r="AO118" s="104" t="e">
        <f>Table25[[#This Row],[2022]]/Table25[[#This Row],[d.2022]]</f>
        <v>#DIV/0!</v>
      </c>
      <c r="AP118" s="104" t="e">
        <f>Table25[[#This Row],[2023]]/Table25[[#This Row],[d.2023]]</f>
        <v>#DIV/0!</v>
      </c>
      <c r="AQ118" s="104" t="e">
        <f>Table25[[#This Row],[2024]]/Table25[[#This Row],[d.2024]]</f>
        <v>#DIV/0!</v>
      </c>
      <c r="AR118" s="104" t="e">
        <f>Table25[[#This Row],[2025]]/Table25[[#This Row],[d.2025]]</f>
        <v>#DIV/0!</v>
      </c>
      <c r="AS118" s="104" t="e">
        <f>Table25[[#This Row],[2026]]/Table25[[#This Row],[d.2026]]</f>
        <v>#DIV/0!</v>
      </c>
      <c r="AT118" s="104" t="e">
        <f>Table25[[#This Row],[2027]]/Table25[[#This Row],[d.2027]]</f>
        <v>#DIV/0!</v>
      </c>
      <c r="AU118" s="104" t="e">
        <f>Table25[[#This Row],[2028]]/Table25[[#This Row],[d.2028]]</f>
        <v>#DIV/0!</v>
      </c>
      <c r="AV118" s="108" t="e">
        <f>Table25[[#This Row],[2029]]/Table25[[#This Row],[d.2029]]</f>
        <v>#DIV/0!</v>
      </c>
      <c r="AW118" s="97" t="e">
        <f>Table25[[#This Row],[e.2021]]/Table25[[#This Row],[Papildatvaļinājums par 20216]]</f>
        <v>#DIV/0!</v>
      </c>
      <c r="AX118" s="97" t="e">
        <f>Table25[[#This Row],[e.2022]]/Table25[[#This Row],[Papildatvaļinājums par 20226]]</f>
        <v>#DIV/0!</v>
      </c>
      <c r="AY118" s="97" t="e">
        <f>Table25[[#This Row],[e.2023]]/Table25[[#This Row],[Papildatvaļinājums par 20236]]</f>
        <v>#DIV/0!</v>
      </c>
      <c r="AZ118" s="97" t="e">
        <f>Table25[[#This Row],[e.2024]]/Table25[[#This Row],[Papildatvaļinājums par 20246]]</f>
        <v>#DIV/0!</v>
      </c>
      <c r="BA118" s="97" t="e">
        <f>Table25[[#This Row],[e.2025]]/Table25[[#This Row],[Papildatvaļinājums par 20256]]</f>
        <v>#DIV/0!</v>
      </c>
      <c r="BB118" s="97" t="e">
        <f>Table25[[#This Row],[e.2026]]/Table25[[#This Row],[Papildatvaļinājums par 20266]]</f>
        <v>#DIV/0!</v>
      </c>
      <c r="BC118" s="97" t="e">
        <f>Table25[[#This Row],[e.2027]]/Table25[[#This Row],[Papildatvaļinājums par 20276]]</f>
        <v>#DIV/0!</v>
      </c>
      <c r="BD118" s="97" t="e">
        <f>Table25[[#This Row],[e.2028]]/Table25[[#This Row],[Papildatvaļinājums par 20286]]</f>
        <v>#DIV/0!</v>
      </c>
      <c r="BE118" s="98" t="e">
        <f>Table25[[#This Row],[e.2029]]/Table25[[#This Row],[Papildatvaļinājums par 20296]]</f>
        <v>#DIV/0!</v>
      </c>
      <c r="BF118" s="85">
        <f>YEAR(Table25[[#This Row],[Ja papildatvaļinājums - darbinieka darba uzsākšana iestādē, ja darbs projektā nav uzsākts 1.janvārī4]])</f>
        <v>1900</v>
      </c>
      <c r="BG118" s="86">
        <f>MONTH(Table25[[#This Row],[Ja papildatvaļinājums - darbinieka darba uzsākšana iestādē, ja darbs projektā nav uzsākts 1.janvārī4]])</f>
        <v>1</v>
      </c>
      <c r="BH118" s="86">
        <f>DAY(Table25[[#This Row],[Ja papildatvaļinājums - darbinieka darba uzsākšana iestādē, ja darbs projektā nav uzsākts 1.janvārī4]])</f>
        <v>0</v>
      </c>
      <c r="BI118" s="147">
        <f t="shared" si="20"/>
        <v>1</v>
      </c>
      <c r="BJ118" s="144" cm="1">
        <f t="array" ref="BJ118">_xlfn.IFS($BF118=2021,$BI118,$BS118=2021,$BV118,$BF118&lt;2021,$BJ$22,$BS118&gt;2021,$BJ$22,$BF118&gt;2021,$BJ$22,$BS118&lt;2021,$BJ$22)</f>
        <v>365</v>
      </c>
      <c r="BK118" s="116" cm="1">
        <f t="array" ref="BK118">_xlfn.IFS($BF118=2022,$BI118,$BS118=2022,$BV118,$BF118&lt;2022,$BK$22,$BS118&gt;2022,$BK$22,$BF118&gt;2022,$BK$22,$BS118&lt;2022,$BK$22)</f>
        <v>365</v>
      </c>
      <c r="BL118" s="116" cm="1">
        <f t="array" ref="BL118">_xlfn.IFS($BF118=2023,$BI118,$BS118=2023,$BV118,$BF118&lt;2023,$BL$22,$BS118&gt;2023,$BL$22,$BF118&gt;2023,$BL$22,$BS118&lt;2023,$BL$22)</f>
        <v>365</v>
      </c>
      <c r="BM118" s="116" cm="1">
        <f t="array" ref="BM118">_xlfn.IFS($BF118=2024,$BI118,$BS118=2024,$BV118,$BF118&lt;2024,$BM$22,$BS118&gt;2024,$BM$22,$BF118&gt;2024,$BM$22,$BS118&lt;2024,$BM$22)</f>
        <v>366</v>
      </c>
      <c r="BN118" s="116" cm="1">
        <f t="array" ref="BN118">_xlfn.IFS($BF118=2025,$BI118,$BS118=2025,$BV118,$BF118&lt;2025,$BN$22,$BS118&gt;2025,$BN$22,$BF118&gt;2025,$BN$22,$BS118&lt;2025,$BN$22)</f>
        <v>365</v>
      </c>
      <c r="BO118" s="116" cm="1">
        <f t="array" ref="BO118">_xlfn.IFS($BF118=2026,$BI118,$BS118=2026,$BV118,$BF118&lt;2026,$BO$22,$BS118&gt;2026,$BO$22,$BF118&gt;2026,$BO$22,$BS118&lt;2026,$BO$22)</f>
        <v>365</v>
      </c>
      <c r="BP118" s="116" cm="1">
        <f t="array" ref="BP118">_xlfn.IFS($BF118=2027,$BI118,$BS118=2027,$BV118,$BF118&lt;2027,$BP$22,$BS118&gt;2027,$BP$22,$BF118&gt;2027,$BP$22,$BS118&lt;2027,$BP$22)</f>
        <v>365</v>
      </c>
      <c r="BQ118" s="116" cm="1">
        <f t="array" ref="BQ118">_xlfn.IFS($BF118=2028,$BI118,$BS118=2028,$BV118,$BF118&lt;2028,$BQ$22,$BS118&gt;2028,$BQ$22,$BF118&gt;2028,$BQ$22,$BS118&lt;2028,$BQ$22)</f>
        <v>366</v>
      </c>
      <c r="BR118" s="119" cm="1">
        <f t="array" ref="BR118">_xlfn.IFS($BF118=2029,$BI118,$BS118=2029,$BV118,$BF118&lt;2029,$BR$22,$BS118&gt;2029,$BR$22,$BF118&gt;2029,$BR$22,$BS118&lt;2029,$BR$22)</f>
        <v>365</v>
      </c>
      <c r="BS118" s="142">
        <f>YEAR(Table25[[#This Row],[Ja papildatvaļinājums - darbinieka darba beigšanas datums iestādē, ja darbs projektā nav beigts  31.decembrī5]])</f>
        <v>1900</v>
      </c>
      <c r="BT118" s="141">
        <f>MONTH(Table25[[#This Row],[Ja papildatvaļinājums - darbinieka darba beigšanas datums iestādē, ja darbs projektā nav beigts  31.decembrī5]])</f>
        <v>1</v>
      </c>
      <c r="BU118" s="141">
        <f>DAY(Table25[[#This Row],[Ja papildatvaļinājums - darbinieka darba beigšanas datums iestādē, ja darbs projektā nav beigts  31.decembrī5]])</f>
        <v>0</v>
      </c>
      <c r="BV118" s="141">
        <f>IF(YEAR($J118)=YEAR($K118),MIN(DATE($BS118,$BT118,$BU118),$K118)-MAX(DATE($BF118,$BG118,$BH118),$J118)+1,MIN(DATE($BS118,$BT118,$BU118),$K118)-MAX(DATE(Table25[[#This Row],[Darba beigu gads iestādē]],1,1))+1)</f>
        <v>1</v>
      </c>
    </row>
    <row r="119" spans="1:74" x14ac:dyDescent="0.3">
      <c r="A119" s="26">
        <v>96</v>
      </c>
      <c r="B119" s="3"/>
      <c r="C119" s="197"/>
      <c r="D119" s="198"/>
      <c r="E119" s="63">
        <f>SUMIF(Table25[[#This Row],[b.2021]:[c.2029]],"&gt;0",Table25[[#This Row],[b.2021]:[c.2029]])</f>
        <v>0</v>
      </c>
      <c r="F119" s="189"/>
      <c r="G119" s="190"/>
      <c r="H119" s="66">
        <f>Table25[[#This Row],[Atvaļinājuma dienu skaits, kas projektā attiecināts iepriekšējos MP ]]+Table25[[#This Row],[Atvaļinājuma dienu skaits, kas pieprasīts šajā MP3]]</f>
        <v>0</v>
      </c>
      <c r="I119" s="29">
        <f>Table25[[#This Row],[Atvaļinājums proporcionāli nostrādātajam laikam projektā (Visi atvaļinājumi kopā)]]-H119</f>
        <v>0</v>
      </c>
      <c r="J119" s="191"/>
      <c r="K119" s="192"/>
      <c r="L119" s="193"/>
      <c r="M119" s="194"/>
      <c r="N119" s="194"/>
      <c r="O119" s="194"/>
      <c r="P119" s="194"/>
      <c r="Q119" s="194"/>
      <c r="R119" s="194"/>
      <c r="S119" s="194"/>
      <c r="T119" s="195"/>
      <c r="U119" s="196"/>
      <c r="V119" s="106">
        <f>IF(COUNT(Table25[[#This Row],[Darba sākuma datums1]:[Amata pienākumu izpildes termiņš, vai darba beigu datums par kuru iesniegts MP2]])=2,MIN(DATE($V$23,12,31),$D119)-MAX(DATE($V$23,1,1),$C119)+1,0)</f>
        <v>0</v>
      </c>
      <c r="W119" s="99">
        <f>IF(COUNT(Table25[[#This Row],[Darba sākuma datums1]:[Amata pienākumu izpildes termiņš, vai darba beigu datums par kuru iesniegts MP2]])=2,MIN(DATE($W$23,12,31),$D119)-MAX(DATE($W$23,1,1),$C119)+1,0)</f>
        <v>0</v>
      </c>
      <c r="X119" s="99">
        <f>IF(COUNT(Table25[[#This Row],[Darba sākuma datums1]:[Amata pienākumu izpildes termiņš, vai darba beigu datums par kuru iesniegts MP2]])=2,MIN(DATE($X$23,12,31),$D119)-MAX(DATE($X$23,1,1),$C119)+1,0)</f>
        <v>0</v>
      </c>
      <c r="Y119" s="99">
        <f>IF(COUNT(Table25[[#This Row],[Darba sākuma datums1]:[Amata pienākumu izpildes termiņš, vai darba beigu datums par kuru iesniegts MP2]])=2,MIN(DATE($Y$23,12,31),$D119)-MAX(DATE($Y$23,1,1),$C119)+1,0)</f>
        <v>0</v>
      </c>
      <c r="Z119" s="99">
        <f>IF(COUNT(Table25[[#This Row],[Darba sākuma datums1]:[Amata pienākumu izpildes termiņš, vai darba beigu datums par kuru iesniegts MP2]])=2,MIN(DATE($Z$23,12,31),$D119)-MAX(DATE(Z$23,1,1),$C119)+1,0)</f>
        <v>0</v>
      </c>
      <c r="AA119" s="99">
        <f>IF(COUNT(Table25[[#This Row],[Darba sākuma datums1]:[Amata pienākumu izpildes termiņš, vai darba beigu datums par kuru iesniegts MP2]])=2,MIN(DATE($AA$23,12,31),$D119)-MAX(DATE($AA$23,1,1),$C119)+1,0)</f>
        <v>0</v>
      </c>
      <c r="AB119" s="99">
        <f>IF(COUNT(Table25[[#This Row],[Darba sākuma datums1]:[Amata pienākumu izpildes termiņš, vai darba beigu datums par kuru iesniegts MP2]])=2,MIN(DATE($AB$23,12,31),$D119)-MAX(DATE($AB$23,1,1),$C119)+1,0)</f>
        <v>0</v>
      </c>
      <c r="AC119" s="99">
        <f>IF(COUNT(Table25[[#This Row],[Darba sākuma datums1]:[Amata pienākumu izpildes termiņš, vai darba beigu datums par kuru iesniegts MP2]])=2,MIN(DATE($AC$23,12,31),$D119)-MAX(DATE($AC$23,1,1),$C119)+1,0)</f>
        <v>0</v>
      </c>
      <c r="AD119" s="109">
        <f>IF(COUNT(Table25[[#This Row],[Darba sākuma datums1]:[Amata pienākumu izpildes termiņš, vai darba beigu datums par kuru iesniegts MP2]])=2,MIN(DATE($AD$23,12,31),$D119)-MAX(DATE($AD$23,1,1),$C119)+1,0)</f>
        <v>0</v>
      </c>
      <c r="AE119" s="106">
        <f t="shared" si="21"/>
        <v>0</v>
      </c>
      <c r="AF119" s="99">
        <f t="shared" si="12"/>
        <v>0</v>
      </c>
      <c r="AG119" s="99">
        <f t="shared" si="13"/>
        <v>0</v>
      </c>
      <c r="AH119" s="99">
        <f t="shared" si="14"/>
        <v>0</v>
      </c>
      <c r="AI119" s="99">
        <f t="shared" si="15"/>
        <v>0</v>
      </c>
      <c r="AJ119" s="99">
        <f t="shared" si="16"/>
        <v>0</v>
      </c>
      <c r="AK119" s="99">
        <f t="shared" si="17"/>
        <v>0</v>
      </c>
      <c r="AL119" s="99">
        <f t="shared" si="18"/>
        <v>0</v>
      </c>
      <c r="AM119" s="100">
        <f t="shared" si="19"/>
        <v>0</v>
      </c>
      <c r="AN119" s="103" t="e">
        <f>Table25[[#This Row],[2021]]/Table25[[#This Row],[d.2021]]</f>
        <v>#DIV/0!</v>
      </c>
      <c r="AO119" s="104" t="e">
        <f>Table25[[#This Row],[2022]]/Table25[[#This Row],[d.2022]]</f>
        <v>#DIV/0!</v>
      </c>
      <c r="AP119" s="104" t="e">
        <f>Table25[[#This Row],[2023]]/Table25[[#This Row],[d.2023]]</f>
        <v>#DIV/0!</v>
      </c>
      <c r="AQ119" s="104" t="e">
        <f>Table25[[#This Row],[2024]]/Table25[[#This Row],[d.2024]]</f>
        <v>#DIV/0!</v>
      </c>
      <c r="AR119" s="104" t="e">
        <f>Table25[[#This Row],[2025]]/Table25[[#This Row],[d.2025]]</f>
        <v>#DIV/0!</v>
      </c>
      <c r="AS119" s="104" t="e">
        <f>Table25[[#This Row],[2026]]/Table25[[#This Row],[d.2026]]</f>
        <v>#DIV/0!</v>
      </c>
      <c r="AT119" s="104" t="e">
        <f>Table25[[#This Row],[2027]]/Table25[[#This Row],[d.2027]]</f>
        <v>#DIV/0!</v>
      </c>
      <c r="AU119" s="104" t="e">
        <f>Table25[[#This Row],[2028]]/Table25[[#This Row],[d.2028]]</f>
        <v>#DIV/0!</v>
      </c>
      <c r="AV119" s="108" t="e">
        <f>Table25[[#This Row],[2029]]/Table25[[#This Row],[d.2029]]</f>
        <v>#DIV/0!</v>
      </c>
      <c r="AW119" s="97" t="e">
        <f>Table25[[#This Row],[e.2021]]/Table25[[#This Row],[Papildatvaļinājums par 20216]]</f>
        <v>#DIV/0!</v>
      </c>
      <c r="AX119" s="97" t="e">
        <f>Table25[[#This Row],[e.2022]]/Table25[[#This Row],[Papildatvaļinājums par 20226]]</f>
        <v>#DIV/0!</v>
      </c>
      <c r="AY119" s="97" t="e">
        <f>Table25[[#This Row],[e.2023]]/Table25[[#This Row],[Papildatvaļinājums par 20236]]</f>
        <v>#DIV/0!</v>
      </c>
      <c r="AZ119" s="97" t="e">
        <f>Table25[[#This Row],[e.2024]]/Table25[[#This Row],[Papildatvaļinājums par 20246]]</f>
        <v>#DIV/0!</v>
      </c>
      <c r="BA119" s="97" t="e">
        <f>Table25[[#This Row],[e.2025]]/Table25[[#This Row],[Papildatvaļinājums par 20256]]</f>
        <v>#DIV/0!</v>
      </c>
      <c r="BB119" s="97" t="e">
        <f>Table25[[#This Row],[e.2026]]/Table25[[#This Row],[Papildatvaļinājums par 20266]]</f>
        <v>#DIV/0!</v>
      </c>
      <c r="BC119" s="97" t="e">
        <f>Table25[[#This Row],[e.2027]]/Table25[[#This Row],[Papildatvaļinājums par 20276]]</f>
        <v>#DIV/0!</v>
      </c>
      <c r="BD119" s="97" t="e">
        <f>Table25[[#This Row],[e.2028]]/Table25[[#This Row],[Papildatvaļinājums par 20286]]</f>
        <v>#DIV/0!</v>
      </c>
      <c r="BE119" s="98" t="e">
        <f>Table25[[#This Row],[e.2029]]/Table25[[#This Row],[Papildatvaļinājums par 20296]]</f>
        <v>#DIV/0!</v>
      </c>
      <c r="BF119" s="85">
        <f>YEAR(Table25[[#This Row],[Ja papildatvaļinājums - darbinieka darba uzsākšana iestādē, ja darbs projektā nav uzsākts 1.janvārī4]])</f>
        <v>1900</v>
      </c>
      <c r="BG119" s="86">
        <f>MONTH(Table25[[#This Row],[Ja papildatvaļinājums - darbinieka darba uzsākšana iestādē, ja darbs projektā nav uzsākts 1.janvārī4]])</f>
        <v>1</v>
      </c>
      <c r="BH119" s="86">
        <f>DAY(Table25[[#This Row],[Ja papildatvaļinājums - darbinieka darba uzsākšana iestādē, ja darbs projektā nav uzsākts 1.janvārī4]])</f>
        <v>0</v>
      </c>
      <c r="BI119" s="147">
        <f t="shared" si="20"/>
        <v>1</v>
      </c>
      <c r="BJ119" s="144" cm="1">
        <f t="array" ref="BJ119">_xlfn.IFS($BF119=2021,$BI119,$BS119=2021,$BV119,$BF119&lt;2021,$BJ$22,$BS119&gt;2021,$BJ$22,$BF119&gt;2021,$BJ$22,$BS119&lt;2021,$BJ$22)</f>
        <v>365</v>
      </c>
      <c r="BK119" s="116" cm="1">
        <f t="array" ref="BK119">_xlfn.IFS($BF119=2022,$BI119,$BS119=2022,$BV119,$BF119&lt;2022,$BK$22,$BS119&gt;2022,$BK$22,$BF119&gt;2022,$BK$22,$BS119&lt;2022,$BK$22)</f>
        <v>365</v>
      </c>
      <c r="BL119" s="116" cm="1">
        <f t="array" ref="BL119">_xlfn.IFS($BF119=2023,$BI119,$BS119=2023,$BV119,$BF119&lt;2023,$BL$22,$BS119&gt;2023,$BL$22,$BF119&gt;2023,$BL$22,$BS119&lt;2023,$BL$22)</f>
        <v>365</v>
      </c>
      <c r="BM119" s="116" cm="1">
        <f t="array" ref="BM119">_xlfn.IFS($BF119=2024,$BI119,$BS119=2024,$BV119,$BF119&lt;2024,$BM$22,$BS119&gt;2024,$BM$22,$BF119&gt;2024,$BM$22,$BS119&lt;2024,$BM$22)</f>
        <v>366</v>
      </c>
      <c r="BN119" s="116" cm="1">
        <f t="array" ref="BN119">_xlfn.IFS($BF119=2025,$BI119,$BS119=2025,$BV119,$BF119&lt;2025,$BN$22,$BS119&gt;2025,$BN$22,$BF119&gt;2025,$BN$22,$BS119&lt;2025,$BN$22)</f>
        <v>365</v>
      </c>
      <c r="BO119" s="116" cm="1">
        <f t="array" ref="BO119">_xlfn.IFS($BF119=2026,$BI119,$BS119=2026,$BV119,$BF119&lt;2026,$BO$22,$BS119&gt;2026,$BO$22,$BF119&gt;2026,$BO$22,$BS119&lt;2026,$BO$22)</f>
        <v>365</v>
      </c>
      <c r="BP119" s="116" cm="1">
        <f t="array" ref="BP119">_xlfn.IFS($BF119=2027,$BI119,$BS119=2027,$BV119,$BF119&lt;2027,$BP$22,$BS119&gt;2027,$BP$22,$BF119&gt;2027,$BP$22,$BS119&lt;2027,$BP$22)</f>
        <v>365</v>
      </c>
      <c r="BQ119" s="116" cm="1">
        <f t="array" ref="BQ119">_xlfn.IFS($BF119=2028,$BI119,$BS119=2028,$BV119,$BF119&lt;2028,$BQ$22,$BS119&gt;2028,$BQ$22,$BF119&gt;2028,$BQ$22,$BS119&lt;2028,$BQ$22)</f>
        <v>366</v>
      </c>
      <c r="BR119" s="119" cm="1">
        <f t="array" ref="BR119">_xlfn.IFS($BF119=2029,$BI119,$BS119=2029,$BV119,$BF119&lt;2029,$BR$22,$BS119&gt;2029,$BR$22,$BF119&gt;2029,$BR$22,$BS119&lt;2029,$BR$22)</f>
        <v>365</v>
      </c>
      <c r="BS119" s="142">
        <f>YEAR(Table25[[#This Row],[Ja papildatvaļinājums - darbinieka darba beigšanas datums iestādē, ja darbs projektā nav beigts  31.decembrī5]])</f>
        <v>1900</v>
      </c>
      <c r="BT119" s="141">
        <f>MONTH(Table25[[#This Row],[Ja papildatvaļinājums - darbinieka darba beigšanas datums iestādē, ja darbs projektā nav beigts  31.decembrī5]])</f>
        <v>1</v>
      </c>
      <c r="BU119" s="141">
        <f>DAY(Table25[[#This Row],[Ja papildatvaļinājums - darbinieka darba beigšanas datums iestādē, ja darbs projektā nav beigts  31.decembrī5]])</f>
        <v>0</v>
      </c>
      <c r="BV119" s="141">
        <f>IF(YEAR($J119)=YEAR($K119),MIN(DATE($BS119,$BT119,$BU119),$K119)-MAX(DATE($BF119,$BG119,$BH119),$J119)+1,MIN(DATE($BS119,$BT119,$BU119),$K119)-MAX(DATE(Table25[[#This Row],[Darba beigu gads iestādē]],1,1))+1)</f>
        <v>1</v>
      </c>
    </row>
    <row r="120" spans="1:74" x14ac:dyDescent="0.3">
      <c r="A120" s="26">
        <v>97</v>
      </c>
      <c r="B120" s="3"/>
      <c r="C120" s="197"/>
      <c r="D120" s="198"/>
      <c r="E120" s="63">
        <f>SUMIF(Table25[[#This Row],[b.2021]:[c.2029]],"&gt;0",Table25[[#This Row],[b.2021]:[c.2029]])</f>
        <v>0</v>
      </c>
      <c r="F120" s="189"/>
      <c r="G120" s="190"/>
      <c r="H120" s="66">
        <f>Table25[[#This Row],[Atvaļinājuma dienu skaits, kas projektā attiecināts iepriekšējos MP ]]+Table25[[#This Row],[Atvaļinājuma dienu skaits, kas pieprasīts šajā MP3]]</f>
        <v>0</v>
      </c>
      <c r="I120" s="29">
        <f>Table25[[#This Row],[Atvaļinājums proporcionāli nostrādātajam laikam projektā (Visi atvaļinājumi kopā)]]-H120</f>
        <v>0</v>
      </c>
      <c r="J120" s="191"/>
      <c r="K120" s="192"/>
      <c r="L120" s="193"/>
      <c r="M120" s="194"/>
      <c r="N120" s="194"/>
      <c r="O120" s="194"/>
      <c r="P120" s="194"/>
      <c r="Q120" s="194"/>
      <c r="R120" s="194"/>
      <c r="S120" s="194"/>
      <c r="T120" s="195"/>
      <c r="U120" s="196"/>
      <c r="V120" s="106">
        <f>IF(COUNT(Table25[[#This Row],[Darba sākuma datums1]:[Amata pienākumu izpildes termiņš, vai darba beigu datums par kuru iesniegts MP2]])=2,MIN(DATE($V$23,12,31),$D120)-MAX(DATE($V$23,1,1),$C120)+1,0)</f>
        <v>0</v>
      </c>
      <c r="W120" s="99">
        <f>IF(COUNT(Table25[[#This Row],[Darba sākuma datums1]:[Amata pienākumu izpildes termiņš, vai darba beigu datums par kuru iesniegts MP2]])=2,MIN(DATE($W$23,12,31),$D120)-MAX(DATE($W$23,1,1),$C120)+1,0)</f>
        <v>0</v>
      </c>
      <c r="X120" s="99">
        <f>IF(COUNT(Table25[[#This Row],[Darba sākuma datums1]:[Amata pienākumu izpildes termiņš, vai darba beigu datums par kuru iesniegts MP2]])=2,MIN(DATE($X$23,12,31),$D120)-MAX(DATE($X$23,1,1),$C120)+1,0)</f>
        <v>0</v>
      </c>
      <c r="Y120" s="99">
        <f>IF(COUNT(Table25[[#This Row],[Darba sākuma datums1]:[Amata pienākumu izpildes termiņš, vai darba beigu datums par kuru iesniegts MP2]])=2,MIN(DATE($Y$23,12,31),$D120)-MAX(DATE($Y$23,1,1),$C120)+1,0)</f>
        <v>0</v>
      </c>
      <c r="Z120" s="99">
        <f>IF(COUNT(Table25[[#This Row],[Darba sākuma datums1]:[Amata pienākumu izpildes termiņš, vai darba beigu datums par kuru iesniegts MP2]])=2,MIN(DATE($Z$23,12,31),$D120)-MAX(DATE(Z$23,1,1),$C120)+1,0)</f>
        <v>0</v>
      </c>
      <c r="AA120" s="99">
        <f>IF(COUNT(Table25[[#This Row],[Darba sākuma datums1]:[Amata pienākumu izpildes termiņš, vai darba beigu datums par kuru iesniegts MP2]])=2,MIN(DATE($AA$23,12,31),$D120)-MAX(DATE($AA$23,1,1),$C120)+1,0)</f>
        <v>0</v>
      </c>
      <c r="AB120" s="99">
        <f>IF(COUNT(Table25[[#This Row],[Darba sākuma datums1]:[Amata pienākumu izpildes termiņš, vai darba beigu datums par kuru iesniegts MP2]])=2,MIN(DATE($AB$23,12,31),$D120)-MAX(DATE($AB$23,1,1),$C120)+1,0)</f>
        <v>0</v>
      </c>
      <c r="AC120" s="99">
        <f>IF(COUNT(Table25[[#This Row],[Darba sākuma datums1]:[Amata pienākumu izpildes termiņš, vai darba beigu datums par kuru iesniegts MP2]])=2,MIN(DATE($AC$23,12,31),$D120)-MAX(DATE($AC$23,1,1),$C120)+1,0)</f>
        <v>0</v>
      </c>
      <c r="AD120" s="109">
        <f>IF(COUNT(Table25[[#This Row],[Darba sākuma datums1]:[Amata pienākumu izpildes termiņš, vai darba beigu datums par kuru iesniegts MP2]])=2,MIN(DATE($AD$23,12,31),$D120)-MAX(DATE($AD$23,1,1),$C120)+1,0)</f>
        <v>0</v>
      </c>
      <c r="AE120" s="106">
        <f t="shared" si="21"/>
        <v>0</v>
      </c>
      <c r="AF120" s="99">
        <f t="shared" si="12"/>
        <v>0</v>
      </c>
      <c r="AG120" s="99">
        <f t="shared" si="13"/>
        <v>0</v>
      </c>
      <c r="AH120" s="99">
        <f t="shared" si="14"/>
        <v>0</v>
      </c>
      <c r="AI120" s="99">
        <f t="shared" si="15"/>
        <v>0</v>
      </c>
      <c r="AJ120" s="99">
        <f t="shared" si="16"/>
        <v>0</v>
      </c>
      <c r="AK120" s="99">
        <f t="shared" si="17"/>
        <v>0</v>
      </c>
      <c r="AL120" s="99">
        <f t="shared" si="18"/>
        <v>0</v>
      </c>
      <c r="AM120" s="100">
        <f t="shared" si="19"/>
        <v>0</v>
      </c>
      <c r="AN120" s="103" t="e">
        <f>Table25[[#This Row],[2021]]/Table25[[#This Row],[d.2021]]</f>
        <v>#DIV/0!</v>
      </c>
      <c r="AO120" s="104" t="e">
        <f>Table25[[#This Row],[2022]]/Table25[[#This Row],[d.2022]]</f>
        <v>#DIV/0!</v>
      </c>
      <c r="AP120" s="104" t="e">
        <f>Table25[[#This Row],[2023]]/Table25[[#This Row],[d.2023]]</f>
        <v>#DIV/0!</v>
      </c>
      <c r="AQ120" s="104" t="e">
        <f>Table25[[#This Row],[2024]]/Table25[[#This Row],[d.2024]]</f>
        <v>#DIV/0!</v>
      </c>
      <c r="AR120" s="104" t="e">
        <f>Table25[[#This Row],[2025]]/Table25[[#This Row],[d.2025]]</f>
        <v>#DIV/0!</v>
      </c>
      <c r="AS120" s="104" t="e">
        <f>Table25[[#This Row],[2026]]/Table25[[#This Row],[d.2026]]</f>
        <v>#DIV/0!</v>
      </c>
      <c r="AT120" s="104" t="e">
        <f>Table25[[#This Row],[2027]]/Table25[[#This Row],[d.2027]]</f>
        <v>#DIV/0!</v>
      </c>
      <c r="AU120" s="104" t="e">
        <f>Table25[[#This Row],[2028]]/Table25[[#This Row],[d.2028]]</f>
        <v>#DIV/0!</v>
      </c>
      <c r="AV120" s="108" t="e">
        <f>Table25[[#This Row],[2029]]/Table25[[#This Row],[d.2029]]</f>
        <v>#DIV/0!</v>
      </c>
      <c r="AW120" s="97" t="e">
        <f>Table25[[#This Row],[e.2021]]/Table25[[#This Row],[Papildatvaļinājums par 20216]]</f>
        <v>#DIV/0!</v>
      </c>
      <c r="AX120" s="97" t="e">
        <f>Table25[[#This Row],[e.2022]]/Table25[[#This Row],[Papildatvaļinājums par 20226]]</f>
        <v>#DIV/0!</v>
      </c>
      <c r="AY120" s="97" t="e">
        <f>Table25[[#This Row],[e.2023]]/Table25[[#This Row],[Papildatvaļinājums par 20236]]</f>
        <v>#DIV/0!</v>
      </c>
      <c r="AZ120" s="97" t="e">
        <f>Table25[[#This Row],[e.2024]]/Table25[[#This Row],[Papildatvaļinājums par 20246]]</f>
        <v>#DIV/0!</v>
      </c>
      <c r="BA120" s="97" t="e">
        <f>Table25[[#This Row],[e.2025]]/Table25[[#This Row],[Papildatvaļinājums par 20256]]</f>
        <v>#DIV/0!</v>
      </c>
      <c r="BB120" s="97" t="e">
        <f>Table25[[#This Row],[e.2026]]/Table25[[#This Row],[Papildatvaļinājums par 20266]]</f>
        <v>#DIV/0!</v>
      </c>
      <c r="BC120" s="97" t="e">
        <f>Table25[[#This Row],[e.2027]]/Table25[[#This Row],[Papildatvaļinājums par 20276]]</f>
        <v>#DIV/0!</v>
      </c>
      <c r="BD120" s="97" t="e">
        <f>Table25[[#This Row],[e.2028]]/Table25[[#This Row],[Papildatvaļinājums par 20286]]</f>
        <v>#DIV/0!</v>
      </c>
      <c r="BE120" s="98" t="e">
        <f>Table25[[#This Row],[e.2029]]/Table25[[#This Row],[Papildatvaļinājums par 20296]]</f>
        <v>#DIV/0!</v>
      </c>
      <c r="BF120" s="85">
        <f>YEAR(Table25[[#This Row],[Ja papildatvaļinājums - darbinieka darba uzsākšana iestādē, ja darbs projektā nav uzsākts 1.janvārī4]])</f>
        <v>1900</v>
      </c>
      <c r="BG120" s="86">
        <f>MONTH(Table25[[#This Row],[Ja papildatvaļinājums - darbinieka darba uzsākšana iestādē, ja darbs projektā nav uzsākts 1.janvārī4]])</f>
        <v>1</v>
      </c>
      <c r="BH120" s="86">
        <f>DAY(Table25[[#This Row],[Ja papildatvaļinājums - darbinieka darba uzsākšana iestādē, ja darbs projektā nav uzsākts 1.janvārī4]])</f>
        <v>0</v>
      </c>
      <c r="BI120" s="147">
        <f t="shared" ref="BI120:BI151" si="22">IF(YEAR($J120)=YEAR($K120),MIN(DATE($BS120,$BT120,$BU120),$K120)-MAX(DATE($BF120,$BG120,$BH120),$J120)+1,MIN(DATE($BF120,12,31))-MAX(DATE($BF120,$BG120,$BH120))+1)</f>
        <v>1</v>
      </c>
      <c r="BJ120" s="144" cm="1">
        <f t="array" ref="BJ120">_xlfn.IFS($BF120=2021,$BI120,$BS120=2021,$BV120,$BF120&lt;2021,$BJ$22,$BS120&gt;2021,$BJ$22,$BF120&gt;2021,$BJ$22,$BS120&lt;2021,$BJ$22)</f>
        <v>365</v>
      </c>
      <c r="BK120" s="116" cm="1">
        <f t="array" ref="BK120">_xlfn.IFS($BF120=2022,$BI120,$BS120=2022,$BV120,$BF120&lt;2022,$BK$22,$BS120&gt;2022,$BK$22,$BF120&gt;2022,$BK$22,$BS120&lt;2022,$BK$22)</f>
        <v>365</v>
      </c>
      <c r="BL120" s="116" cm="1">
        <f t="array" ref="BL120">_xlfn.IFS($BF120=2023,$BI120,$BS120=2023,$BV120,$BF120&lt;2023,$BL$22,$BS120&gt;2023,$BL$22,$BF120&gt;2023,$BL$22,$BS120&lt;2023,$BL$22)</f>
        <v>365</v>
      </c>
      <c r="BM120" s="116" cm="1">
        <f t="array" ref="BM120">_xlfn.IFS($BF120=2024,$BI120,$BS120=2024,$BV120,$BF120&lt;2024,$BM$22,$BS120&gt;2024,$BM$22,$BF120&gt;2024,$BM$22,$BS120&lt;2024,$BM$22)</f>
        <v>366</v>
      </c>
      <c r="BN120" s="116" cm="1">
        <f t="array" ref="BN120">_xlfn.IFS($BF120=2025,$BI120,$BS120=2025,$BV120,$BF120&lt;2025,$BN$22,$BS120&gt;2025,$BN$22,$BF120&gt;2025,$BN$22,$BS120&lt;2025,$BN$22)</f>
        <v>365</v>
      </c>
      <c r="BO120" s="116" cm="1">
        <f t="array" ref="BO120">_xlfn.IFS($BF120=2026,$BI120,$BS120=2026,$BV120,$BF120&lt;2026,$BO$22,$BS120&gt;2026,$BO$22,$BF120&gt;2026,$BO$22,$BS120&lt;2026,$BO$22)</f>
        <v>365</v>
      </c>
      <c r="BP120" s="116" cm="1">
        <f t="array" ref="BP120">_xlfn.IFS($BF120=2027,$BI120,$BS120=2027,$BV120,$BF120&lt;2027,$BP$22,$BS120&gt;2027,$BP$22,$BF120&gt;2027,$BP$22,$BS120&lt;2027,$BP$22)</f>
        <v>365</v>
      </c>
      <c r="BQ120" s="116" cm="1">
        <f t="array" ref="BQ120">_xlfn.IFS($BF120=2028,$BI120,$BS120=2028,$BV120,$BF120&lt;2028,$BQ$22,$BS120&gt;2028,$BQ$22,$BF120&gt;2028,$BQ$22,$BS120&lt;2028,$BQ$22)</f>
        <v>366</v>
      </c>
      <c r="BR120" s="119" cm="1">
        <f t="array" ref="BR120">_xlfn.IFS($BF120=2029,$BI120,$BS120=2029,$BV120,$BF120&lt;2029,$BR$22,$BS120&gt;2029,$BR$22,$BF120&gt;2029,$BR$22,$BS120&lt;2029,$BR$22)</f>
        <v>365</v>
      </c>
      <c r="BS120" s="142">
        <f>YEAR(Table25[[#This Row],[Ja papildatvaļinājums - darbinieka darba beigšanas datums iestādē, ja darbs projektā nav beigts  31.decembrī5]])</f>
        <v>1900</v>
      </c>
      <c r="BT120" s="141">
        <f>MONTH(Table25[[#This Row],[Ja papildatvaļinājums - darbinieka darba beigšanas datums iestādē, ja darbs projektā nav beigts  31.decembrī5]])</f>
        <v>1</v>
      </c>
      <c r="BU120" s="141">
        <f>DAY(Table25[[#This Row],[Ja papildatvaļinājums - darbinieka darba beigšanas datums iestādē, ja darbs projektā nav beigts  31.decembrī5]])</f>
        <v>0</v>
      </c>
      <c r="BV120" s="141">
        <f>IF(YEAR($J120)=YEAR($K120),MIN(DATE($BS120,$BT120,$BU120),$K120)-MAX(DATE($BF120,$BG120,$BH120),$J120)+1,MIN(DATE($BS120,$BT120,$BU120),$K120)-MAX(DATE(Table25[[#This Row],[Darba beigu gads iestādē]],1,1))+1)</f>
        <v>1</v>
      </c>
    </row>
    <row r="121" spans="1:74" x14ac:dyDescent="0.3">
      <c r="A121" s="26">
        <v>98</v>
      </c>
      <c r="B121" s="3"/>
      <c r="C121" s="197"/>
      <c r="D121" s="198"/>
      <c r="E121" s="63">
        <f>SUMIF(Table25[[#This Row],[b.2021]:[c.2029]],"&gt;0",Table25[[#This Row],[b.2021]:[c.2029]])</f>
        <v>0</v>
      </c>
      <c r="F121" s="189"/>
      <c r="G121" s="190"/>
      <c r="H121" s="66">
        <f>Table25[[#This Row],[Atvaļinājuma dienu skaits, kas projektā attiecināts iepriekšējos MP ]]+Table25[[#This Row],[Atvaļinājuma dienu skaits, kas pieprasīts šajā MP3]]</f>
        <v>0</v>
      </c>
      <c r="I121" s="29">
        <f>Table25[[#This Row],[Atvaļinājums proporcionāli nostrādātajam laikam projektā (Visi atvaļinājumi kopā)]]-H121</f>
        <v>0</v>
      </c>
      <c r="J121" s="191"/>
      <c r="K121" s="192"/>
      <c r="L121" s="193"/>
      <c r="M121" s="194"/>
      <c r="N121" s="194"/>
      <c r="O121" s="194"/>
      <c r="P121" s="194"/>
      <c r="Q121" s="194"/>
      <c r="R121" s="194"/>
      <c r="S121" s="194"/>
      <c r="T121" s="195"/>
      <c r="U121" s="196"/>
      <c r="V121" s="106">
        <f>IF(COUNT(Table25[[#This Row],[Darba sākuma datums1]:[Amata pienākumu izpildes termiņš, vai darba beigu datums par kuru iesniegts MP2]])=2,MIN(DATE($V$23,12,31),$D121)-MAX(DATE($V$23,1,1),$C121)+1,0)</f>
        <v>0</v>
      </c>
      <c r="W121" s="99">
        <f>IF(COUNT(Table25[[#This Row],[Darba sākuma datums1]:[Amata pienākumu izpildes termiņš, vai darba beigu datums par kuru iesniegts MP2]])=2,MIN(DATE($W$23,12,31),$D121)-MAX(DATE($W$23,1,1),$C121)+1,0)</f>
        <v>0</v>
      </c>
      <c r="X121" s="99">
        <f>IF(COUNT(Table25[[#This Row],[Darba sākuma datums1]:[Amata pienākumu izpildes termiņš, vai darba beigu datums par kuru iesniegts MP2]])=2,MIN(DATE($X$23,12,31),$D121)-MAX(DATE($X$23,1,1),$C121)+1,0)</f>
        <v>0</v>
      </c>
      <c r="Y121" s="99">
        <f>IF(COUNT(Table25[[#This Row],[Darba sākuma datums1]:[Amata pienākumu izpildes termiņš, vai darba beigu datums par kuru iesniegts MP2]])=2,MIN(DATE($Y$23,12,31),$D121)-MAX(DATE($Y$23,1,1),$C121)+1,0)</f>
        <v>0</v>
      </c>
      <c r="Z121" s="99">
        <f>IF(COUNT(Table25[[#This Row],[Darba sākuma datums1]:[Amata pienākumu izpildes termiņš, vai darba beigu datums par kuru iesniegts MP2]])=2,MIN(DATE($Z$23,12,31),$D121)-MAX(DATE(Z$23,1,1),$C121)+1,0)</f>
        <v>0</v>
      </c>
      <c r="AA121" s="99">
        <f>IF(COUNT(Table25[[#This Row],[Darba sākuma datums1]:[Amata pienākumu izpildes termiņš, vai darba beigu datums par kuru iesniegts MP2]])=2,MIN(DATE($AA$23,12,31),$D121)-MAX(DATE($AA$23,1,1),$C121)+1,0)</f>
        <v>0</v>
      </c>
      <c r="AB121" s="99">
        <f>IF(COUNT(Table25[[#This Row],[Darba sākuma datums1]:[Amata pienākumu izpildes termiņš, vai darba beigu datums par kuru iesniegts MP2]])=2,MIN(DATE($AB$23,12,31),$D121)-MAX(DATE($AB$23,1,1),$C121)+1,0)</f>
        <v>0</v>
      </c>
      <c r="AC121" s="99">
        <f>IF(COUNT(Table25[[#This Row],[Darba sākuma datums1]:[Amata pienākumu izpildes termiņš, vai darba beigu datums par kuru iesniegts MP2]])=2,MIN(DATE($AC$23,12,31),$D121)-MAX(DATE($AC$23,1,1),$C121)+1,0)</f>
        <v>0</v>
      </c>
      <c r="AD121" s="109">
        <f>IF(COUNT(Table25[[#This Row],[Darba sākuma datums1]:[Amata pienākumu izpildes termiņš, vai darba beigu datums par kuru iesniegts MP2]])=2,MIN(DATE($AD$23,12,31),$D121)-MAX(DATE($AD$23,1,1),$C121)+1,0)</f>
        <v>0</v>
      </c>
      <c r="AE121" s="106">
        <f t="shared" si="21"/>
        <v>0</v>
      </c>
      <c r="AF121" s="99">
        <f t="shared" si="12"/>
        <v>0</v>
      </c>
      <c r="AG121" s="99">
        <f t="shared" si="13"/>
        <v>0</v>
      </c>
      <c r="AH121" s="99">
        <f t="shared" si="14"/>
        <v>0</v>
      </c>
      <c r="AI121" s="99">
        <f t="shared" si="15"/>
        <v>0</v>
      </c>
      <c r="AJ121" s="99">
        <f t="shared" si="16"/>
        <v>0</v>
      </c>
      <c r="AK121" s="99">
        <f t="shared" si="17"/>
        <v>0</v>
      </c>
      <c r="AL121" s="99">
        <f t="shared" si="18"/>
        <v>0</v>
      </c>
      <c r="AM121" s="100">
        <f t="shared" si="19"/>
        <v>0</v>
      </c>
      <c r="AN121" s="103" t="e">
        <f>Table25[[#This Row],[2021]]/Table25[[#This Row],[d.2021]]</f>
        <v>#DIV/0!</v>
      </c>
      <c r="AO121" s="104" t="e">
        <f>Table25[[#This Row],[2022]]/Table25[[#This Row],[d.2022]]</f>
        <v>#DIV/0!</v>
      </c>
      <c r="AP121" s="104" t="e">
        <f>Table25[[#This Row],[2023]]/Table25[[#This Row],[d.2023]]</f>
        <v>#DIV/0!</v>
      </c>
      <c r="AQ121" s="104" t="e">
        <f>Table25[[#This Row],[2024]]/Table25[[#This Row],[d.2024]]</f>
        <v>#DIV/0!</v>
      </c>
      <c r="AR121" s="104" t="e">
        <f>Table25[[#This Row],[2025]]/Table25[[#This Row],[d.2025]]</f>
        <v>#DIV/0!</v>
      </c>
      <c r="AS121" s="104" t="e">
        <f>Table25[[#This Row],[2026]]/Table25[[#This Row],[d.2026]]</f>
        <v>#DIV/0!</v>
      </c>
      <c r="AT121" s="104" t="e">
        <f>Table25[[#This Row],[2027]]/Table25[[#This Row],[d.2027]]</f>
        <v>#DIV/0!</v>
      </c>
      <c r="AU121" s="104" t="e">
        <f>Table25[[#This Row],[2028]]/Table25[[#This Row],[d.2028]]</f>
        <v>#DIV/0!</v>
      </c>
      <c r="AV121" s="108" t="e">
        <f>Table25[[#This Row],[2029]]/Table25[[#This Row],[d.2029]]</f>
        <v>#DIV/0!</v>
      </c>
      <c r="AW121" s="97" t="e">
        <f>Table25[[#This Row],[e.2021]]/Table25[[#This Row],[Papildatvaļinājums par 20216]]</f>
        <v>#DIV/0!</v>
      </c>
      <c r="AX121" s="97" t="e">
        <f>Table25[[#This Row],[e.2022]]/Table25[[#This Row],[Papildatvaļinājums par 20226]]</f>
        <v>#DIV/0!</v>
      </c>
      <c r="AY121" s="97" t="e">
        <f>Table25[[#This Row],[e.2023]]/Table25[[#This Row],[Papildatvaļinājums par 20236]]</f>
        <v>#DIV/0!</v>
      </c>
      <c r="AZ121" s="97" t="e">
        <f>Table25[[#This Row],[e.2024]]/Table25[[#This Row],[Papildatvaļinājums par 20246]]</f>
        <v>#DIV/0!</v>
      </c>
      <c r="BA121" s="97" t="e">
        <f>Table25[[#This Row],[e.2025]]/Table25[[#This Row],[Papildatvaļinājums par 20256]]</f>
        <v>#DIV/0!</v>
      </c>
      <c r="BB121" s="97" t="e">
        <f>Table25[[#This Row],[e.2026]]/Table25[[#This Row],[Papildatvaļinājums par 20266]]</f>
        <v>#DIV/0!</v>
      </c>
      <c r="BC121" s="97" t="e">
        <f>Table25[[#This Row],[e.2027]]/Table25[[#This Row],[Papildatvaļinājums par 20276]]</f>
        <v>#DIV/0!</v>
      </c>
      <c r="BD121" s="97" t="e">
        <f>Table25[[#This Row],[e.2028]]/Table25[[#This Row],[Papildatvaļinājums par 20286]]</f>
        <v>#DIV/0!</v>
      </c>
      <c r="BE121" s="98" t="e">
        <f>Table25[[#This Row],[e.2029]]/Table25[[#This Row],[Papildatvaļinājums par 20296]]</f>
        <v>#DIV/0!</v>
      </c>
      <c r="BF121" s="85">
        <f>YEAR(Table25[[#This Row],[Ja papildatvaļinājums - darbinieka darba uzsākšana iestādē, ja darbs projektā nav uzsākts 1.janvārī4]])</f>
        <v>1900</v>
      </c>
      <c r="BG121" s="86">
        <f>MONTH(Table25[[#This Row],[Ja papildatvaļinājums - darbinieka darba uzsākšana iestādē, ja darbs projektā nav uzsākts 1.janvārī4]])</f>
        <v>1</v>
      </c>
      <c r="BH121" s="86">
        <f>DAY(Table25[[#This Row],[Ja papildatvaļinājums - darbinieka darba uzsākšana iestādē, ja darbs projektā nav uzsākts 1.janvārī4]])</f>
        <v>0</v>
      </c>
      <c r="BI121" s="147">
        <f t="shared" si="22"/>
        <v>1</v>
      </c>
      <c r="BJ121" s="144" cm="1">
        <f t="array" ref="BJ121">_xlfn.IFS($BF121=2021,$BI121,$BS121=2021,$BV121,$BF121&lt;2021,$BJ$22,$BS121&gt;2021,$BJ$22,$BF121&gt;2021,$BJ$22,$BS121&lt;2021,$BJ$22)</f>
        <v>365</v>
      </c>
      <c r="BK121" s="116" cm="1">
        <f t="array" ref="BK121">_xlfn.IFS($BF121=2022,$BI121,$BS121=2022,$BV121,$BF121&lt;2022,$BK$22,$BS121&gt;2022,$BK$22,$BF121&gt;2022,$BK$22,$BS121&lt;2022,$BK$22)</f>
        <v>365</v>
      </c>
      <c r="BL121" s="116" cm="1">
        <f t="array" ref="BL121">_xlfn.IFS($BF121=2023,$BI121,$BS121=2023,$BV121,$BF121&lt;2023,$BL$22,$BS121&gt;2023,$BL$22,$BF121&gt;2023,$BL$22,$BS121&lt;2023,$BL$22)</f>
        <v>365</v>
      </c>
      <c r="BM121" s="116" cm="1">
        <f t="array" ref="BM121">_xlfn.IFS($BF121=2024,$BI121,$BS121=2024,$BV121,$BF121&lt;2024,$BM$22,$BS121&gt;2024,$BM$22,$BF121&gt;2024,$BM$22,$BS121&lt;2024,$BM$22)</f>
        <v>366</v>
      </c>
      <c r="BN121" s="116" cm="1">
        <f t="array" ref="BN121">_xlfn.IFS($BF121=2025,$BI121,$BS121=2025,$BV121,$BF121&lt;2025,$BN$22,$BS121&gt;2025,$BN$22,$BF121&gt;2025,$BN$22,$BS121&lt;2025,$BN$22)</f>
        <v>365</v>
      </c>
      <c r="BO121" s="116" cm="1">
        <f t="array" ref="BO121">_xlfn.IFS($BF121=2026,$BI121,$BS121=2026,$BV121,$BF121&lt;2026,$BO$22,$BS121&gt;2026,$BO$22,$BF121&gt;2026,$BO$22,$BS121&lt;2026,$BO$22)</f>
        <v>365</v>
      </c>
      <c r="BP121" s="116" cm="1">
        <f t="array" ref="BP121">_xlfn.IFS($BF121=2027,$BI121,$BS121=2027,$BV121,$BF121&lt;2027,$BP$22,$BS121&gt;2027,$BP$22,$BF121&gt;2027,$BP$22,$BS121&lt;2027,$BP$22)</f>
        <v>365</v>
      </c>
      <c r="BQ121" s="116" cm="1">
        <f t="array" ref="BQ121">_xlfn.IFS($BF121=2028,$BI121,$BS121=2028,$BV121,$BF121&lt;2028,$BQ$22,$BS121&gt;2028,$BQ$22,$BF121&gt;2028,$BQ$22,$BS121&lt;2028,$BQ$22)</f>
        <v>366</v>
      </c>
      <c r="BR121" s="119" cm="1">
        <f t="array" ref="BR121">_xlfn.IFS($BF121=2029,$BI121,$BS121=2029,$BV121,$BF121&lt;2029,$BR$22,$BS121&gt;2029,$BR$22,$BF121&gt;2029,$BR$22,$BS121&lt;2029,$BR$22)</f>
        <v>365</v>
      </c>
      <c r="BS121" s="142">
        <f>YEAR(Table25[[#This Row],[Ja papildatvaļinājums - darbinieka darba beigšanas datums iestādē, ja darbs projektā nav beigts  31.decembrī5]])</f>
        <v>1900</v>
      </c>
      <c r="BT121" s="141">
        <f>MONTH(Table25[[#This Row],[Ja papildatvaļinājums - darbinieka darba beigšanas datums iestādē, ja darbs projektā nav beigts  31.decembrī5]])</f>
        <v>1</v>
      </c>
      <c r="BU121" s="141">
        <f>DAY(Table25[[#This Row],[Ja papildatvaļinājums - darbinieka darba beigšanas datums iestādē, ja darbs projektā nav beigts  31.decembrī5]])</f>
        <v>0</v>
      </c>
      <c r="BV121" s="141">
        <f>IF(YEAR($J121)=YEAR($K121),MIN(DATE($BS121,$BT121,$BU121),$K121)-MAX(DATE($BF121,$BG121,$BH121),$J121)+1,MIN(DATE($BS121,$BT121,$BU121),$K121)-MAX(DATE(Table25[[#This Row],[Darba beigu gads iestādē]],1,1))+1)</f>
        <v>1</v>
      </c>
    </row>
    <row r="122" spans="1:74" x14ac:dyDescent="0.3">
      <c r="A122" s="26">
        <v>99</v>
      </c>
      <c r="B122" s="3"/>
      <c r="C122" s="197"/>
      <c r="D122" s="198"/>
      <c r="E122" s="63">
        <f>SUMIF(Table25[[#This Row],[b.2021]:[c.2029]],"&gt;0",Table25[[#This Row],[b.2021]:[c.2029]])</f>
        <v>0</v>
      </c>
      <c r="F122" s="189"/>
      <c r="G122" s="190"/>
      <c r="H122" s="66">
        <f>Table25[[#This Row],[Atvaļinājuma dienu skaits, kas projektā attiecināts iepriekšējos MP ]]+Table25[[#This Row],[Atvaļinājuma dienu skaits, kas pieprasīts šajā MP3]]</f>
        <v>0</v>
      </c>
      <c r="I122" s="29">
        <f>Table25[[#This Row],[Atvaļinājums proporcionāli nostrādātajam laikam projektā (Visi atvaļinājumi kopā)]]-H122</f>
        <v>0</v>
      </c>
      <c r="J122" s="191"/>
      <c r="K122" s="192"/>
      <c r="L122" s="193"/>
      <c r="M122" s="194"/>
      <c r="N122" s="194"/>
      <c r="O122" s="194"/>
      <c r="P122" s="194"/>
      <c r="Q122" s="194"/>
      <c r="R122" s="194"/>
      <c r="S122" s="194"/>
      <c r="T122" s="195"/>
      <c r="U122" s="196"/>
      <c r="V122" s="106">
        <f>IF(COUNT(Table25[[#This Row],[Darba sākuma datums1]:[Amata pienākumu izpildes termiņš, vai darba beigu datums par kuru iesniegts MP2]])=2,MIN(DATE($V$23,12,31),$D122)-MAX(DATE($V$23,1,1),$C122)+1,0)</f>
        <v>0</v>
      </c>
      <c r="W122" s="99">
        <f>IF(COUNT(Table25[[#This Row],[Darba sākuma datums1]:[Amata pienākumu izpildes termiņš, vai darba beigu datums par kuru iesniegts MP2]])=2,MIN(DATE($W$23,12,31),$D122)-MAX(DATE($W$23,1,1),$C122)+1,0)</f>
        <v>0</v>
      </c>
      <c r="X122" s="99">
        <f>IF(COUNT(Table25[[#This Row],[Darba sākuma datums1]:[Amata pienākumu izpildes termiņš, vai darba beigu datums par kuru iesniegts MP2]])=2,MIN(DATE($X$23,12,31),$D122)-MAX(DATE($X$23,1,1),$C122)+1,0)</f>
        <v>0</v>
      </c>
      <c r="Y122" s="99">
        <f>IF(COUNT(Table25[[#This Row],[Darba sākuma datums1]:[Amata pienākumu izpildes termiņš, vai darba beigu datums par kuru iesniegts MP2]])=2,MIN(DATE($Y$23,12,31),$D122)-MAX(DATE($Y$23,1,1),$C122)+1,0)</f>
        <v>0</v>
      </c>
      <c r="Z122" s="99">
        <f>IF(COUNT(Table25[[#This Row],[Darba sākuma datums1]:[Amata pienākumu izpildes termiņš, vai darba beigu datums par kuru iesniegts MP2]])=2,MIN(DATE($Z$23,12,31),$D122)-MAX(DATE(Z$23,1,1),$C122)+1,0)</f>
        <v>0</v>
      </c>
      <c r="AA122" s="99">
        <f>IF(COUNT(Table25[[#This Row],[Darba sākuma datums1]:[Amata pienākumu izpildes termiņš, vai darba beigu datums par kuru iesniegts MP2]])=2,MIN(DATE($AA$23,12,31),$D122)-MAX(DATE($AA$23,1,1),$C122)+1,0)</f>
        <v>0</v>
      </c>
      <c r="AB122" s="99">
        <f>IF(COUNT(Table25[[#This Row],[Darba sākuma datums1]:[Amata pienākumu izpildes termiņš, vai darba beigu datums par kuru iesniegts MP2]])=2,MIN(DATE($AB$23,12,31),$D122)-MAX(DATE($AB$23,1,1),$C122)+1,0)</f>
        <v>0</v>
      </c>
      <c r="AC122" s="99">
        <f>IF(COUNT(Table25[[#This Row],[Darba sākuma datums1]:[Amata pienākumu izpildes termiņš, vai darba beigu datums par kuru iesniegts MP2]])=2,MIN(DATE($AC$23,12,31),$D122)-MAX(DATE($AC$23,1,1),$C122)+1,0)</f>
        <v>0</v>
      </c>
      <c r="AD122" s="109">
        <f>IF(COUNT(Table25[[#This Row],[Darba sākuma datums1]:[Amata pienākumu izpildes termiņš, vai darba beigu datums par kuru iesniegts MP2]])=2,MIN(DATE($AD$23,12,31),$D122)-MAX(DATE($AD$23,1,1),$C122)+1,0)</f>
        <v>0</v>
      </c>
      <c r="AE122" s="106">
        <f t="shared" si="21"/>
        <v>0</v>
      </c>
      <c r="AF122" s="99">
        <f t="shared" si="12"/>
        <v>0</v>
      </c>
      <c r="AG122" s="99">
        <f t="shared" si="13"/>
        <v>0</v>
      </c>
      <c r="AH122" s="99">
        <f t="shared" si="14"/>
        <v>0</v>
      </c>
      <c r="AI122" s="99">
        <f t="shared" si="15"/>
        <v>0</v>
      </c>
      <c r="AJ122" s="99">
        <f t="shared" si="16"/>
        <v>0</v>
      </c>
      <c r="AK122" s="99">
        <f t="shared" si="17"/>
        <v>0</v>
      </c>
      <c r="AL122" s="99">
        <f t="shared" si="18"/>
        <v>0</v>
      </c>
      <c r="AM122" s="100">
        <f t="shared" si="19"/>
        <v>0</v>
      </c>
      <c r="AN122" s="103" t="e">
        <f>Table25[[#This Row],[2021]]/Table25[[#This Row],[d.2021]]</f>
        <v>#DIV/0!</v>
      </c>
      <c r="AO122" s="104" t="e">
        <f>Table25[[#This Row],[2022]]/Table25[[#This Row],[d.2022]]</f>
        <v>#DIV/0!</v>
      </c>
      <c r="AP122" s="104" t="e">
        <f>Table25[[#This Row],[2023]]/Table25[[#This Row],[d.2023]]</f>
        <v>#DIV/0!</v>
      </c>
      <c r="AQ122" s="104" t="e">
        <f>Table25[[#This Row],[2024]]/Table25[[#This Row],[d.2024]]</f>
        <v>#DIV/0!</v>
      </c>
      <c r="AR122" s="104" t="e">
        <f>Table25[[#This Row],[2025]]/Table25[[#This Row],[d.2025]]</f>
        <v>#DIV/0!</v>
      </c>
      <c r="AS122" s="104" t="e">
        <f>Table25[[#This Row],[2026]]/Table25[[#This Row],[d.2026]]</f>
        <v>#DIV/0!</v>
      </c>
      <c r="AT122" s="104" t="e">
        <f>Table25[[#This Row],[2027]]/Table25[[#This Row],[d.2027]]</f>
        <v>#DIV/0!</v>
      </c>
      <c r="AU122" s="104" t="e">
        <f>Table25[[#This Row],[2028]]/Table25[[#This Row],[d.2028]]</f>
        <v>#DIV/0!</v>
      </c>
      <c r="AV122" s="108" t="e">
        <f>Table25[[#This Row],[2029]]/Table25[[#This Row],[d.2029]]</f>
        <v>#DIV/0!</v>
      </c>
      <c r="AW122" s="97" t="e">
        <f>Table25[[#This Row],[e.2021]]/Table25[[#This Row],[Papildatvaļinājums par 20216]]</f>
        <v>#DIV/0!</v>
      </c>
      <c r="AX122" s="97" t="e">
        <f>Table25[[#This Row],[e.2022]]/Table25[[#This Row],[Papildatvaļinājums par 20226]]</f>
        <v>#DIV/0!</v>
      </c>
      <c r="AY122" s="97" t="e">
        <f>Table25[[#This Row],[e.2023]]/Table25[[#This Row],[Papildatvaļinājums par 20236]]</f>
        <v>#DIV/0!</v>
      </c>
      <c r="AZ122" s="97" t="e">
        <f>Table25[[#This Row],[e.2024]]/Table25[[#This Row],[Papildatvaļinājums par 20246]]</f>
        <v>#DIV/0!</v>
      </c>
      <c r="BA122" s="97" t="e">
        <f>Table25[[#This Row],[e.2025]]/Table25[[#This Row],[Papildatvaļinājums par 20256]]</f>
        <v>#DIV/0!</v>
      </c>
      <c r="BB122" s="97" t="e">
        <f>Table25[[#This Row],[e.2026]]/Table25[[#This Row],[Papildatvaļinājums par 20266]]</f>
        <v>#DIV/0!</v>
      </c>
      <c r="BC122" s="97" t="e">
        <f>Table25[[#This Row],[e.2027]]/Table25[[#This Row],[Papildatvaļinājums par 20276]]</f>
        <v>#DIV/0!</v>
      </c>
      <c r="BD122" s="97" t="e">
        <f>Table25[[#This Row],[e.2028]]/Table25[[#This Row],[Papildatvaļinājums par 20286]]</f>
        <v>#DIV/0!</v>
      </c>
      <c r="BE122" s="98" t="e">
        <f>Table25[[#This Row],[e.2029]]/Table25[[#This Row],[Papildatvaļinājums par 20296]]</f>
        <v>#DIV/0!</v>
      </c>
      <c r="BF122" s="85">
        <f>YEAR(Table25[[#This Row],[Ja papildatvaļinājums - darbinieka darba uzsākšana iestādē, ja darbs projektā nav uzsākts 1.janvārī4]])</f>
        <v>1900</v>
      </c>
      <c r="BG122" s="86">
        <f>MONTH(Table25[[#This Row],[Ja papildatvaļinājums - darbinieka darba uzsākšana iestādē, ja darbs projektā nav uzsākts 1.janvārī4]])</f>
        <v>1</v>
      </c>
      <c r="BH122" s="86">
        <f>DAY(Table25[[#This Row],[Ja papildatvaļinājums - darbinieka darba uzsākšana iestādē, ja darbs projektā nav uzsākts 1.janvārī4]])</f>
        <v>0</v>
      </c>
      <c r="BI122" s="147">
        <f t="shared" si="22"/>
        <v>1</v>
      </c>
      <c r="BJ122" s="144" cm="1">
        <f t="array" ref="BJ122">_xlfn.IFS($BF122=2021,$BI122,$BS122=2021,$BV122,$BF122&lt;2021,$BJ$22,$BS122&gt;2021,$BJ$22,$BF122&gt;2021,$BJ$22,$BS122&lt;2021,$BJ$22)</f>
        <v>365</v>
      </c>
      <c r="BK122" s="116" cm="1">
        <f t="array" ref="BK122">_xlfn.IFS($BF122=2022,$BI122,$BS122=2022,$BV122,$BF122&lt;2022,$BK$22,$BS122&gt;2022,$BK$22,$BF122&gt;2022,$BK$22,$BS122&lt;2022,$BK$22)</f>
        <v>365</v>
      </c>
      <c r="BL122" s="116" cm="1">
        <f t="array" ref="BL122">_xlfn.IFS($BF122=2023,$BI122,$BS122=2023,$BV122,$BF122&lt;2023,$BL$22,$BS122&gt;2023,$BL$22,$BF122&gt;2023,$BL$22,$BS122&lt;2023,$BL$22)</f>
        <v>365</v>
      </c>
      <c r="BM122" s="116" cm="1">
        <f t="array" ref="BM122">_xlfn.IFS($BF122=2024,$BI122,$BS122=2024,$BV122,$BF122&lt;2024,$BM$22,$BS122&gt;2024,$BM$22,$BF122&gt;2024,$BM$22,$BS122&lt;2024,$BM$22)</f>
        <v>366</v>
      </c>
      <c r="BN122" s="116" cm="1">
        <f t="array" ref="BN122">_xlfn.IFS($BF122=2025,$BI122,$BS122=2025,$BV122,$BF122&lt;2025,$BN$22,$BS122&gt;2025,$BN$22,$BF122&gt;2025,$BN$22,$BS122&lt;2025,$BN$22)</f>
        <v>365</v>
      </c>
      <c r="BO122" s="116" cm="1">
        <f t="array" ref="BO122">_xlfn.IFS($BF122=2026,$BI122,$BS122=2026,$BV122,$BF122&lt;2026,$BO$22,$BS122&gt;2026,$BO$22,$BF122&gt;2026,$BO$22,$BS122&lt;2026,$BO$22)</f>
        <v>365</v>
      </c>
      <c r="BP122" s="116" cm="1">
        <f t="array" ref="BP122">_xlfn.IFS($BF122=2027,$BI122,$BS122=2027,$BV122,$BF122&lt;2027,$BP$22,$BS122&gt;2027,$BP$22,$BF122&gt;2027,$BP$22,$BS122&lt;2027,$BP$22)</f>
        <v>365</v>
      </c>
      <c r="BQ122" s="116" cm="1">
        <f t="array" ref="BQ122">_xlfn.IFS($BF122=2028,$BI122,$BS122=2028,$BV122,$BF122&lt;2028,$BQ$22,$BS122&gt;2028,$BQ$22,$BF122&gt;2028,$BQ$22,$BS122&lt;2028,$BQ$22)</f>
        <v>366</v>
      </c>
      <c r="BR122" s="119" cm="1">
        <f t="array" ref="BR122">_xlfn.IFS($BF122=2029,$BI122,$BS122=2029,$BV122,$BF122&lt;2029,$BR$22,$BS122&gt;2029,$BR$22,$BF122&gt;2029,$BR$22,$BS122&lt;2029,$BR$22)</f>
        <v>365</v>
      </c>
      <c r="BS122" s="142">
        <f>YEAR(Table25[[#This Row],[Ja papildatvaļinājums - darbinieka darba beigšanas datums iestādē, ja darbs projektā nav beigts  31.decembrī5]])</f>
        <v>1900</v>
      </c>
      <c r="BT122" s="141">
        <f>MONTH(Table25[[#This Row],[Ja papildatvaļinājums - darbinieka darba beigšanas datums iestādē, ja darbs projektā nav beigts  31.decembrī5]])</f>
        <v>1</v>
      </c>
      <c r="BU122" s="141">
        <f>DAY(Table25[[#This Row],[Ja papildatvaļinājums - darbinieka darba beigšanas datums iestādē, ja darbs projektā nav beigts  31.decembrī5]])</f>
        <v>0</v>
      </c>
      <c r="BV122" s="141">
        <f>IF(YEAR($J122)=YEAR($K122),MIN(DATE($BS122,$BT122,$BU122),$K122)-MAX(DATE($BF122,$BG122,$BH122),$J122)+1,MIN(DATE($BS122,$BT122,$BU122),$K122)-MAX(DATE(Table25[[#This Row],[Darba beigu gads iestādē]],1,1))+1)</f>
        <v>1</v>
      </c>
    </row>
    <row r="123" spans="1:74" x14ac:dyDescent="0.3">
      <c r="A123" s="26">
        <v>100</v>
      </c>
      <c r="B123" s="3"/>
      <c r="C123" s="197"/>
      <c r="D123" s="198"/>
      <c r="E123" s="63">
        <f>SUMIF(Table25[[#This Row],[b.2021]:[c.2029]],"&gt;0",Table25[[#This Row],[b.2021]:[c.2029]])</f>
        <v>0</v>
      </c>
      <c r="F123" s="189"/>
      <c r="G123" s="190"/>
      <c r="H123" s="66">
        <f>Table25[[#This Row],[Atvaļinājuma dienu skaits, kas projektā attiecināts iepriekšējos MP ]]+Table25[[#This Row],[Atvaļinājuma dienu skaits, kas pieprasīts šajā MP3]]</f>
        <v>0</v>
      </c>
      <c r="I123" s="29">
        <f>Table25[[#This Row],[Atvaļinājums proporcionāli nostrādātajam laikam projektā (Visi atvaļinājumi kopā)]]-H123</f>
        <v>0</v>
      </c>
      <c r="J123" s="191"/>
      <c r="K123" s="192"/>
      <c r="L123" s="193"/>
      <c r="M123" s="194"/>
      <c r="N123" s="194"/>
      <c r="O123" s="194"/>
      <c r="P123" s="194"/>
      <c r="Q123" s="194"/>
      <c r="R123" s="194"/>
      <c r="S123" s="194"/>
      <c r="T123" s="195"/>
      <c r="U123" s="196"/>
      <c r="V123" s="106">
        <f>IF(COUNT(Table25[[#This Row],[Darba sākuma datums1]:[Amata pienākumu izpildes termiņš, vai darba beigu datums par kuru iesniegts MP2]])=2,MIN(DATE($V$23,12,31),$D123)-MAX(DATE($V$23,1,1),$C123)+1,0)</f>
        <v>0</v>
      </c>
      <c r="W123" s="99">
        <f>IF(COUNT(Table25[[#This Row],[Darba sākuma datums1]:[Amata pienākumu izpildes termiņš, vai darba beigu datums par kuru iesniegts MP2]])=2,MIN(DATE($W$23,12,31),$D123)-MAX(DATE($W$23,1,1),$C123)+1,0)</f>
        <v>0</v>
      </c>
      <c r="X123" s="99">
        <f>IF(COUNT(Table25[[#This Row],[Darba sākuma datums1]:[Amata pienākumu izpildes termiņš, vai darba beigu datums par kuru iesniegts MP2]])=2,MIN(DATE($X$23,12,31),$D123)-MAX(DATE($X$23,1,1),$C123)+1,0)</f>
        <v>0</v>
      </c>
      <c r="Y123" s="99">
        <f>IF(COUNT(Table25[[#This Row],[Darba sākuma datums1]:[Amata pienākumu izpildes termiņš, vai darba beigu datums par kuru iesniegts MP2]])=2,MIN(DATE($Y$23,12,31),$D123)-MAX(DATE($Y$23,1,1),$C123)+1,0)</f>
        <v>0</v>
      </c>
      <c r="Z123" s="99">
        <f>IF(COUNT(Table25[[#This Row],[Darba sākuma datums1]:[Amata pienākumu izpildes termiņš, vai darba beigu datums par kuru iesniegts MP2]])=2,MIN(DATE($Z$23,12,31),$D123)-MAX(DATE(Z$23,1,1),$C123)+1,0)</f>
        <v>0</v>
      </c>
      <c r="AA123" s="99">
        <f>IF(COUNT(Table25[[#This Row],[Darba sākuma datums1]:[Amata pienākumu izpildes termiņš, vai darba beigu datums par kuru iesniegts MP2]])=2,MIN(DATE($AA$23,12,31),$D123)-MAX(DATE($AA$23,1,1),$C123)+1,0)</f>
        <v>0</v>
      </c>
      <c r="AB123" s="99">
        <f>IF(COUNT(Table25[[#This Row],[Darba sākuma datums1]:[Amata pienākumu izpildes termiņš, vai darba beigu datums par kuru iesniegts MP2]])=2,MIN(DATE($AB$23,12,31),$D123)-MAX(DATE($AB$23,1,1),$C123)+1,0)</f>
        <v>0</v>
      </c>
      <c r="AC123" s="99">
        <f>IF(COUNT(Table25[[#This Row],[Darba sākuma datums1]:[Amata pienākumu izpildes termiņš, vai darba beigu datums par kuru iesniegts MP2]])=2,MIN(DATE($AC$23,12,31),$D123)-MAX(DATE($AC$23,1,1),$C123)+1,0)</f>
        <v>0</v>
      </c>
      <c r="AD123" s="109">
        <f>IF(COUNT(Table25[[#This Row],[Darba sākuma datums1]:[Amata pienākumu izpildes termiņš, vai darba beigu datums par kuru iesniegts MP2]])=2,MIN(DATE($AD$23,12,31),$D123)-MAX(DATE($AD$23,1,1),$C123)+1,0)</f>
        <v>0</v>
      </c>
      <c r="AE123" s="106">
        <f t="shared" si="21"/>
        <v>0</v>
      </c>
      <c r="AF123" s="99">
        <f t="shared" si="12"/>
        <v>0</v>
      </c>
      <c r="AG123" s="99">
        <f t="shared" si="13"/>
        <v>0</v>
      </c>
      <c r="AH123" s="99">
        <f t="shared" si="14"/>
        <v>0</v>
      </c>
      <c r="AI123" s="99">
        <f t="shared" si="15"/>
        <v>0</v>
      </c>
      <c r="AJ123" s="99">
        <f t="shared" si="16"/>
        <v>0</v>
      </c>
      <c r="AK123" s="99">
        <f t="shared" si="17"/>
        <v>0</v>
      </c>
      <c r="AL123" s="99">
        <f t="shared" si="18"/>
        <v>0</v>
      </c>
      <c r="AM123" s="100">
        <f t="shared" si="19"/>
        <v>0</v>
      </c>
      <c r="AN123" s="103" t="e">
        <f>Table25[[#This Row],[2021]]/Table25[[#This Row],[d.2021]]</f>
        <v>#DIV/0!</v>
      </c>
      <c r="AO123" s="104" t="e">
        <f>Table25[[#This Row],[2022]]/Table25[[#This Row],[d.2022]]</f>
        <v>#DIV/0!</v>
      </c>
      <c r="AP123" s="104" t="e">
        <f>Table25[[#This Row],[2023]]/Table25[[#This Row],[d.2023]]</f>
        <v>#DIV/0!</v>
      </c>
      <c r="AQ123" s="104" t="e">
        <f>Table25[[#This Row],[2024]]/Table25[[#This Row],[d.2024]]</f>
        <v>#DIV/0!</v>
      </c>
      <c r="AR123" s="104" t="e">
        <f>Table25[[#This Row],[2025]]/Table25[[#This Row],[d.2025]]</f>
        <v>#DIV/0!</v>
      </c>
      <c r="AS123" s="104" t="e">
        <f>Table25[[#This Row],[2026]]/Table25[[#This Row],[d.2026]]</f>
        <v>#DIV/0!</v>
      </c>
      <c r="AT123" s="104" t="e">
        <f>Table25[[#This Row],[2027]]/Table25[[#This Row],[d.2027]]</f>
        <v>#DIV/0!</v>
      </c>
      <c r="AU123" s="104" t="e">
        <f>Table25[[#This Row],[2028]]/Table25[[#This Row],[d.2028]]</f>
        <v>#DIV/0!</v>
      </c>
      <c r="AV123" s="108" t="e">
        <f>Table25[[#This Row],[2029]]/Table25[[#This Row],[d.2029]]</f>
        <v>#DIV/0!</v>
      </c>
      <c r="AW123" s="97" t="e">
        <f>Table25[[#This Row],[e.2021]]/Table25[[#This Row],[Papildatvaļinājums par 20216]]</f>
        <v>#DIV/0!</v>
      </c>
      <c r="AX123" s="97" t="e">
        <f>Table25[[#This Row],[e.2022]]/Table25[[#This Row],[Papildatvaļinājums par 20226]]</f>
        <v>#DIV/0!</v>
      </c>
      <c r="AY123" s="97" t="e">
        <f>Table25[[#This Row],[e.2023]]/Table25[[#This Row],[Papildatvaļinājums par 20236]]</f>
        <v>#DIV/0!</v>
      </c>
      <c r="AZ123" s="97" t="e">
        <f>Table25[[#This Row],[e.2024]]/Table25[[#This Row],[Papildatvaļinājums par 20246]]</f>
        <v>#DIV/0!</v>
      </c>
      <c r="BA123" s="97" t="e">
        <f>Table25[[#This Row],[e.2025]]/Table25[[#This Row],[Papildatvaļinājums par 20256]]</f>
        <v>#DIV/0!</v>
      </c>
      <c r="BB123" s="97" t="e">
        <f>Table25[[#This Row],[e.2026]]/Table25[[#This Row],[Papildatvaļinājums par 20266]]</f>
        <v>#DIV/0!</v>
      </c>
      <c r="BC123" s="97" t="e">
        <f>Table25[[#This Row],[e.2027]]/Table25[[#This Row],[Papildatvaļinājums par 20276]]</f>
        <v>#DIV/0!</v>
      </c>
      <c r="BD123" s="97" t="e">
        <f>Table25[[#This Row],[e.2028]]/Table25[[#This Row],[Papildatvaļinājums par 20286]]</f>
        <v>#DIV/0!</v>
      </c>
      <c r="BE123" s="98" t="e">
        <f>Table25[[#This Row],[e.2029]]/Table25[[#This Row],[Papildatvaļinājums par 20296]]</f>
        <v>#DIV/0!</v>
      </c>
      <c r="BF123" s="85">
        <f>YEAR(Table25[[#This Row],[Ja papildatvaļinājums - darbinieka darba uzsākšana iestādē, ja darbs projektā nav uzsākts 1.janvārī4]])</f>
        <v>1900</v>
      </c>
      <c r="BG123" s="86">
        <f>MONTH(Table25[[#This Row],[Ja papildatvaļinājums - darbinieka darba uzsākšana iestādē, ja darbs projektā nav uzsākts 1.janvārī4]])</f>
        <v>1</v>
      </c>
      <c r="BH123" s="86">
        <f>DAY(Table25[[#This Row],[Ja papildatvaļinājums - darbinieka darba uzsākšana iestādē, ja darbs projektā nav uzsākts 1.janvārī4]])</f>
        <v>0</v>
      </c>
      <c r="BI123" s="147">
        <f t="shared" si="22"/>
        <v>1</v>
      </c>
      <c r="BJ123" s="144" cm="1">
        <f t="array" ref="BJ123">_xlfn.IFS($BF123=2021,$BI123,$BS123=2021,$BV123,$BF123&lt;2021,$BJ$22,$BS123&gt;2021,$BJ$22,$BF123&gt;2021,$BJ$22,$BS123&lt;2021,$BJ$22)</f>
        <v>365</v>
      </c>
      <c r="BK123" s="116" cm="1">
        <f t="array" ref="BK123">_xlfn.IFS($BF123=2022,$BI123,$BS123=2022,$BV123,$BF123&lt;2022,$BK$22,$BS123&gt;2022,$BK$22,$BF123&gt;2022,$BK$22,$BS123&lt;2022,$BK$22)</f>
        <v>365</v>
      </c>
      <c r="BL123" s="116" cm="1">
        <f t="array" ref="BL123">_xlfn.IFS($BF123=2023,$BI123,$BS123=2023,$BV123,$BF123&lt;2023,$BL$22,$BS123&gt;2023,$BL$22,$BF123&gt;2023,$BL$22,$BS123&lt;2023,$BL$22)</f>
        <v>365</v>
      </c>
      <c r="BM123" s="116" cm="1">
        <f t="array" ref="BM123">_xlfn.IFS($BF123=2024,$BI123,$BS123=2024,$BV123,$BF123&lt;2024,$BM$22,$BS123&gt;2024,$BM$22,$BF123&gt;2024,$BM$22,$BS123&lt;2024,$BM$22)</f>
        <v>366</v>
      </c>
      <c r="BN123" s="116" cm="1">
        <f t="array" ref="BN123">_xlfn.IFS($BF123=2025,$BI123,$BS123=2025,$BV123,$BF123&lt;2025,$BN$22,$BS123&gt;2025,$BN$22,$BF123&gt;2025,$BN$22,$BS123&lt;2025,$BN$22)</f>
        <v>365</v>
      </c>
      <c r="BO123" s="116" cm="1">
        <f t="array" ref="BO123">_xlfn.IFS($BF123=2026,$BI123,$BS123=2026,$BV123,$BF123&lt;2026,$BO$22,$BS123&gt;2026,$BO$22,$BF123&gt;2026,$BO$22,$BS123&lt;2026,$BO$22)</f>
        <v>365</v>
      </c>
      <c r="BP123" s="116" cm="1">
        <f t="array" ref="BP123">_xlfn.IFS($BF123=2027,$BI123,$BS123=2027,$BV123,$BF123&lt;2027,$BP$22,$BS123&gt;2027,$BP$22,$BF123&gt;2027,$BP$22,$BS123&lt;2027,$BP$22)</f>
        <v>365</v>
      </c>
      <c r="BQ123" s="116" cm="1">
        <f t="array" ref="BQ123">_xlfn.IFS($BF123=2028,$BI123,$BS123=2028,$BV123,$BF123&lt;2028,$BQ$22,$BS123&gt;2028,$BQ$22,$BF123&gt;2028,$BQ$22,$BS123&lt;2028,$BQ$22)</f>
        <v>366</v>
      </c>
      <c r="BR123" s="119" cm="1">
        <f t="array" ref="BR123">_xlfn.IFS($BF123=2029,$BI123,$BS123=2029,$BV123,$BF123&lt;2029,$BR$22,$BS123&gt;2029,$BR$22,$BF123&gt;2029,$BR$22,$BS123&lt;2029,$BR$22)</f>
        <v>365</v>
      </c>
      <c r="BS123" s="142">
        <f>YEAR(Table25[[#This Row],[Ja papildatvaļinājums - darbinieka darba beigšanas datums iestādē, ja darbs projektā nav beigts  31.decembrī5]])</f>
        <v>1900</v>
      </c>
      <c r="BT123" s="141">
        <f>MONTH(Table25[[#This Row],[Ja papildatvaļinājums - darbinieka darba beigšanas datums iestādē, ja darbs projektā nav beigts  31.decembrī5]])</f>
        <v>1</v>
      </c>
      <c r="BU123" s="141">
        <f>DAY(Table25[[#This Row],[Ja papildatvaļinājums - darbinieka darba beigšanas datums iestādē, ja darbs projektā nav beigts  31.decembrī5]])</f>
        <v>0</v>
      </c>
      <c r="BV123" s="141">
        <f>IF(YEAR($J123)=YEAR($K123),MIN(DATE($BS123,$BT123,$BU123),$K123)-MAX(DATE($BF123,$BG123,$BH123),$J123)+1,MIN(DATE($BS123,$BT123,$BU123),$K123)-MAX(DATE(Table25[[#This Row],[Darba beigu gads iestādē]],1,1))+1)</f>
        <v>1</v>
      </c>
    </row>
    <row r="124" spans="1:74" x14ac:dyDescent="0.3">
      <c r="A124" s="26">
        <v>101</v>
      </c>
      <c r="B124" s="3"/>
      <c r="C124" s="197"/>
      <c r="D124" s="198"/>
      <c r="E124" s="63">
        <f>SUMIF(Table25[[#This Row],[b.2021]:[c.2029]],"&gt;0",Table25[[#This Row],[b.2021]:[c.2029]])</f>
        <v>0</v>
      </c>
      <c r="F124" s="189"/>
      <c r="G124" s="190"/>
      <c r="H124" s="66">
        <f>Table25[[#This Row],[Atvaļinājuma dienu skaits, kas projektā attiecināts iepriekšējos MP ]]+Table25[[#This Row],[Atvaļinājuma dienu skaits, kas pieprasīts šajā MP3]]</f>
        <v>0</v>
      </c>
      <c r="I124" s="29">
        <f>Table25[[#This Row],[Atvaļinājums proporcionāli nostrādātajam laikam projektā (Visi atvaļinājumi kopā)]]-H124</f>
        <v>0</v>
      </c>
      <c r="J124" s="191"/>
      <c r="K124" s="192"/>
      <c r="L124" s="193"/>
      <c r="M124" s="194"/>
      <c r="N124" s="194"/>
      <c r="O124" s="194"/>
      <c r="P124" s="194"/>
      <c r="Q124" s="194"/>
      <c r="R124" s="194"/>
      <c r="S124" s="194"/>
      <c r="T124" s="195"/>
      <c r="U124" s="196"/>
      <c r="V124" s="106">
        <f>IF(COUNT(Table25[[#This Row],[Darba sākuma datums1]:[Amata pienākumu izpildes termiņš, vai darba beigu datums par kuru iesniegts MP2]])=2,MIN(DATE($V$23,12,31),$D124)-MAX(DATE($V$23,1,1),$C124)+1,0)</f>
        <v>0</v>
      </c>
      <c r="W124" s="99">
        <f>IF(COUNT(Table25[[#This Row],[Darba sākuma datums1]:[Amata pienākumu izpildes termiņš, vai darba beigu datums par kuru iesniegts MP2]])=2,MIN(DATE($W$23,12,31),$D124)-MAX(DATE($W$23,1,1),$C124)+1,0)</f>
        <v>0</v>
      </c>
      <c r="X124" s="99">
        <f>IF(COUNT(Table25[[#This Row],[Darba sākuma datums1]:[Amata pienākumu izpildes termiņš, vai darba beigu datums par kuru iesniegts MP2]])=2,MIN(DATE($X$23,12,31),$D124)-MAX(DATE($X$23,1,1),$C124)+1,0)</f>
        <v>0</v>
      </c>
      <c r="Y124" s="99">
        <f>IF(COUNT(Table25[[#This Row],[Darba sākuma datums1]:[Amata pienākumu izpildes termiņš, vai darba beigu datums par kuru iesniegts MP2]])=2,MIN(DATE($Y$23,12,31),$D124)-MAX(DATE($Y$23,1,1),$C124)+1,0)</f>
        <v>0</v>
      </c>
      <c r="Z124" s="99">
        <f>IF(COUNT(Table25[[#This Row],[Darba sākuma datums1]:[Amata pienākumu izpildes termiņš, vai darba beigu datums par kuru iesniegts MP2]])=2,MIN(DATE($Z$23,12,31),$D124)-MAX(DATE(Z$23,1,1),$C124)+1,0)</f>
        <v>0</v>
      </c>
      <c r="AA124" s="99">
        <f>IF(COUNT(Table25[[#This Row],[Darba sākuma datums1]:[Amata pienākumu izpildes termiņš, vai darba beigu datums par kuru iesniegts MP2]])=2,MIN(DATE($AA$23,12,31),$D124)-MAX(DATE($AA$23,1,1),$C124)+1,0)</f>
        <v>0</v>
      </c>
      <c r="AB124" s="99">
        <f>IF(COUNT(Table25[[#This Row],[Darba sākuma datums1]:[Amata pienākumu izpildes termiņš, vai darba beigu datums par kuru iesniegts MP2]])=2,MIN(DATE($AB$23,12,31),$D124)-MAX(DATE($AB$23,1,1),$C124)+1,0)</f>
        <v>0</v>
      </c>
      <c r="AC124" s="99">
        <f>IF(COUNT(Table25[[#This Row],[Darba sākuma datums1]:[Amata pienākumu izpildes termiņš, vai darba beigu datums par kuru iesniegts MP2]])=2,MIN(DATE($AC$23,12,31),$D124)-MAX(DATE($AC$23,1,1),$C124)+1,0)</f>
        <v>0</v>
      </c>
      <c r="AD124" s="109">
        <f>IF(COUNT(Table25[[#This Row],[Darba sākuma datums1]:[Amata pienākumu izpildes termiņš, vai darba beigu datums par kuru iesniegts MP2]])=2,MIN(DATE($AD$23,12,31),$D124)-MAX(DATE($AD$23,1,1),$C124)+1,0)</f>
        <v>0</v>
      </c>
      <c r="AE124" s="106">
        <f t="shared" si="21"/>
        <v>0</v>
      </c>
      <c r="AF124" s="99">
        <f t="shared" si="12"/>
        <v>0</v>
      </c>
      <c r="AG124" s="99">
        <f t="shared" si="13"/>
        <v>0</v>
      </c>
      <c r="AH124" s="99">
        <f t="shared" si="14"/>
        <v>0</v>
      </c>
      <c r="AI124" s="99">
        <f t="shared" si="15"/>
        <v>0</v>
      </c>
      <c r="AJ124" s="99">
        <f t="shared" si="16"/>
        <v>0</v>
      </c>
      <c r="AK124" s="99">
        <f t="shared" si="17"/>
        <v>0</v>
      </c>
      <c r="AL124" s="99">
        <f t="shared" si="18"/>
        <v>0</v>
      </c>
      <c r="AM124" s="100">
        <f t="shared" si="19"/>
        <v>0</v>
      </c>
      <c r="AN124" s="103" t="e">
        <f>Table25[[#This Row],[2021]]/Table25[[#This Row],[d.2021]]</f>
        <v>#DIV/0!</v>
      </c>
      <c r="AO124" s="104" t="e">
        <f>Table25[[#This Row],[2022]]/Table25[[#This Row],[d.2022]]</f>
        <v>#DIV/0!</v>
      </c>
      <c r="AP124" s="104" t="e">
        <f>Table25[[#This Row],[2023]]/Table25[[#This Row],[d.2023]]</f>
        <v>#DIV/0!</v>
      </c>
      <c r="AQ124" s="104" t="e">
        <f>Table25[[#This Row],[2024]]/Table25[[#This Row],[d.2024]]</f>
        <v>#DIV/0!</v>
      </c>
      <c r="AR124" s="104" t="e">
        <f>Table25[[#This Row],[2025]]/Table25[[#This Row],[d.2025]]</f>
        <v>#DIV/0!</v>
      </c>
      <c r="AS124" s="104" t="e">
        <f>Table25[[#This Row],[2026]]/Table25[[#This Row],[d.2026]]</f>
        <v>#DIV/0!</v>
      </c>
      <c r="AT124" s="104" t="e">
        <f>Table25[[#This Row],[2027]]/Table25[[#This Row],[d.2027]]</f>
        <v>#DIV/0!</v>
      </c>
      <c r="AU124" s="104" t="e">
        <f>Table25[[#This Row],[2028]]/Table25[[#This Row],[d.2028]]</f>
        <v>#DIV/0!</v>
      </c>
      <c r="AV124" s="108" t="e">
        <f>Table25[[#This Row],[2029]]/Table25[[#This Row],[d.2029]]</f>
        <v>#DIV/0!</v>
      </c>
      <c r="AW124" s="97" t="e">
        <f>Table25[[#This Row],[e.2021]]/Table25[[#This Row],[Papildatvaļinājums par 20216]]</f>
        <v>#DIV/0!</v>
      </c>
      <c r="AX124" s="97" t="e">
        <f>Table25[[#This Row],[e.2022]]/Table25[[#This Row],[Papildatvaļinājums par 20226]]</f>
        <v>#DIV/0!</v>
      </c>
      <c r="AY124" s="97" t="e">
        <f>Table25[[#This Row],[e.2023]]/Table25[[#This Row],[Papildatvaļinājums par 20236]]</f>
        <v>#DIV/0!</v>
      </c>
      <c r="AZ124" s="97" t="e">
        <f>Table25[[#This Row],[e.2024]]/Table25[[#This Row],[Papildatvaļinājums par 20246]]</f>
        <v>#DIV/0!</v>
      </c>
      <c r="BA124" s="97" t="e">
        <f>Table25[[#This Row],[e.2025]]/Table25[[#This Row],[Papildatvaļinājums par 20256]]</f>
        <v>#DIV/0!</v>
      </c>
      <c r="BB124" s="97" t="e">
        <f>Table25[[#This Row],[e.2026]]/Table25[[#This Row],[Papildatvaļinājums par 20266]]</f>
        <v>#DIV/0!</v>
      </c>
      <c r="BC124" s="97" t="e">
        <f>Table25[[#This Row],[e.2027]]/Table25[[#This Row],[Papildatvaļinājums par 20276]]</f>
        <v>#DIV/0!</v>
      </c>
      <c r="BD124" s="97" t="e">
        <f>Table25[[#This Row],[e.2028]]/Table25[[#This Row],[Papildatvaļinājums par 20286]]</f>
        <v>#DIV/0!</v>
      </c>
      <c r="BE124" s="98" t="e">
        <f>Table25[[#This Row],[e.2029]]/Table25[[#This Row],[Papildatvaļinājums par 20296]]</f>
        <v>#DIV/0!</v>
      </c>
      <c r="BF124" s="85">
        <f>YEAR(Table25[[#This Row],[Ja papildatvaļinājums - darbinieka darba uzsākšana iestādē, ja darbs projektā nav uzsākts 1.janvārī4]])</f>
        <v>1900</v>
      </c>
      <c r="BG124" s="86">
        <f>MONTH(Table25[[#This Row],[Ja papildatvaļinājums - darbinieka darba uzsākšana iestādē, ja darbs projektā nav uzsākts 1.janvārī4]])</f>
        <v>1</v>
      </c>
      <c r="BH124" s="86">
        <f>DAY(Table25[[#This Row],[Ja papildatvaļinājums - darbinieka darba uzsākšana iestādē, ja darbs projektā nav uzsākts 1.janvārī4]])</f>
        <v>0</v>
      </c>
      <c r="BI124" s="147">
        <f t="shared" si="22"/>
        <v>1</v>
      </c>
      <c r="BJ124" s="144" cm="1">
        <f t="array" ref="BJ124">_xlfn.IFS($BF124=2021,$BI124,$BS124=2021,$BV124,$BF124&lt;2021,$BJ$22,$BS124&gt;2021,$BJ$22,$BF124&gt;2021,$BJ$22,$BS124&lt;2021,$BJ$22)</f>
        <v>365</v>
      </c>
      <c r="BK124" s="116" cm="1">
        <f t="array" ref="BK124">_xlfn.IFS($BF124=2022,$BI124,$BS124=2022,$BV124,$BF124&lt;2022,$BK$22,$BS124&gt;2022,$BK$22,$BF124&gt;2022,$BK$22,$BS124&lt;2022,$BK$22)</f>
        <v>365</v>
      </c>
      <c r="BL124" s="116" cm="1">
        <f t="array" ref="BL124">_xlfn.IFS($BF124=2023,$BI124,$BS124=2023,$BV124,$BF124&lt;2023,$BL$22,$BS124&gt;2023,$BL$22,$BF124&gt;2023,$BL$22,$BS124&lt;2023,$BL$22)</f>
        <v>365</v>
      </c>
      <c r="BM124" s="116" cm="1">
        <f t="array" ref="BM124">_xlfn.IFS($BF124=2024,$BI124,$BS124=2024,$BV124,$BF124&lt;2024,$BM$22,$BS124&gt;2024,$BM$22,$BF124&gt;2024,$BM$22,$BS124&lt;2024,$BM$22)</f>
        <v>366</v>
      </c>
      <c r="BN124" s="116" cm="1">
        <f t="array" ref="BN124">_xlfn.IFS($BF124=2025,$BI124,$BS124=2025,$BV124,$BF124&lt;2025,$BN$22,$BS124&gt;2025,$BN$22,$BF124&gt;2025,$BN$22,$BS124&lt;2025,$BN$22)</f>
        <v>365</v>
      </c>
      <c r="BO124" s="116" cm="1">
        <f t="array" ref="BO124">_xlfn.IFS($BF124=2026,$BI124,$BS124=2026,$BV124,$BF124&lt;2026,$BO$22,$BS124&gt;2026,$BO$22,$BF124&gt;2026,$BO$22,$BS124&lt;2026,$BO$22)</f>
        <v>365</v>
      </c>
      <c r="BP124" s="116" cm="1">
        <f t="array" ref="BP124">_xlfn.IFS($BF124=2027,$BI124,$BS124=2027,$BV124,$BF124&lt;2027,$BP$22,$BS124&gt;2027,$BP$22,$BF124&gt;2027,$BP$22,$BS124&lt;2027,$BP$22)</f>
        <v>365</v>
      </c>
      <c r="BQ124" s="116" cm="1">
        <f t="array" ref="BQ124">_xlfn.IFS($BF124=2028,$BI124,$BS124=2028,$BV124,$BF124&lt;2028,$BQ$22,$BS124&gt;2028,$BQ$22,$BF124&gt;2028,$BQ$22,$BS124&lt;2028,$BQ$22)</f>
        <v>366</v>
      </c>
      <c r="BR124" s="119" cm="1">
        <f t="array" ref="BR124">_xlfn.IFS($BF124=2029,$BI124,$BS124=2029,$BV124,$BF124&lt;2029,$BR$22,$BS124&gt;2029,$BR$22,$BF124&gt;2029,$BR$22,$BS124&lt;2029,$BR$22)</f>
        <v>365</v>
      </c>
      <c r="BS124" s="142">
        <f>YEAR(Table25[[#This Row],[Ja papildatvaļinājums - darbinieka darba beigšanas datums iestādē, ja darbs projektā nav beigts  31.decembrī5]])</f>
        <v>1900</v>
      </c>
      <c r="BT124" s="141">
        <f>MONTH(Table25[[#This Row],[Ja papildatvaļinājums - darbinieka darba beigšanas datums iestādē, ja darbs projektā nav beigts  31.decembrī5]])</f>
        <v>1</v>
      </c>
      <c r="BU124" s="141">
        <f>DAY(Table25[[#This Row],[Ja papildatvaļinājums - darbinieka darba beigšanas datums iestādē, ja darbs projektā nav beigts  31.decembrī5]])</f>
        <v>0</v>
      </c>
      <c r="BV124" s="141">
        <f>IF(YEAR($J124)=YEAR($K124),MIN(DATE($BS124,$BT124,$BU124),$K124)-MAX(DATE($BF124,$BG124,$BH124),$J124)+1,MIN(DATE($BS124,$BT124,$BU124),$K124)-MAX(DATE(Table25[[#This Row],[Darba beigu gads iestādē]],1,1))+1)</f>
        <v>1</v>
      </c>
    </row>
    <row r="125" spans="1:74" x14ac:dyDescent="0.3">
      <c r="A125" s="26">
        <v>102</v>
      </c>
      <c r="B125" s="3"/>
      <c r="C125" s="197"/>
      <c r="D125" s="198"/>
      <c r="E125" s="63">
        <f>SUMIF(Table25[[#This Row],[b.2021]:[c.2029]],"&gt;0",Table25[[#This Row],[b.2021]:[c.2029]])</f>
        <v>0</v>
      </c>
      <c r="F125" s="189"/>
      <c r="G125" s="190"/>
      <c r="H125" s="66">
        <f>Table25[[#This Row],[Atvaļinājuma dienu skaits, kas projektā attiecināts iepriekšējos MP ]]+Table25[[#This Row],[Atvaļinājuma dienu skaits, kas pieprasīts šajā MP3]]</f>
        <v>0</v>
      </c>
      <c r="I125" s="29">
        <f>Table25[[#This Row],[Atvaļinājums proporcionāli nostrādātajam laikam projektā (Visi atvaļinājumi kopā)]]-H125</f>
        <v>0</v>
      </c>
      <c r="J125" s="191"/>
      <c r="K125" s="192"/>
      <c r="L125" s="193"/>
      <c r="M125" s="194"/>
      <c r="N125" s="194"/>
      <c r="O125" s="194"/>
      <c r="P125" s="194"/>
      <c r="Q125" s="194"/>
      <c r="R125" s="194"/>
      <c r="S125" s="194"/>
      <c r="T125" s="195"/>
      <c r="U125" s="196"/>
      <c r="V125" s="106">
        <f>IF(COUNT(Table25[[#This Row],[Darba sākuma datums1]:[Amata pienākumu izpildes termiņš, vai darba beigu datums par kuru iesniegts MP2]])=2,MIN(DATE($V$23,12,31),$D125)-MAX(DATE($V$23,1,1),$C125)+1,0)</f>
        <v>0</v>
      </c>
      <c r="W125" s="99">
        <f>IF(COUNT(Table25[[#This Row],[Darba sākuma datums1]:[Amata pienākumu izpildes termiņš, vai darba beigu datums par kuru iesniegts MP2]])=2,MIN(DATE($W$23,12,31),$D125)-MAX(DATE($W$23,1,1),$C125)+1,0)</f>
        <v>0</v>
      </c>
      <c r="X125" s="99">
        <f>IF(COUNT(Table25[[#This Row],[Darba sākuma datums1]:[Amata pienākumu izpildes termiņš, vai darba beigu datums par kuru iesniegts MP2]])=2,MIN(DATE($X$23,12,31),$D125)-MAX(DATE($X$23,1,1),$C125)+1,0)</f>
        <v>0</v>
      </c>
      <c r="Y125" s="99">
        <f>IF(COUNT(Table25[[#This Row],[Darba sākuma datums1]:[Amata pienākumu izpildes termiņš, vai darba beigu datums par kuru iesniegts MP2]])=2,MIN(DATE($Y$23,12,31),$D125)-MAX(DATE($Y$23,1,1),$C125)+1,0)</f>
        <v>0</v>
      </c>
      <c r="Z125" s="99">
        <f>IF(COUNT(Table25[[#This Row],[Darba sākuma datums1]:[Amata pienākumu izpildes termiņš, vai darba beigu datums par kuru iesniegts MP2]])=2,MIN(DATE($Z$23,12,31),$D125)-MAX(DATE(Z$23,1,1),$C125)+1,0)</f>
        <v>0</v>
      </c>
      <c r="AA125" s="99">
        <f>IF(COUNT(Table25[[#This Row],[Darba sākuma datums1]:[Amata pienākumu izpildes termiņš, vai darba beigu datums par kuru iesniegts MP2]])=2,MIN(DATE($AA$23,12,31),$D125)-MAX(DATE($AA$23,1,1),$C125)+1,0)</f>
        <v>0</v>
      </c>
      <c r="AB125" s="99">
        <f>IF(COUNT(Table25[[#This Row],[Darba sākuma datums1]:[Amata pienākumu izpildes termiņš, vai darba beigu datums par kuru iesniegts MP2]])=2,MIN(DATE($AB$23,12,31),$D125)-MAX(DATE($AB$23,1,1),$C125)+1,0)</f>
        <v>0</v>
      </c>
      <c r="AC125" s="99">
        <f>IF(COUNT(Table25[[#This Row],[Darba sākuma datums1]:[Amata pienākumu izpildes termiņš, vai darba beigu datums par kuru iesniegts MP2]])=2,MIN(DATE($AC$23,12,31),$D125)-MAX(DATE($AC$23,1,1),$C125)+1,0)</f>
        <v>0</v>
      </c>
      <c r="AD125" s="109">
        <f>IF(COUNT(Table25[[#This Row],[Darba sākuma datums1]:[Amata pienākumu izpildes termiņš, vai darba beigu datums par kuru iesniegts MP2]])=2,MIN(DATE($AD$23,12,31),$D125)-MAX(DATE($AD$23,1,1),$C125)+1,0)</f>
        <v>0</v>
      </c>
      <c r="AE125" s="106">
        <f t="shared" si="21"/>
        <v>0</v>
      </c>
      <c r="AF125" s="99">
        <f t="shared" si="12"/>
        <v>0</v>
      </c>
      <c r="AG125" s="99">
        <f t="shared" si="13"/>
        <v>0</v>
      </c>
      <c r="AH125" s="99">
        <f t="shared" si="14"/>
        <v>0</v>
      </c>
      <c r="AI125" s="99">
        <f t="shared" si="15"/>
        <v>0</v>
      </c>
      <c r="AJ125" s="99">
        <f t="shared" si="16"/>
        <v>0</v>
      </c>
      <c r="AK125" s="99">
        <f t="shared" si="17"/>
        <v>0</v>
      </c>
      <c r="AL125" s="99">
        <f t="shared" si="18"/>
        <v>0</v>
      </c>
      <c r="AM125" s="100">
        <f t="shared" si="19"/>
        <v>0</v>
      </c>
      <c r="AN125" s="103" t="e">
        <f>Table25[[#This Row],[2021]]/Table25[[#This Row],[d.2021]]</f>
        <v>#DIV/0!</v>
      </c>
      <c r="AO125" s="104" t="e">
        <f>Table25[[#This Row],[2022]]/Table25[[#This Row],[d.2022]]</f>
        <v>#DIV/0!</v>
      </c>
      <c r="AP125" s="104" t="e">
        <f>Table25[[#This Row],[2023]]/Table25[[#This Row],[d.2023]]</f>
        <v>#DIV/0!</v>
      </c>
      <c r="AQ125" s="104" t="e">
        <f>Table25[[#This Row],[2024]]/Table25[[#This Row],[d.2024]]</f>
        <v>#DIV/0!</v>
      </c>
      <c r="AR125" s="104" t="e">
        <f>Table25[[#This Row],[2025]]/Table25[[#This Row],[d.2025]]</f>
        <v>#DIV/0!</v>
      </c>
      <c r="AS125" s="104" t="e">
        <f>Table25[[#This Row],[2026]]/Table25[[#This Row],[d.2026]]</f>
        <v>#DIV/0!</v>
      </c>
      <c r="AT125" s="104" t="e">
        <f>Table25[[#This Row],[2027]]/Table25[[#This Row],[d.2027]]</f>
        <v>#DIV/0!</v>
      </c>
      <c r="AU125" s="104" t="e">
        <f>Table25[[#This Row],[2028]]/Table25[[#This Row],[d.2028]]</f>
        <v>#DIV/0!</v>
      </c>
      <c r="AV125" s="108" t="e">
        <f>Table25[[#This Row],[2029]]/Table25[[#This Row],[d.2029]]</f>
        <v>#DIV/0!</v>
      </c>
      <c r="AW125" s="97" t="e">
        <f>Table25[[#This Row],[e.2021]]/Table25[[#This Row],[Papildatvaļinājums par 20216]]</f>
        <v>#DIV/0!</v>
      </c>
      <c r="AX125" s="97" t="e">
        <f>Table25[[#This Row],[e.2022]]/Table25[[#This Row],[Papildatvaļinājums par 20226]]</f>
        <v>#DIV/0!</v>
      </c>
      <c r="AY125" s="97" t="e">
        <f>Table25[[#This Row],[e.2023]]/Table25[[#This Row],[Papildatvaļinājums par 20236]]</f>
        <v>#DIV/0!</v>
      </c>
      <c r="AZ125" s="97" t="e">
        <f>Table25[[#This Row],[e.2024]]/Table25[[#This Row],[Papildatvaļinājums par 20246]]</f>
        <v>#DIV/0!</v>
      </c>
      <c r="BA125" s="97" t="e">
        <f>Table25[[#This Row],[e.2025]]/Table25[[#This Row],[Papildatvaļinājums par 20256]]</f>
        <v>#DIV/0!</v>
      </c>
      <c r="BB125" s="97" t="e">
        <f>Table25[[#This Row],[e.2026]]/Table25[[#This Row],[Papildatvaļinājums par 20266]]</f>
        <v>#DIV/0!</v>
      </c>
      <c r="BC125" s="97" t="e">
        <f>Table25[[#This Row],[e.2027]]/Table25[[#This Row],[Papildatvaļinājums par 20276]]</f>
        <v>#DIV/0!</v>
      </c>
      <c r="BD125" s="97" t="e">
        <f>Table25[[#This Row],[e.2028]]/Table25[[#This Row],[Papildatvaļinājums par 20286]]</f>
        <v>#DIV/0!</v>
      </c>
      <c r="BE125" s="98" t="e">
        <f>Table25[[#This Row],[e.2029]]/Table25[[#This Row],[Papildatvaļinājums par 20296]]</f>
        <v>#DIV/0!</v>
      </c>
      <c r="BF125" s="85">
        <f>YEAR(Table25[[#This Row],[Ja papildatvaļinājums - darbinieka darba uzsākšana iestādē, ja darbs projektā nav uzsākts 1.janvārī4]])</f>
        <v>1900</v>
      </c>
      <c r="BG125" s="86">
        <f>MONTH(Table25[[#This Row],[Ja papildatvaļinājums - darbinieka darba uzsākšana iestādē, ja darbs projektā nav uzsākts 1.janvārī4]])</f>
        <v>1</v>
      </c>
      <c r="BH125" s="86">
        <f>DAY(Table25[[#This Row],[Ja papildatvaļinājums - darbinieka darba uzsākšana iestādē, ja darbs projektā nav uzsākts 1.janvārī4]])</f>
        <v>0</v>
      </c>
      <c r="BI125" s="147">
        <f t="shared" si="22"/>
        <v>1</v>
      </c>
      <c r="BJ125" s="144" cm="1">
        <f t="array" ref="BJ125">_xlfn.IFS($BF125=2021,$BI125,$BS125=2021,$BV125,$BF125&lt;2021,$BJ$22,$BS125&gt;2021,$BJ$22,$BF125&gt;2021,$BJ$22,$BS125&lt;2021,$BJ$22)</f>
        <v>365</v>
      </c>
      <c r="BK125" s="116" cm="1">
        <f t="array" ref="BK125">_xlfn.IFS($BF125=2022,$BI125,$BS125=2022,$BV125,$BF125&lt;2022,$BK$22,$BS125&gt;2022,$BK$22,$BF125&gt;2022,$BK$22,$BS125&lt;2022,$BK$22)</f>
        <v>365</v>
      </c>
      <c r="BL125" s="116" cm="1">
        <f t="array" ref="BL125">_xlfn.IFS($BF125=2023,$BI125,$BS125=2023,$BV125,$BF125&lt;2023,$BL$22,$BS125&gt;2023,$BL$22,$BF125&gt;2023,$BL$22,$BS125&lt;2023,$BL$22)</f>
        <v>365</v>
      </c>
      <c r="BM125" s="116" cm="1">
        <f t="array" ref="BM125">_xlfn.IFS($BF125=2024,$BI125,$BS125=2024,$BV125,$BF125&lt;2024,$BM$22,$BS125&gt;2024,$BM$22,$BF125&gt;2024,$BM$22,$BS125&lt;2024,$BM$22)</f>
        <v>366</v>
      </c>
      <c r="BN125" s="116" cm="1">
        <f t="array" ref="BN125">_xlfn.IFS($BF125=2025,$BI125,$BS125=2025,$BV125,$BF125&lt;2025,$BN$22,$BS125&gt;2025,$BN$22,$BF125&gt;2025,$BN$22,$BS125&lt;2025,$BN$22)</f>
        <v>365</v>
      </c>
      <c r="BO125" s="116" cm="1">
        <f t="array" ref="BO125">_xlfn.IFS($BF125=2026,$BI125,$BS125=2026,$BV125,$BF125&lt;2026,$BO$22,$BS125&gt;2026,$BO$22,$BF125&gt;2026,$BO$22,$BS125&lt;2026,$BO$22)</f>
        <v>365</v>
      </c>
      <c r="BP125" s="116" cm="1">
        <f t="array" ref="BP125">_xlfn.IFS($BF125=2027,$BI125,$BS125=2027,$BV125,$BF125&lt;2027,$BP$22,$BS125&gt;2027,$BP$22,$BF125&gt;2027,$BP$22,$BS125&lt;2027,$BP$22)</f>
        <v>365</v>
      </c>
      <c r="BQ125" s="116" cm="1">
        <f t="array" ref="BQ125">_xlfn.IFS($BF125=2028,$BI125,$BS125=2028,$BV125,$BF125&lt;2028,$BQ$22,$BS125&gt;2028,$BQ$22,$BF125&gt;2028,$BQ$22,$BS125&lt;2028,$BQ$22)</f>
        <v>366</v>
      </c>
      <c r="BR125" s="119" cm="1">
        <f t="array" ref="BR125">_xlfn.IFS($BF125=2029,$BI125,$BS125=2029,$BV125,$BF125&lt;2029,$BR$22,$BS125&gt;2029,$BR$22,$BF125&gt;2029,$BR$22,$BS125&lt;2029,$BR$22)</f>
        <v>365</v>
      </c>
      <c r="BS125" s="142">
        <f>YEAR(Table25[[#This Row],[Ja papildatvaļinājums - darbinieka darba beigšanas datums iestādē, ja darbs projektā nav beigts  31.decembrī5]])</f>
        <v>1900</v>
      </c>
      <c r="BT125" s="141">
        <f>MONTH(Table25[[#This Row],[Ja papildatvaļinājums - darbinieka darba beigšanas datums iestādē, ja darbs projektā nav beigts  31.decembrī5]])</f>
        <v>1</v>
      </c>
      <c r="BU125" s="141">
        <f>DAY(Table25[[#This Row],[Ja papildatvaļinājums - darbinieka darba beigšanas datums iestādē, ja darbs projektā nav beigts  31.decembrī5]])</f>
        <v>0</v>
      </c>
      <c r="BV125" s="141">
        <f>IF(YEAR($J125)=YEAR($K125),MIN(DATE($BS125,$BT125,$BU125),$K125)-MAX(DATE($BF125,$BG125,$BH125),$J125)+1,MIN(DATE($BS125,$BT125,$BU125),$K125)-MAX(DATE(Table25[[#This Row],[Darba beigu gads iestādē]],1,1))+1)</f>
        <v>1</v>
      </c>
    </row>
    <row r="126" spans="1:74" x14ac:dyDescent="0.3">
      <c r="A126" s="26">
        <v>103</v>
      </c>
      <c r="B126" s="3"/>
      <c r="C126" s="197"/>
      <c r="D126" s="198"/>
      <c r="E126" s="63">
        <f>SUMIF(Table25[[#This Row],[b.2021]:[c.2029]],"&gt;0",Table25[[#This Row],[b.2021]:[c.2029]])</f>
        <v>0</v>
      </c>
      <c r="F126" s="189"/>
      <c r="G126" s="190"/>
      <c r="H126" s="66">
        <f>Table25[[#This Row],[Atvaļinājuma dienu skaits, kas projektā attiecināts iepriekšējos MP ]]+Table25[[#This Row],[Atvaļinājuma dienu skaits, kas pieprasīts šajā MP3]]</f>
        <v>0</v>
      </c>
      <c r="I126" s="29">
        <f>Table25[[#This Row],[Atvaļinājums proporcionāli nostrādātajam laikam projektā (Visi atvaļinājumi kopā)]]-H126</f>
        <v>0</v>
      </c>
      <c r="J126" s="191"/>
      <c r="K126" s="192"/>
      <c r="L126" s="193"/>
      <c r="M126" s="194"/>
      <c r="N126" s="194"/>
      <c r="O126" s="194"/>
      <c r="P126" s="194"/>
      <c r="Q126" s="194"/>
      <c r="R126" s="194"/>
      <c r="S126" s="194"/>
      <c r="T126" s="195"/>
      <c r="U126" s="196"/>
      <c r="V126" s="106">
        <f>IF(COUNT(Table25[[#This Row],[Darba sākuma datums1]:[Amata pienākumu izpildes termiņš, vai darba beigu datums par kuru iesniegts MP2]])=2,MIN(DATE($V$23,12,31),$D126)-MAX(DATE($V$23,1,1),$C126)+1,0)</f>
        <v>0</v>
      </c>
      <c r="W126" s="99">
        <f>IF(COUNT(Table25[[#This Row],[Darba sākuma datums1]:[Amata pienākumu izpildes termiņš, vai darba beigu datums par kuru iesniegts MP2]])=2,MIN(DATE($W$23,12,31),$D126)-MAX(DATE($W$23,1,1),$C126)+1,0)</f>
        <v>0</v>
      </c>
      <c r="X126" s="99">
        <f>IF(COUNT(Table25[[#This Row],[Darba sākuma datums1]:[Amata pienākumu izpildes termiņš, vai darba beigu datums par kuru iesniegts MP2]])=2,MIN(DATE($X$23,12,31),$D126)-MAX(DATE($X$23,1,1),$C126)+1,0)</f>
        <v>0</v>
      </c>
      <c r="Y126" s="99">
        <f>IF(COUNT(Table25[[#This Row],[Darba sākuma datums1]:[Amata pienākumu izpildes termiņš, vai darba beigu datums par kuru iesniegts MP2]])=2,MIN(DATE($Y$23,12,31),$D126)-MAX(DATE($Y$23,1,1),$C126)+1,0)</f>
        <v>0</v>
      </c>
      <c r="Z126" s="99">
        <f>IF(COUNT(Table25[[#This Row],[Darba sākuma datums1]:[Amata pienākumu izpildes termiņš, vai darba beigu datums par kuru iesniegts MP2]])=2,MIN(DATE($Z$23,12,31),$D126)-MAX(DATE(Z$23,1,1),$C126)+1,0)</f>
        <v>0</v>
      </c>
      <c r="AA126" s="99">
        <f>IF(COUNT(Table25[[#This Row],[Darba sākuma datums1]:[Amata pienākumu izpildes termiņš, vai darba beigu datums par kuru iesniegts MP2]])=2,MIN(DATE($AA$23,12,31),$D126)-MAX(DATE($AA$23,1,1),$C126)+1,0)</f>
        <v>0</v>
      </c>
      <c r="AB126" s="99">
        <f>IF(COUNT(Table25[[#This Row],[Darba sākuma datums1]:[Amata pienākumu izpildes termiņš, vai darba beigu datums par kuru iesniegts MP2]])=2,MIN(DATE($AB$23,12,31),$D126)-MAX(DATE($AB$23,1,1),$C126)+1,0)</f>
        <v>0</v>
      </c>
      <c r="AC126" s="99">
        <f>IF(COUNT(Table25[[#This Row],[Darba sākuma datums1]:[Amata pienākumu izpildes termiņš, vai darba beigu datums par kuru iesniegts MP2]])=2,MIN(DATE($AC$23,12,31),$D126)-MAX(DATE($AC$23,1,1),$C126)+1,0)</f>
        <v>0</v>
      </c>
      <c r="AD126" s="109">
        <f>IF(COUNT(Table25[[#This Row],[Darba sākuma datums1]:[Amata pienākumu izpildes termiņš, vai darba beigu datums par kuru iesniegts MP2]])=2,MIN(DATE($AD$23,12,31),$D126)-MAX(DATE($AD$23,1,1),$C126)+1,0)</f>
        <v>0</v>
      </c>
      <c r="AE126" s="106">
        <f t="shared" si="21"/>
        <v>0</v>
      </c>
      <c r="AF126" s="99">
        <f t="shared" si="12"/>
        <v>0</v>
      </c>
      <c r="AG126" s="99">
        <f t="shared" si="13"/>
        <v>0</v>
      </c>
      <c r="AH126" s="99">
        <f t="shared" si="14"/>
        <v>0</v>
      </c>
      <c r="AI126" s="99">
        <f t="shared" si="15"/>
        <v>0</v>
      </c>
      <c r="AJ126" s="99">
        <f t="shared" si="16"/>
        <v>0</v>
      </c>
      <c r="AK126" s="99">
        <f t="shared" si="17"/>
        <v>0</v>
      </c>
      <c r="AL126" s="99">
        <f t="shared" si="18"/>
        <v>0</v>
      </c>
      <c r="AM126" s="100">
        <f t="shared" si="19"/>
        <v>0</v>
      </c>
      <c r="AN126" s="103" t="e">
        <f>Table25[[#This Row],[2021]]/Table25[[#This Row],[d.2021]]</f>
        <v>#DIV/0!</v>
      </c>
      <c r="AO126" s="104" t="e">
        <f>Table25[[#This Row],[2022]]/Table25[[#This Row],[d.2022]]</f>
        <v>#DIV/0!</v>
      </c>
      <c r="AP126" s="104" t="e">
        <f>Table25[[#This Row],[2023]]/Table25[[#This Row],[d.2023]]</f>
        <v>#DIV/0!</v>
      </c>
      <c r="AQ126" s="104" t="e">
        <f>Table25[[#This Row],[2024]]/Table25[[#This Row],[d.2024]]</f>
        <v>#DIV/0!</v>
      </c>
      <c r="AR126" s="104" t="e">
        <f>Table25[[#This Row],[2025]]/Table25[[#This Row],[d.2025]]</f>
        <v>#DIV/0!</v>
      </c>
      <c r="AS126" s="104" t="e">
        <f>Table25[[#This Row],[2026]]/Table25[[#This Row],[d.2026]]</f>
        <v>#DIV/0!</v>
      </c>
      <c r="AT126" s="104" t="e">
        <f>Table25[[#This Row],[2027]]/Table25[[#This Row],[d.2027]]</f>
        <v>#DIV/0!</v>
      </c>
      <c r="AU126" s="104" t="e">
        <f>Table25[[#This Row],[2028]]/Table25[[#This Row],[d.2028]]</f>
        <v>#DIV/0!</v>
      </c>
      <c r="AV126" s="108" t="e">
        <f>Table25[[#This Row],[2029]]/Table25[[#This Row],[d.2029]]</f>
        <v>#DIV/0!</v>
      </c>
      <c r="AW126" s="97" t="e">
        <f>Table25[[#This Row],[e.2021]]/Table25[[#This Row],[Papildatvaļinājums par 20216]]</f>
        <v>#DIV/0!</v>
      </c>
      <c r="AX126" s="97" t="e">
        <f>Table25[[#This Row],[e.2022]]/Table25[[#This Row],[Papildatvaļinājums par 20226]]</f>
        <v>#DIV/0!</v>
      </c>
      <c r="AY126" s="97" t="e">
        <f>Table25[[#This Row],[e.2023]]/Table25[[#This Row],[Papildatvaļinājums par 20236]]</f>
        <v>#DIV/0!</v>
      </c>
      <c r="AZ126" s="97" t="e">
        <f>Table25[[#This Row],[e.2024]]/Table25[[#This Row],[Papildatvaļinājums par 20246]]</f>
        <v>#DIV/0!</v>
      </c>
      <c r="BA126" s="97" t="e">
        <f>Table25[[#This Row],[e.2025]]/Table25[[#This Row],[Papildatvaļinājums par 20256]]</f>
        <v>#DIV/0!</v>
      </c>
      <c r="BB126" s="97" t="e">
        <f>Table25[[#This Row],[e.2026]]/Table25[[#This Row],[Papildatvaļinājums par 20266]]</f>
        <v>#DIV/0!</v>
      </c>
      <c r="BC126" s="97" t="e">
        <f>Table25[[#This Row],[e.2027]]/Table25[[#This Row],[Papildatvaļinājums par 20276]]</f>
        <v>#DIV/0!</v>
      </c>
      <c r="BD126" s="97" t="e">
        <f>Table25[[#This Row],[e.2028]]/Table25[[#This Row],[Papildatvaļinājums par 20286]]</f>
        <v>#DIV/0!</v>
      </c>
      <c r="BE126" s="98" t="e">
        <f>Table25[[#This Row],[e.2029]]/Table25[[#This Row],[Papildatvaļinājums par 20296]]</f>
        <v>#DIV/0!</v>
      </c>
      <c r="BF126" s="85">
        <f>YEAR(Table25[[#This Row],[Ja papildatvaļinājums - darbinieka darba uzsākšana iestādē, ja darbs projektā nav uzsākts 1.janvārī4]])</f>
        <v>1900</v>
      </c>
      <c r="BG126" s="86">
        <f>MONTH(Table25[[#This Row],[Ja papildatvaļinājums - darbinieka darba uzsākšana iestādē, ja darbs projektā nav uzsākts 1.janvārī4]])</f>
        <v>1</v>
      </c>
      <c r="BH126" s="86">
        <f>DAY(Table25[[#This Row],[Ja papildatvaļinājums - darbinieka darba uzsākšana iestādē, ja darbs projektā nav uzsākts 1.janvārī4]])</f>
        <v>0</v>
      </c>
      <c r="BI126" s="147">
        <f t="shared" si="22"/>
        <v>1</v>
      </c>
      <c r="BJ126" s="144" cm="1">
        <f t="array" ref="BJ126">_xlfn.IFS($BF126=2021,$BI126,$BS126=2021,$BV126,$BF126&lt;2021,$BJ$22,$BS126&gt;2021,$BJ$22,$BF126&gt;2021,$BJ$22,$BS126&lt;2021,$BJ$22)</f>
        <v>365</v>
      </c>
      <c r="BK126" s="116" cm="1">
        <f t="array" ref="BK126">_xlfn.IFS($BF126=2022,$BI126,$BS126=2022,$BV126,$BF126&lt;2022,$BK$22,$BS126&gt;2022,$BK$22,$BF126&gt;2022,$BK$22,$BS126&lt;2022,$BK$22)</f>
        <v>365</v>
      </c>
      <c r="BL126" s="116" cm="1">
        <f t="array" ref="BL126">_xlfn.IFS($BF126=2023,$BI126,$BS126=2023,$BV126,$BF126&lt;2023,$BL$22,$BS126&gt;2023,$BL$22,$BF126&gt;2023,$BL$22,$BS126&lt;2023,$BL$22)</f>
        <v>365</v>
      </c>
      <c r="BM126" s="116" cm="1">
        <f t="array" ref="BM126">_xlfn.IFS($BF126=2024,$BI126,$BS126=2024,$BV126,$BF126&lt;2024,$BM$22,$BS126&gt;2024,$BM$22,$BF126&gt;2024,$BM$22,$BS126&lt;2024,$BM$22)</f>
        <v>366</v>
      </c>
      <c r="BN126" s="116" cm="1">
        <f t="array" ref="BN126">_xlfn.IFS($BF126=2025,$BI126,$BS126=2025,$BV126,$BF126&lt;2025,$BN$22,$BS126&gt;2025,$BN$22,$BF126&gt;2025,$BN$22,$BS126&lt;2025,$BN$22)</f>
        <v>365</v>
      </c>
      <c r="BO126" s="116" cm="1">
        <f t="array" ref="BO126">_xlfn.IFS($BF126=2026,$BI126,$BS126=2026,$BV126,$BF126&lt;2026,$BO$22,$BS126&gt;2026,$BO$22,$BF126&gt;2026,$BO$22,$BS126&lt;2026,$BO$22)</f>
        <v>365</v>
      </c>
      <c r="BP126" s="116" cm="1">
        <f t="array" ref="BP126">_xlfn.IFS($BF126=2027,$BI126,$BS126=2027,$BV126,$BF126&lt;2027,$BP$22,$BS126&gt;2027,$BP$22,$BF126&gt;2027,$BP$22,$BS126&lt;2027,$BP$22)</f>
        <v>365</v>
      </c>
      <c r="BQ126" s="116" cm="1">
        <f t="array" ref="BQ126">_xlfn.IFS($BF126=2028,$BI126,$BS126=2028,$BV126,$BF126&lt;2028,$BQ$22,$BS126&gt;2028,$BQ$22,$BF126&gt;2028,$BQ$22,$BS126&lt;2028,$BQ$22)</f>
        <v>366</v>
      </c>
      <c r="BR126" s="119" cm="1">
        <f t="array" ref="BR126">_xlfn.IFS($BF126=2029,$BI126,$BS126=2029,$BV126,$BF126&lt;2029,$BR$22,$BS126&gt;2029,$BR$22,$BF126&gt;2029,$BR$22,$BS126&lt;2029,$BR$22)</f>
        <v>365</v>
      </c>
      <c r="BS126" s="142">
        <f>YEAR(Table25[[#This Row],[Ja papildatvaļinājums - darbinieka darba beigšanas datums iestādē, ja darbs projektā nav beigts  31.decembrī5]])</f>
        <v>1900</v>
      </c>
      <c r="BT126" s="141">
        <f>MONTH(Table25[[#This Row],[Ja papildatvaļinājums - darbinieka darba beigšanas datums iestādē, ja darbs projektā nav beigts  31.decembrī5]])</f>
        <v>1</v>
      </c>
      <c r="BU126" s="141">
        <f>DAY(Table25[[#This Row],[Ja papildatvaļinājums - darbinieka darba beigšanas datums iestādē, ja darbs projektā nav beigts  31.decembrī5]])</f>
        <v>0</v>
      </c>
      <c r="BV126" s="141">
        <f>IF(YEAR($J126)=YEAR($K126),MIN(DATE($BS126,$BT126,$BU126),$K126)-MAX(DATE($BF126,$BG126,$BH126),$J126)+1,MIN(DATE($BS126,$BT126,$BU126),$K126)-MAX(DATE(Table25[[#This Row],[Darba beigu gads iestādē]],1,1))+1)</f>
        <v>1</v>
      </c>
    </row>
    <row r="127" spans="1:74" x14ac:dyDescent="0.3">
      <c r="A127" s="26">
        <v>104</v>
      </c>
      <c r="B127" s="3"/>
      <c r="C127" s="197"/>
      <c r="D127" s="198"/>
      <c r="E127" s="63">
        <f>SUMIF(Table25[[#This Row],[b.2021]:[c.2029]],"&gt;0",Table25[[#This Row],[b.2021]:[c.2029]])</f>
        <v>0</v>
      </c>
      <c r="F127" s="189"/>
      <c r="G127" s="190"/>
      <c r="H127" s="66">
        <f>Table25[[#This Row],[Atvaļinājuma dienu skaits, kas projektā attiecināts iepriekšējos MP ]]+Table25[[#This Row],[Atvaļinājuma dienu skaits, kas pieprasīts šajā MP3]]</f>
        <v>0</v>
      </c>
      <c r="I127" s="29">
        <f>Table25[[#This Row],[Atvaļinājums proporcionāli nostrādātajam laikam projektā (Visi atvaļinājumi kopā)]]-H127</f>
        <v>0</v>
      </c>
      <c r="J127" s="191"/>
      <c r="K127" s="192"/>
      <c r="L127" s="193"/>
      <c r="M127" s="194"/>
      <c r="N127" s="194"/>
      <c r="O127" s="194"/>
      <c r="P127" s="194"/>
      <c r="Q127" s="194"/>
      <c r="R127" s="194"/>
      <c r="S127" s="194"/>
      <c r="T127" s="195"/>
      <c r="U127" s="196"/>
      <c r="V127" s="106">
        <f>IF(COUNT(Table25[[#This Row],[Darba sākuma datums1]:[Amata pienākumu izpildes termiņš, vai darba beigu datums par kuru iesniegts MP2]])=2,MIN(DATE($V$23,12,31),$D127)-MAX(DATE($V$23,1,1),$C127)+1,0)</f>
        <v>0</v>
      </c>
      <c r="W127" s="99">
        <f>IF(COUNT(Table25[[#This Row],[Darba sākuma datums1]:[Amata pienākumu izpildes termiņš, vai darba beigu datums par kuru iesniegts MP2]])=2,MIN(DATE($W$23,12,31),$D127)-MAX(DATE($W$23,1,1),$C127)+1,0)</f>
        <v>0</v>
      </c>
      <c r="X127" s="99">
        <f>IF(COUNT(Table25[[#This Row],[Darba sākuma datums1]:[Amata pienākumu izpildes termiņš, vai darba beigu datums par kuru iesniegts MP2]])=2,MIN(DATE($X$23,12,31),$D127)-MAX(DATE($X$23,1,1),$C127)+1,0)</f>
        <v>0</v>
      </c>
      <c r="Y127" s="99">
        <f>IF(COUNT(Table25[[#This Row],[Darba sākuma datums1]:[Amata pienākumu izpildes termiņš, vai darba beigu datums par kuru iesniegts MP2]])=2,MIN(DATE($Y$23,12,31),$D127)-MAX(DATE($Y$23,1,1),$C127)+1,0)</f>
        <v>0</v>
      </c>
      <c r="Z127" s="99">
        <f>IF(COUNT(Table25[[#This Row],[Darba sākuma datums1]:[Amata pienākumu izpildes termiņš, vai darba beigu datums par kuru iesniegts MP2]])=2,MIN(DATE($Z$23,12,31),$D127)-MAX(DATE(Z$23,1,1),$C127)+1,0)</f>
        <v>0</v>
      </c>
      <c r="AA127" s="99">
        <f>IF(COUNT(Table25[[#This Row],[Darba sākuma datums1]:[Amata pienākumu izpildes termiņš, vai darba beigu datums par kuru iesniegts MP2]])=2,MIN(DATE($AA$23,12,31),$D127)-MAX(DATE($AA$23,1,1),$C127)+1,0)</f>
        <v>0</v>
      </c>
      <c r="AB127" s="99">
        <f>IF(COUNT(Table25[[#This Row],[Darba sākuma datums1]:[Amata pienākumu izpildes termiņš, vai darba beigu datums par kuru iesniegts MP2]])=2,MIN(DATE($AB$23,12,31),$D127)-MAX(DATE($AB$23,1,1),$C127)+1,0)</f>
        <v>0</v>
      </c>
      <c r="AC127" s="99">
        <f>IF(COUNT(Table25[[#This Row],[Darba sākuma datums1]:[Amata pienākumu izpildes termiņš, vai darba beigu datums par kuru iesniegts MP2]])=2,MIN(DATE($AC$23,12,31),$D127)-MAX(DATE($AC$23,1,1),$C127)+1,0)</f>
        <v>0</v>
      </c>
      <c r="AD127" s="109">
        <f>IF(COUNT(Table25[[#This Row],[Darba sākuma datums1]:[Amata pienākumu izpildes termiņš, vai darba beigu datums par kuru iesniegts MP2]])=2,MIN(DATE($AD$23,12,31),$D127)-MAX(DATE($AD$23,1,1),$C127)+1,0)</f>
        <v>0</v>
      </c>
      <c r="AE127" s="106">
        <f t="shared" si="21"/>
        <v>0</v>
      </c>
      <c r="AF127" s="99">
        <f t="shared" si="12"/>
        <v>0</v>
      </c>
      <c r="AG127" s="99">
        <f t="shared" si="13"/>
        <v>0</v>
      </c>
      <c r="AH127" s="99">
        <f t="shared" si="14"/>
        <v>0</v>
      </c>
      <c r="AI127" s="99">
        <f t="shared" si="15"/>
        <v>0</v>
      </c>
      <c r="AJ127" s="99">
        <f t="shared" si="16"/>
        <v>0</v>
      </c>
      <c r="AK127" s="99">
        <f t="shared" si="17"/>
        <v>0</v>
      </c>
      <c r="AL127" s="99">
        <f t="shared" si="18"/>
        <v>0</v>
      </c>
      <c r="AM127" s="100">
        <f t="shared" si="19"/>
        <v>0</v>
      </c>
      <c r="AN127" s="103" t="e">
        <f>Table25[[#This Row],[2021]]/Table25[[#This Row],[d.2021]]</f>
        <v>#DIV/0!</v>
      </c>
      <c r="AO127" s="104" t="e">
        <f>Table25[[#This Row],[2022]]/Table25[[#This Row],[d.2022]]</f>
        <v>#DIV/0!</v>
      </c>
      <c r="AP127" s="104" t="e">
        <f>Table25[[#This Row],[2023]]/Table25[[#This Row],[d.2023]]</f>
        <v>#DIV/0!</v>
      </c>
      <c r="AQ127" s="104" t="e">
        <f>Table25[[#This Row],[2024]]/Table25[[#This Row],[d.2024]]</f>
        <v>#DIV/0!</v>
      </c>
      <c r="AR127" s="104" t="e">
        <f>Table25[[#This Row],[2025]]/Table25[[#This Row],[d.2025]]</f>
        <v>#DIV/0!</v>
      </c>
      <c r="AS127" s="104" t="e">
        <f>Table25[[#This Row],[2026]]/Table25[[#This Row],[d.2026]]</f>
        <v>#DIV/0!</v>
      </c>
      <c r="AT127" s="104" t="e">
        <f>Table25[[#This Row],[2027]]/Table25[[#This Row],[d.2027]]</f>
        <v>#DIV/0!</v>
      </c>
      <c r="AU127" s="104" t="e">
        <f>Table25[[#This Row],[2028]]/Table25[[#This Row],[d.2028]]</f>
        <v>#DIV/0!</v>
      </c>
      <c r="AV127" s="108" t="e">
        <f>Table25[[#This Row],[2029]]/Table25[[#This Row],[d.2029]]</f>
        <v>#DIV/0!</v>
      </c>
      <c r="AW127" s="97" t="e">
        <f>Table25[[#This Row],[e.2021]]/Table25[[#This Row],[Papildatvaļinājums par 20216]]</f>
        <v>#DIV/0!</v>
      </c>
      <c r="AX127" s="97" t="e">
        <f>Table25[[#This Row],[e.2022]]/Table25[[#This Row],[Papildatvaļinājums par 20226]]</f>
        <v>#DIV/0!</v>
      </c>
      <c r="AY127" s="97" t="e">
        <f>Table25[[#This Row],[e.2023]]/Table25[[#This Row],[Papildatvaļinājums par 20236]]</f>
        <v>#DIV/0!</v>
      </c>
      <c r="AZ127" s="97" t="e">
        <f>Table25[[#This Row],[e.2024]]/Table25[[#This Row],[Papildatvaļinājums par 20246]]</f>
        <v>#DIV/0!</v>
      </c>
      <c r="BA127" s="97" t="e">
        <f>Table25[[#This Row],[e.2025]]/Table25[[#This Row],[Papildatvaļinājums par 20256]]</f>
        <v>#DIV/0!</v>
      </c>
      <c r="BB127" s="97" t="e">
        <f>Table25[[#This Row],[e.2026]]/Table25[[#This Row],[Papildatvaļinājums par 20266]]</f>
        <v>#DIV/0!</v>
      </c>
      <c r="BC127" s="97" t="e">
        <f>Table25[[#This Row],[e.2027]]/Table25[[#This Row],[Papildatvaļinājums par 20276]]</f>
        <v>#DIV/0!</v>
      </c>
      <c r="BD127" s="97" t="e">
        <f>Table25[[#This Row],[e.2028]]/Table25[[#This Row],[Papildatvaļinājums par 20286]]</f>
        <v>#DIV/0!</v>
      </c>
      <c r="BE127" s="98" t="e">
        <f>Table25[[#This Row],[e.2029]]/Table25[[#This Row],[Papildatvaļinājums par 20296]]</f>
        <v>#DIV/0!</v>
      </c>
      <c r="BF127" s="85">
        <f>YEAR(Table25[[#This Row],[Ja papildatvaļinājums - darbinieka darba uzsākšana iestādē, ja darbs projektā nav uzsākts 1.janvārī4]])</f>
        <v>1900</v>
      </c>
      <c r="BG127" s="86">
        <f>MONTH(Table25[[#This Row],[Ja papildatvaļinājums - darbinieka darba uzsākšana iestādē, ja darbs projektā nav uzsākts 1.janvārī4]])</f>
        <v>1</v>
      </c>
      <c r="BH127" s="86">
        <f>DAY(Table25[[#This Row],[Ja papildatvaļinājums - darbinieka darba uzsākšana iestādē, ja darbs projektā nav uzsākts 1.janvārī4]])</f>
        <v>0</v>
      </c>
      <c r="BI127" s="147">
        <f t="shared" si="22"/>
        <v>1</v>
      </c>
      <c r="BJ127" s="144" cm="1">
        <f t="array" ref="BJ127">_xlfn.IFS($BF127=2021,$BI127,$BS127=2021,$BV127,$BF127&lt;2021,$BJ$22,$BS127&gt;2021,$BJ$22,$BF127&gt;2021,$BJ$22,$BS127&lt;2021,$BJ$22)</f>
        <v>365</v>
      </c>
      <c r="BK127" s="116" cm="1">
        <f t="array" ref="BK127">_xlfn.IFS($BF127=2022,$BI127,$BS127=2022,$BV127,$BF127&lt;2022,$BK$22,$BS127&gt;2022,$BK$22,$BF127&gt;2022,$BK$22,$BS127&lt;2022,$BK$22)</f>
        <v>365</v>
      </c>
      <c r="BL127" s="116" cm="1">
        <f t="array" ref="BL127">_xlfn.IFS($BF127=2023,$BI127,$BS127=2023,$BV127,$BF127&lt;2023,$BL$22,$BS127&gt;2023,$BL$22,$BF127&gt;2023,$BL$22,$BS127&lt;2023,$BL$22)</f>
        <v>365</v>
      </c>
      <c r="BM127" s="116" cm="1">
        <f t="array" ref="BM127">_xlfn.IFS($BF127=2024,$BI127,$BS127=2024,$BV127,$BF127&lt;2024,$BM$22,$BS127&gt;2024,$BM$22,$BF127&gt;2024,$BM$22,$BS127&lt;2024,$BM$22)</f>
        <v>366</v>
      </c>
      <c r="BN127" s="116" cm="1">
        <f t="array" ref="BN127">_xlfn.IFS($BF127=2025,$BI127,$BS127=2025,$BV127,$BF127&lt;2025,$BN$22,$BS127&gt;2025,$BN$22,$BF127&gt;2025,$BN$22,$BS127&lt;2025,$BN$22)</f>
        <v>365</v>
      </c>
      <c r="BO127" s="116" cm="1">
        <f t="array" ref="BO127">_xlfn.IFS($BF127=2026,$BI127,$BS127=2026,$BV127,$BF127&lt;2026,$BO$22,$BS127&gt;2026,$BO$22,$BF127&gt;2026,$BO$22,$BS127&lt;2026,$BO$22)</f>
        <v>365</v>
      </c>
      <c r="BP127" s="116" cm="1">
        <f t="array" ref="BP127">_xlfn.IFS($BF127=2027,$BI127,$BS127=2027,$BV127,$BF127&lt;2027,$BP$22,$BS127&gt;2027,$BP$22,$BF127&gt;2027,$BP$22,$BS127&lt;2027,$BP$22)</f>
        <v>365</v>
      </c>
      <c r="BQ127" s="116" cm="1">
        <f t="array" ref="BQ127">_xlfn.IFS($BF127=2028,$BI127,$BS127=2028,$BV127,$BF127&lt;2028,$BQ$22,$BS127&gt;2028,$BQ$22,$BF127&gt;2028,$BQ$22,$BS127&lt;2028,$BQ$22)</f>
        <v>366</v>
      </c>
      <c r="BR127" s="119" cm="1">
        <f t="array" ref="BR127">_xlfn.IFS($BF127=2029,$BI127,$BS127=2029,$BV127,$BF127&lt;2029,$BR$22,$BS127&gt;2029,$BR$22,$BF127&gt;2029,$BR$22,$BS127&lt;2029,$BR$22)</f>
        <v>365</v>
      </c>
      <c r="BS127" s="142">
        <f>YEAR(Table25[[#This Row],[Ja papildatvaļinājums - darbinieka darba beigšanas datums iestādē, ja darbs projektā nav beigts  31.decembrī5]])</f>
        <v>1900</v>
      </c>
      <c r="BT127" s="141">
        <f>MONTH(Table25[[#This Row],[Ja papildatvaļinājums - darbinieka darba beigšanas datums iestādē, ja darbs projektā nav beigts  31.decembrī5]])</f>
        <v>1</v>
      </c>
      <c r="BU127" s="141">
        <f>DAY(Table25[[#This Row],[Ja papildatvaļinājums - darbinieka darba beigšanas datums iestādē, ja darbs projektā nav beigts  31.decembrī5]])</f>
        <v>0</v>
      </c>
      <c r="BV127" s="141">
        <f>IF(YEAR($J127)=YEAR($K127),MIN(DATE($BS127,$BT127,$BU127),$K127)-MAX(DATE($BF127,$BG127,$BH127),$J127)+1,MIN(DATE($BS127,$BT127,$BU127),$K127)-MAX(DATE(Table25[[#This Row],[Darba beigu gads iestādē]],1,1))+1)</f>
        <v>1</v>
      </c>
    </row>
    <row r="128" spans="1:74" x14ac:dyDescent="0.3">
      <c r="A128" s="26">
        <v>105</v>
      </c>
      <c r="B128" s="3"/>
      <c r="C128" s="197"/>
      <c r="D128" s="198"/>
      <c r="E128" s="63">
        <f>SUMIF(Table25[[#This Row],[b.2021]:[c.2029]],"&gt;0",Table25[[#This Row],[b.2021]:[c.2029]])</f>
        <v>0</v>
      </c>
      <c r="F128" s="189"/>
      <c r="G128" s="190"/>
      <c r="H128" s="66">
        <f>Table25[[#This Row],[Atvaļinājuma dienu skaits, kas projektā attiecināts iepriekšējos MP ]]+Table25[[#This Row],[Atvaļinājuma dienu skaits, kas pieprasīts šajā MP3]]</f>
        <v>0</v>
      </c>
      <c r="I128" s="29">
        <f>Table25[[#This Row],[Atvaļinājums proporcionāli nostrādātajam laikam projektā (Visi atvaļinājumi kopā)]]-H128</f>
        <v>0</v>
      </c>
      <c r="J128" s="191"/>
      <c r="K128" s="192"/>
      <c r="L128" s="193"/>
      <c r="M128" s="194"/>
      <c r="N128" s="194"/>
      <c r="O128" s="194"/>
      <c r="P128" s="194"/>
      <c r="Q128" s="194"/>
      <c r="R128" s="194"/>
      <c r="S128" s="194"/>
      <c r="T128" s="195"/>
      <c r="U128" s="196"/>
      <c r="V128" s="106">
        <f>IF(COUNT(Table25[[#This Row],[Darba sākuma datums1]:[Amata pienākumu izpildes termiņš, vai darba beigu datums par kuru iesniegts MP2]])=2,MIN(DATE($V$23,12,31),$D128)-MAX(DATE($V$23,1,1),$C128)+1,0)</f>
        <v>0</v>
      </c>
      <c r="W128" s="99">
        <f>IF(COUNT(Table25[[#This Row],[Darba sākuma datums1]:[Amata pienākumu izpildes termiņš, vai darba beigu datums par kuru iesniegts MP2]])=2,MIN(DATE($W$23,12,31),$D128)-MAX(DATE($W$23,1,1),$C128)+1,0)</f>
        <v>0</v>
      </c>
      <c r="X128" s="99">
        <f>IF(COUNT(Table25[[#This Row],[Darba sākuma datums1]:[Amata pienākumu izpildes termiņš, vai darba beigu datums par kuru iesniegts MP2]])=2,MIN(DATE($X$23,12,31),$D128)-MAX(DATE($X$23,1,1),$C128)+1,0)</f>
        <v>0</v>
      </c>
      <c r="Y128" s="99">
        <f>IF(COUNT(Table25[[#This Row],[Darba sākuma datums1]:[Amata pienākumu izpildes termiņš, vai darba beigu datums par kuru iesniegts MP2]])=2,MIN(DATE($Y$23,12,31),$D128)-MAX(DATE($Y$23,1,1),$C128)+1,0)</f>
        <v>0</v>
      </c>
      <c r="Z128" s="99">
        <f>IF(COUNT(Table25[[#This Row],[Darba sākuma datums1]:[Amata pienākumu izpildes termiņš, vai darba beigu datums par kuru iesniegts MP2]])=2,MIN(DATE($Z$23,12,31),$D128)-MAX(DATE(Z$23,1,1),$C128)+1,0)</f>
        <v>0</v>
      </c>
      <c r="AA128" s="99">
        <f>IF(COUNT(Table25[[#This Row],[Darba sākuma datums1]:[Amata pienākumu izpildes termiņš, vai darba beigu datums par kuru iesniegts MP2]])=2,MIN(DATE($AA$23,12,31),$D128)-MAX(DATE($AA$23,1,1),$C128)+1,0)</f>
        <v>0</v>
      </c>
      <c r="AB128" s="99">
        <f>IF(COUNT(Table25[[#This Row],[Darba sākuma datums1]:[Amata pienākumu izpildes termiņš, vai darba beigu datums par kuru iesniegts MP2]])=2,MIN(DATE($AB$23,12,31),$D128)-MAX(DATE($AB$23,1,1),$C128)+1,0)</f>
        <v>0</v>
      </c>
      <c r="AC128" s="99">
        <f>IF(COUNT(Table25[[#This Row],[Darba sākuma datums1]:[Amata pienākumu izpildes termiņš, vai darba beigu datums par kuru iesniegts MP2]])=2,MIN(DATE($AC$23,12,31),$D128)-MAX(DATE($AC$23,1,1),$C128)+1,0)</f>
        <v>0</v>
      </c>
      <c r="AD128" s="109">
        <f>IF(COUNT(Table25[[#This Row],[Darba sākuma datums1]:[Amata pienākumu izpildes termiņš, vai darba beigu datums par kuru iesniegts MP2]])=2,MIN(DATE($AD$23,12,31),$D128)-MAX(DATE($AD$23,1,1),$C128)+1,0)</f>
        <v>0</v>
      </c>
      <c r="AE128" s="106">
        <f t="shared" si="21"/>
        <v>0</v>
      </c>
      <c r="AF128" s="99">
        <f t="shared" si="12"/>
        <v>0</v>
      </c>
      <c r="AG128" s="99">
        <f t="shared" si="13"/>
        <v>0</v>
      </c>
      <c r="AH128" s="99">
        <f t="shared" si="14"/>
        <v>0</v>
      </c>
      <c r="AI128" s="99">
        <f t="shared" si="15"/>
        <v>0</v>
      </c>
      <c r="AJ128" s="99">
        <f t="shared" si="16"/>
        <v>0</v>
      </c>
      <c r="AK128" s="99">
        <f t="shared" si="17"/>
        <v>0</v>
      </c>
      <c r="AL128" s="99">
        <f t="shared" si="18"/>
        <v>0</v>
      </c>
      <c r="AM128" s="100">
        <f t="shared" si="19"/>
        <v>0</v>
      </c>
      <c r="AN128" s="103" t="e">
        <f>Table25[[#This Row],[2021]]/Table25[[#This Row],[d.2021]]</f>
        <v>#DIV/0!</v>
      </c>
      <c r="AO128" s="104" t="e">
        <f>Table25[[#This Row],[2022]]/Table25[[#This Row],[d.2022]]</f>
        <v>#DIV/0!</v>
      </c>
      <c r="AP128" s="104" t="e">
        <f>Table25[[#This Row],[2023]]/Table25[[#This Row],[d.2023]]</f>
        <v>#DIV/0!</v>
      </c>
      <c r="AQ128" s="104" t="e">
        <f>Table25[[#This Row],[2024]]/Table25[[#This Row],[d.2024]]</f>
        <v>#DIV/0!</v>
      </c>
      <c r="AR128" s="104" t="e">
        <f>Table25[[#This Row],[2025]]/Table25[[#This Row],[d.2025]]</f>
        <v>#DIV/0!</v>
      </c>
      <c r="AS128" s="104" t="e">
        <f>Table25[[#This Row],[2026]]/Table25[[#This Row],[d.2026]]</f>
        <v>#DIV/0!</v>
      </c>
      <c r="AT128" s="104" t="e">
        <f>Table25[[#This Row],[2027]]/Table25[[#This Row],[d.2027]]</f>
        <v>#DIV/0!</v>
      </c>
      <c r="AU128" s="104" t="e">
        <f>Table25[[#This Row],[2028]]/Table25[[#This Row],[d.2028]]</f>
        <v>#DIV/0!</v>
      </c>
      <c r="AV128" s="108" t="e">
        <f>Table25[[#This Row],[2029]]/Table25[[#This Row],[d.2029]]</f>
        <v>#DIV/0!</v>
      </c>
      <c r="AW128" s="97" t="e">
        <f>Table25[[#This Row],[e.2021]]/Table25[[#This Row],[Papildatvaļinājums par 20216]]</f>
        <v>#DIV/0!</v>
      </c>
      <c r="AX128" s="97" t="e">
        <f>Table25[[#This Row],[e.2022]]/Table25[[#This Row],[Papildatvaļinājums par 20226]]</f>
        <v>#DIV/0!</v>
      </c>
      <c r="AY128" s="97" t="e">
        <f>Table25[[#This Row],[e.2023]]/Table25[[#This Row],[Papildatvaļinājums par 20236]]</f>
        <v>#DIV/0!</v>
      </c>
      <c r="AZ128" s="97" t="e">
        <f>Table25[[#This Row],[e.2024]]/Table25[[#This Row],[Papildatvaļinājums par 20246]]</f>
        <v>#DIV/0!</v>
      </c>
      <c r="BA128" s="97" t="e">
        <f>Table25[[#This Row],[e.2025]]/Table25[[#This Row],[Papildatvaļinājums par 20256]]</f>
        <v>#DIV/0!</v>
      </c>
      <c r="BB128" s="97" t="e">
        <f>Table25[[#This Row],[e.2026]]/Table25[[#This Row],[Papildatvaļinājums par 20266]]</f>
        <v>#DIV/0!</v>
      </c>
      <c r="BC128" s="97" t="e">
        <f>Table25[[#This Row],[e.2027]]/Table25[[#This Row],[Papildatvaļinājums par 20276]]</f>
        <v>#DIV/0!</v>
      </c>
      <c r="BD128" s="97" t="e">
        <f>Table25[[#This Row],[e.2028]]/Table25[[#This Row],[Papildatvaļinājums par 20286]]</f>
        <v>#DIV/0!</v>
      </c>
      <c r="BE128" s="98" t="e">
        <f>Table25[[#This Row],[e.2029]]/Table25[[#This Row],[Papildatvaļinājums par 20296]]</f>
        <v>#DIV/0!</v>
      </c>
      <c r="BF128" s="85">
        <f>YEAR(Table25[[#This Row],[Ja papildatvaļinājums - darbinieka darba uzsākšana iestādē, ja darbs projektā nav uzsākts 1.janvārī4]])</f>
        <v>1900</v>
      </c>
      <c r="BG128" s="86">
        <f>MONTH(Table25[[#This Row],[Ja papildatvaļinājums - darbinieka darba uzsākšana iestādē, ja darbs projektā nav uzsākts 1.janvārī4]])</f>
        <v>1</v>
      </c>
      <c r="BH128" s="86">
        <f>DAY(Table25[[#This Row],[Ja papildatvaļinājums - darbinieka darba uzsākšana iestādē, ja darbs projektā nav uzsākts 1.janvārī4]])</f>
        <v>0</v>
      </c>
      <c r="BI128" s="147">
        <f t="shared" si="22"/>
        <v>1</v>
      </c>
      <c r="BJ128" s="144" cm="1">
        <f t="array" ref="BJ128">_xlfn.IFS($BF128=2021,$BI128,$BS128=2021,$BV128,$BF128&lt;2021,$BJ$22,$BS128&gt;2021,$BJ$22,$BF128&gt;2021,$BJ$22,$BS128&lt;2021,$BJ$22)</f>
        <v>365</v>
      </c>
      <c r="BK128" s="116" cm="1">
        <f t="array" ref="BK128">_xlfn.IFS($BF128=2022,$BI128,$BS128=2022,$BV128,$BF128&lt;2022,$BK$22,$BS128&gt;2022,$BK$22,$BF128&gt;2022,$BK$22,$BS128&lt;2022,$BK$22)</f>
        <v>365</v>
      </c>
      <c r="BL128" s="116" cm="1">
        <f t="array" ref="BL128">_xlfn.IFS($BF128=2023,$BI128,$BS128=2023,$BV128,$BF128&lt;2023,$BL$22,$BS128&gt;2023,$BL$22,$BF128&gt;2023,$BL$22,$BS128&lt;2023,$BL$22)</f>
        <v>365</v>
      </c>
      <c r="BM128" s="116" cm="1">
        <f t="array" ref="BM128">_xlfn.IFS($BF128=2024,$BI128,$BS128=2024,$BV128,$BF128&lt;2024,$BM$22,$BS128&gt;2024,$BM$22,$BF128&gt;2024,$BM$22,$BS128&lt;2024,$BM$22)</f>
        <v>366</v>
      </c>
      <c r="BN128" s="116" cm="1">
        <f t="array" ref="BN128">_xlfn.IFS($BF128=2025,$BI128,$BS128=2025,$BV128,$BF128&lt;2025,$BN$22,$BS128&gt;2025,$BN$22,$BF128&gt;2025,$BN$22,$BS128&lt;2025,$BN$22)</f>
        <v>365</v>
      </c>
      <c r="BO128" s="116" cm="1">
        <f t="array" ref="BO128">_xlfn.IFS($BF128=2026,$BI128,$BS128=2026,$BV128,$BF128&lt;2026,$BO$22,$BS128&gt;2026,$BO$22,$BF128&gt;2026,$BO$22,$BS128&lt;2026,$BO$22)</f>
        <v>365</v>
      </c>
      <c r="BP128" s="116" cm="1">
        <f t="array" ref="BP128">_xlfn.IFS($BF128=2027,$BI128,$BS128=2027,$BV128,$BF128&lt;2027,$BP$22,$BS128&gt;2027,$BP$22,$BF128&gt;2027,$BP$22,$BS128&lt;2027,$BP$22)</f>
        <v>365</v>
      </c>
      <c r="BQ128" s="116" cm="1">
        <f t="array" ref="BQ128">_xlfn.IFS($BF128=2028,$BI128,$BS128=2028,$BV128,$BF128&lt;2028,$BQ$22,$BS128&gt;2028,$BQ$22,$BF128&gt;2028,$BQ$22,$BS128&lt;2028,$BQ$22)</f>
        <v>366</v>
      </c>
      <c r="BR128" s="119" cm="1">
        <f t="array" ref="BR128">_xlfn.IFS($BF128=2029,$BI128,$BS128=2029,$BV128,$BF128&lt;2029,$BR$22,$BS128&gt;2029,$BR$22,$BF128&gt;2029,$BR$22,$BS128&lt;2029,$BR$22)</f>
        <v>365</v>
      </c>
      <c r="BS128" s="142">
        <f>YEAR(Table25[[#This Row],[Ja papildatvaļinājums - darbinieka darba beigšanas datums iestādē, ja darbs projektā nav beigts  31.decembrī5]])</f>
        <v>1900</v>
      </c>
      <c r="BT128" s="141">
        <f>MONTH(Table25[[#This Row],[Ja papildatvaļinājums - darbinieka darba beigšanas datums iestādē, ja darbs projektā nav beigts  31.decembrī5]])</f>
        <v>1</v>
      </c>
      <c r="BU128" s="141">
        <f>DAY(Table25[[#This Row],[Ja papildatvaļinājums - darbinieka darba beigšanas datums iestādē, ja darbs projektā nav beigts  31.decembrī5]])</f>
        <v>0</v>
      </c>
      <c r="BV128" s="141">
        <f>IF(YEAR($J128)=YEAR($K128),MIN(DATE($BS128,$BT128,$BU128),$K128)-MAX(DATE($BF128,$BG128,$BH128),$J128)+1,MIN(DATE($BS128,$BT128,$BU128),$K128)-MAX(DATE(Table25[[#This Row],[Darba beigu gads iestādē]],1,1))+1)</f>
        <v>1</v>
      </c>
    </row>
    <row r="129" spans="1:74" x14ac:dyDescent="0.3">
      <c r="A129" s="26">
        <v>106</v>
      </c>
      <c r="B129" s="3"/>
      <c r="C129" s="197"/>
      <c r="D129" s="198"/>
      <c r="E129" s="63">
        <f>SUMIF(Table25[[#This Row],[b.2021]:[c.2029]],"&gt;0",Table25[[#This Row],[b.2021]:[c.2029]])</f>
        <v>0</v>
      </c>
      <c r="F129" s="189"/>
      <c r="G129" s="190"/>
      <c r="H129" s="66">
        <f>Table25[[#This Row],[Atvaļinājuma dienu skaits, kas projektā attiecināts iepriekšējos MP ]]+Table25[[#This Row],[Atvaļinājuma dienu skaits, kas pieprasīts šajā MP3]]</f>
        <v>0</v>
      </c>
      <c r="I129" s="29">
        <f>Table25[[#This Row],[Atvaļinājums proporcionāli nostrādātajam laikam projektā (Visi atvaļinājumi kopā)]]-H129</f>
        <v>0</v>
      </c>
      <c r="J129" s="191"/>
      <c r="K129" s="192"/>
      <c r="L129" s="193"/>
      <c r="M129" s="194"/>
      <c r="N129" s="194"/>
      <c r="O129" s="194"/>
      <c r="P129" s="194"/>
      <c r="Q129" s="194"/>
      <c r="R129" s="194"/>
      <c r="S129" s="194"/>
      <c r="T129" s="195"/>
      <c r="U129" s="196"/>
      <c r="V129" s="106">
        <f>IF(COUNT(Table25[[#This Row],[Darba sākuma datums1]:[Amata pienākumu izpildes termiņš, vai darba beigu datums par kuru iesniegts MP2]])=2,MIN(DATE($V$23,12,31),$D129)-MAX(DATE($V$23,1,1),$C129)+1,0)</f>
        <v>0</v>
      </c>
      <c r="W129" s="99">
        <f>IF(COUNT(Table25[[#This Row],[Darba sākuma datums1]:[Amata pienākumu izpildes termiņš, vai darba beigu datums par kuru iesniegts MP2]])=2,MIN(DATE($W$23,12,31),$D129)-MAX(DATE($W$23,1,1),$C129)+1,0)</f>
        <v>0</v>
      </c>
      <c r="X129" s="99">
        <f>IF(COUNT(Table25[[#This Row],[Darba sākuma datums1]:[Amata pienākumu izpildes termiņš, vai darba beigu datums par kuru iesniegts MP2]])=2,MIN(DATE($X$23,12,31),$D129)-MAX(DATE($X$23,1,1),$C129)+1,0)</f>
        <v>0</v>
      </c>
      <c r="Y129" s="99">
        <f>IF(COUNT(Table25[[#This Row],[Darba sākuma datums1]:[Amata pienākumu izpildes termiņš, vai darba beigu datums par kuru iesniegts MP2]])=2,MIN(DATE($Y$23,12,31),$D129)-MAX(DATE($Y$23,1,1),$C129)+1,0)</f>
        <v>0</v>
      </c>
      <c r="Z129" s="99">
        <f>IF(COUNT(Table25[[#This Row],[Darba sākuma datums1]:[Amata pienākumu izpildes termiņš, vai darba beigu datums par kuru iesniegts MP2]])=2,MIN(DATE($Z$23,12,31),$D129)-MAX(DATE(Z$23,1,1),$C129)+1,0)</f>
        <v>0</v>
      </c>
      <c r="AA129" s="99">
        <f>IF(COUNT(Table25[[#This Row],[Darba sākuma datums1]:[Amata pienākumu izpildes termiņš, vai darba beigu datums par kuru iesniegts MP2]])=2,MIN(DATE($AA$23,12,31),$D129)-MAX(DATE($AA$23,1,1),$C129)+1,0)</f>
        <v>0</v>
      </c>
      <c r="AB129" s="99">
        <f>IF(COUNT(Table25[[#This Row],[Darba sākuma datums1]:[Amata pienākumu izpildes termiņš, vai darba beigu datums par kuru iesniegts MP2]])=2,MIN(DATE($AB$23,12,31),$D129)-MAX(DATE($AB$23,1,1),$C129)+1,0)</f>
        <v>0</v>
      </c>
      <c r="AC129" s="99">
        <f>IF(COUNT(Table25[[#This Row],[Darba sākuma datums1]:[Amata pienākumu izpildes termiņš, vai darba beigu datums par kuru iesniegts MP2]])=2,MIN(DATE($AC$23,12,31),$D129)-MAX(DATE($AC$23,1,1),$C129)+1,0)</f>
        <v>0</v>
      </c>
      <c r="AD129" s="109">
        <f>IF(COUNT(Table25[[#This Row],[Darba sākuma datums1]:[Amata pienākumu izpildes termiņš, vai darba beigu datums par kuru iesniegts MP2]])=2,MIN(DATE($AD$23,12,31),$D129)-MAX(DATE($AD$23,1,1),$C129)+1,0)</f>
        <v>0</v>
      </c>
      <c r="AE129" s="106">
        <f t="shared" si="21"/>
        <v>0</v>
      </c>
      <c r="AF129" s="99">
        <f t="shared" si="12"/>
        <v>0</v>
      </c>
      <c r="AG129" s="99">
        <f t="shared" si="13"/>
        <v>0</v>
      </c>
      <c r="AH129" s="99">
        <f t="shared" si="14"/>
        <v>0</v>
      </c>
      <c r="AI129" s="99">
        <f t="shared" si="15"/>
        <v>0</v>
      </c>
      <c r="AJ129" s="99">
        <f t="shared" si="16"/>
        <v>0</v>
      </c>
      <c r="AK129" s="99">
        <f t="shared" si="17"/>
        <v>0</v>
      </c>
      <c r="AL129" s="99">
        <f t="shared" si="18"/>
        <v>0</v>
      </c>
      <c r="AM129" s="100">
        <f t="shared" si="19"/>
        <v>0</v>
      </c>
      <c r="AN129" s="103" t="e">
        <f>Table25[[#This Row],[2021]]/Table25[[#This Row],[d.2021]]</f>
        <v>#DIV/0!</v>
      </c>
      <c r="AO129" s="104" t="e">
        <f>Table25[[#This Row],[2022]]/Table25[[#This Row],[d.2022]]</f>
        <v>#DIV/0!</v>
      </c>
      <c r="AP129" s="104" t="e">
        <f>Table25[[#This Row],[2023]]/Table25[[#This Row],[d.2023]]</f>
        <v>#DIV/0!</v>
      </c>
      <c r="AQ129" s="104" t="e">
        <f>Table25[[#This Row],[2024]]/Table25[[#This Row],[d.2024]]</f>
        <v>#DIV/0!</v>
      </c>
      <c r="AR129" s="104" t="e">
        <f>Table25[[#This Row],[2025]]/Table25[[#This Row],[d.2025]]</f>
        <v>#DIV/0!</v>
      </c>
      <c r="AS129" s="104" t="e">
        <f>Table25[[#This Row],[2026]]/Table25[[#This Row],[d.2026]]</f>
        <v>#DIV/0!</v>
      </c>
      <c r="AT129" s="104" t="e">
        <f>Table25[[#This Row],[2027]]/Table25[[#This Row],[d.2027]]</f>
        <v>#DIV/0!</v>
      </c>
      <c r="AU129" s="104" t="e">
        <f>Table25[[#This Row],[2028]]/Table25[[#This Row],[d.2028]]</f>
        <v>#DIV/0!</v>
      </c>
      <c r="AV129" s="108" t="e">
        <f>Table25[[#This Row],[2029]]/Table25[[#This Row],[d.2029]]</f>
        <v>#DIV/0!</v>
      </c>
      <c r="AW129" s="97" t="e">
        <f>Table25[[#This Row],[e.2021]]/Table25[[#This Row],[Papildatvaļinājums par 20216]]</f>
        <v>#DIV/0!</v>
      </c>
      <c r="AX129" s="97" t="e">
        <f>Table25[[#This Row],[e.2022]]/Table25[[#This Row],[Papildatvaļinājums par 20226]]</f>
        <v>#DIV/0!</v>
      </c>
      <c r="AY129" s="97" t="e">
        <f>Table25[[#This Row],[e.2023]]/Table25[[#This Row],[Papildatvaļinājums par 20236]]</f>
        <v>#DIV/0!</v>
      </c>
      <c r="AZ129" s="97" t="e">
        <f>Table25[[#This Row],[e.2024]]/Table25[[#This Row],[Papildatvaļinājums par 20246]]</f>
        <v>#DIV/0!</v>
      </c>
      <c r="BA129" s="97" t="e">
        <f>Table25[[#This Row],[e.2025]]/Table25[[#This Row],[Papildatvaļinājums par 20256]]</f>
        <v>#DIV/0!</v>
      </c>
      <c r="BB129" s="97" t="e">
        <f>Table25[[#This Row],[e.2026]]/Table25[[#This Row],[Papildatvaļinājums par 20266]]</f>
        <v>#DIV/0!</v>
      </c>
      <c r="BC129" s="97" t="e">
        <f>Table25[[#This Row],[e.2027]]/Table25[[#This Row],[Papildatvaļinājums par 20276]]</f>
        <v>#DIV/0!</v>
      </c>
      <c r="BD129" s="97" t="e">
        <f>Table25[[#This Row],[e.2028]]/Table25[[#This Row],[Papildatvaļinājums par 20286]]</f>
        <v>#DIV/0!</v>
      </c>
      <c r="BE129" s="98" t="e">
        <f>Table25[[#This Row],[e.2029]]/Table25[[#This Row],[Papildatvaļinājums par 20296]]</f>
        <v>#DIV/0!</v>
      </c>
      <c r="BF129" s="85">
        <f>YEAR(Table25[[#This Row],[Ja papildatvaļinājums - darbinieka darba uzsākšana iestādē, ja darbs projektā nav uzsākts 1.janvārī4]])</f>
        <v>1900</v>
      </c>
      <c r="BG129" s="86">
        <f>MONTH(Table25[[#This Row],[Ja papildatvaļinājums - darbinieka darba uzsākšana iestādē, ja darbs projektā nav uzsākts 1.janvārī4]])</f>
        <v>1</v>
      </c>
      <c r="BH129" s="86">
        <f>DAY(Table25[[#This Row],[Ja papildatvaļinājums - darbinieka darba uzsākšana iestādē, ja darbs projektā nav uzsākts 1.janvārī4]])</f>
        <v>0</v>
      </c>
      <c r="BI129" s="147">
        <f t="shared" si="22"/>
        <v>1</v>
      </c>
      <c r="BJ129" s="144" cm="1">
        <f t="array" ref="BJ129">_xlfn.IFS($BF129=2021,$BI129,$BS129=2021,$BV129,$BF129&lt;2021,$BJ$22,$BS129&gt;2021,$BJ$22,$BF129&gt;2021,$BJ$22,$BS129&lt;2021,$BJ$22)</f>
        <v>365</v>
      </c>
      <c r="BK129" s="116" cm="1">
        <f t="array" ref="BK129">_xlfn.IFS($BF129=2022,$BI129,$BS129=2022,$BV129,$BF129&lt;2022,$BK$22,$BS129&gt;2022,$BK$22,$BF129&gt;2022,$BK$22,$BS129&lt;2022,$BK$22)</f>
        <v>365</v>
      </c>
      <c r="BL129" s="116" cm="1">
        <f t="array" ref="BL129">_xlfn.IFS($BF129=2023,$BI129,$BS129=2023,$BV129,$BF129&lt;2023,$BL$22,$BS129&gt;2023,$BL$22,$BF129&gt;2023,$BL$22,$BS129&lt;2023,$BL$22)</f>
        <v>365</v>
      </c>
      <c r="BM129" s="116" cm="1">
        <f t="array" ref="BM129">_xlfn.IFS($BF129=2024,$BI129,$BS129=2024,$BV129,$BF129&lt;2024,$BM$22,$BS129&gt;2024,$BM$22,$BF129&gt;2024,$BM$22,$BS129&lt;2024,$BM$22)</f>
        <v>366</v>
      </c>
      <c r="BN129" s="116" cm="1">
        <f t="array" ref="BN129">_xlfn.IFS($BF129=2025,$BI129,$BS129=2025,$BV129,$BF129&lt;2025,$BN$22,$BS129&gt;2025,$BN$22,$BF129&gt;2025,$BN$22,$BS129&lt;2025,$BN$22)</f>
        <v>365</v>
      </c>
      <c r="BO129" s="116" cm="1">
        <f t="array" ref="BO129">_xlfn.IFS($BF129=2026,$BI129,$BS129=2026,$BV129,$BF129&lt;2026,$BO$22,$BS129&gt;2026,$BO$22,$BF129&gt;2026,$BO$22,$BS129&lt;2026,$BO$22)</f>
        <v>365</v>
      </c>
      <c r="BP129" s="116" cm="1">
        <f t="array" ref="BP129">_xlfn.IFS($BF129=2027,$BI129,$BS129=2027,$BV129,$BF129&lt;2027,$BP$22,$BS129&gt;2027,$BP$22,$BF129&gt;2027,$BP$22,$BS129&lt;2027,$BP$22)</f>
        <v>365</v>
      </c>
      <c r="BQ129" s="116" cm="1">
        <f t="array" ref="BQ129">_xlfn.IFS($BF129=2028,$BI129,$BS129=2028,$BV129,$BF129&lt;2028,$BQ$22,$BS129&gt;2028,$BQ$22,$BF129&gt;2028,$BQ$22,$BS129&lt;2028,$BQ$22)</f>
        <v>366</v>
      </c>
      <c r="BR129" s="119" cm="1">
        <f t="array" ref="BR129">_xlfn.IFS($BF129=2029,$BI129,$BS129=2029,$BV129,$BF129&lt;2029,$BR$22,$BS129&gt;2029,$BR$22,$BF129&gt;2029,$BR$22,$BS129&lt;2029,$BR$22)</f>
        <v>365</v>
      </c>
      <c r="BS129" s="142">
        <f>YEAR(Table25[[#This Row],[Ja papildatvaļinājums - darbinieka darba beigšanas datums iestādē, ja darbs projektā nav beigts  31.decembrī5]])</f>
        <v>1900</v>
      </c>
      <c r="BT129" s="141">
        <f>MONTH(Table25[[#This Row],[Ja papildatvaļinājums - darbinieka darba beigšanas datums iestādē, ja darbs projektā nav beigts  31.decembrī5]])</f>
        <v>1</v>
      </c>
      <c r="BU129" s="141">
        <f>DAY(Table25[[#This Row],[Ja papildatvaļinājums - darbinieka darba beigšanas datums iestādē, ja darbs projektā nav beigts  31.decembrī5]])</f>
        <v>0</v>
      </c>
      <c r="BV129" s="141">
        <f>IF(YEAR($J129)=YEAR($K129),MIN(DATE($BS129,$BT129,$BU129),$K129)-MAX(DATE($BF129,$BG129,$BH129),$J129)+1,MIN(DATE($BS129,$BT129,$BU129),$K129)-MAX(DATE(Table25[[#This Row],[Darba beigu gads iestādē]],1,1))+1)</f>
        <v>1</v>
      </c>
    </row>
    <row r="130" spans="1:74" x14ac:dyDescent="0.3">
      <c r="A130" s="26">
        <v>107</v>
      </c>
      <c r="B130" s="3"/>
      <c r="C130" s="197"/>
      <c r="D130" s="198"/>
      <c r="E130" s="63">
        <f>SUMIF(Table25[[#This Row],[b.2021]:[c.2029]],"&gt;0",Table25[[#This Row],[b.2021]:[c.2029]])</f>
        <v>0</v>
      </c>
      <c r="F130" s="189"/>
      <c r="G130" s="190"/>
      <c r="H130" s="66">
        <f>Table25[[#This Row],[Atvaļinājuma dienu skaits, kas projektā attiecināts iepriekšējos MP ]]+Table25[[#This Row],[Atvaļinājuma dienu skaits, kas pieprasīts šajā MP3]]</f>
        <v>0</v>
      </c>
      <c r="I130" s="29">
        <f>Table25[[#This Row],[Atvaļinājums proporcionāli nostrādātajam laikam projektā (Visi atvaļinājumi kopā)]]-H130</f>
        <v>0</v>
      </c>
      <c r="J130" s="191"/>
      <c r="K130" s="192"/>
      <c r="L130" s="193"/>
      <c r="M130" s="194"/>
      <c r="N130" s="194"/>
      <c r="O130" s="194"/>
      <c r="P130" s="194"/>
      <c r="Q130" s="194"/>
      <c r="R130" s="194"/>
      <c r="S130" s="194"/>
      <c r="T130" s="195"/>
      <c r="U130" s="196"/>
      <c r="V130" s="106">
        <f>IF(COUNT(Table25[[#This Row],[Darba sākuma datums1]:[Amata pienākumu izpildes termiņš, vai darba beigu datums par kuru iesniegts MP2]])=2,MIN(DATE($V$23,12,31),$D130)-MAX(DATE($V$23,1,1),$C130)+1,0)</f>
        <v>0</v>
      </c>
      <c r="W130" s="99">
        <f>IF(COUNT(Table25[[#This Row],[Darba sākuma datums1]:[Amata pienākumu izpildes termiņš, vai darba beigu datums par kuru iesniegts MP2]])=2,MIN(DATE($W$23,12,31),$D130)-MAX(DATE($W$23,1,1),$C130)+1,0)</f>
        <v>0</v>
      </c>
      <c r="X130" s="99">
        <f>IF(COUNT(Table25[[#This Row],[Darba sākuma datums1]:[Amata pienākumu izpildes termiņš, vai darba beigu datums par kuru iesniegts MP2]])=2,MIN(DATE($X$23,12,31),$D130)-MAX(DATE($X$23,1,1),$C130)+1,0)</f>
        <v>0</v>
      </c>
      <c r="Y130" s="99">
        <f>IF(COUNT(Table25[[#This Row],[Darba sākuma datums1]:[Amata pienākumu izpildes termiņš, vai darba beigu datums par kuru iesniegts MP2]])=2,MIN(DATE($Y$23,12,31),$D130)-MAX(DATE($Y$23,1,1),$C130)+1,0)</f>
        <v>0</v>
      </c>
      <c r="Z130" s="99">
        <f>IF(COUNT(Table25[[#This Row],[Darba sākuma datums1]:[Amata pienākumu izpildes termiņš, vai darba beigu datums par kuru iesniegts MP2]])=2,MIN(DATE($Z$23,12,31),$D130)-MAX(DATE(Z$23,1,1),$C130)+1,0)</f>
        <v>0</v>
      </c>
      <c r="AA130" s="99">
        <f>IF(COUNT(Table25[[#This Row],[Darba sākuma datums1]:[Amata pienākumu izpildes termiņš, vai darba beigu datums par kuru iesniegts MP2]])=2,MIN(DATE($AA$23,12,31),$D130)-MAX(DATE($AA$23,1,1),$C130)+1,0)</f>
        <v>0</v>
      </c>
      <c r="AB130" s="99">
        <f>IF(COUNT(Table25[[#This Row],[Darba sākuma datums1]:[Amata pienākumu izpildes termiņš, vai darba beigu datums par kuru iesniegts MP2]])=2,MIN(DATE($AB$23,12,31),$D130)-MAX(DATE($AB$23,1,1),$C130)+1,0)</f>
        <v>0</v>
      </c>
      <c r="AC130" s="99">
        <f>IF(COUNT(Table25[[#This Row],[Darba sākuma datums1]:[Amata pienākumu izpildes termiņš, vai darba beigu datums par kuru iesniegts MP2]])=2,MIN(DATE($AC$23,12,31),$D130)-MAX(DATE($AC$23,1,1),$C130)+1,0)</f>
        <v>0</v>
      </c>
      <c r="AD130" s="109">
        <f>IF(COUNT(Table25[[#This Row],[Darba sākuma datums1]:[Amata pienākumu izpildes termiņš, vai darba beigu datums par kuru iesniegts MP2]])=2,MIN(DATE($AD$23,12,31),$D130)-MAX(DATE($AD$23,1,1),$C130)+1,0)</f>
        <v>0</v>
      </c>
      <c r="AE130" s="106">
        <f t="shared" si="21"/>
        <v>0</v>
      </c>
      <c r="AF130" s="99">
        <f t="shared" si="12"/>
        <v>0</v>
      </c>
      <c r="AG130" s="99">
        <f t="shared" si="13"/>
        <v>0</v>
      </c>
      <c r="AH130" s="99">
        <f t="shared" si="14"/>
        <v>0</v>
      </c>
      <c r="AI130" s="99">
        <f t="shared" si="15"/>
        <v>0</v>
      </c>
      <c r="AJ130" s="99">
        <f t="shared" si="16"/>
        <v>0</v>
      </c>
      <c r="AK130" s="99">
        <f t="shared" si="17"/>
        <v>0</v>
      </c>
      <c r="AL130" s="99">
        <f t="shared" si="18"/>
        <v>0</v>
      </c>
      <c r="AM130" s="100">
        <f t="shared" si="19"/>
        <v>0</v>
      </c>
      <c r="AN130" s="103" t="e">
        <f>Table25[[#This Row],[2021]]/Table25[[#This Row],[d.2021]]</f>
        <v>#DIV/0!</v>
      </c>
      <c r="AO130" s="104" t="e">
        <f>Table25[[#This Row],[2022]]/Table25[[#This Row],[d.2022]]</f>
        <v>#DIV/0!</v>
      </c>
      <c r="AP130" s="104" t="e">
        <f>Table25[[#This Row],[2023]]/Table25[[#This Row],[d.2023]]</f>
        <v>#DIV/0!</v>
      </c>
      <c r="AQ130" s="104" t="e">
        <f>Table25[[#This Row],[2024]]/Table25[[#This Row],[d.2024]]</f>
        <v>#DIV/0!</v>
      </c>
      <c r="AR130" s="104" t="e">
        <f>Table25[[#This Row],[2025]]/Table25[[#This Row],[d.2025]]</f>
        <v>#DIV/0!</v>
      </c>
      <c r="AS130" s="104" t="e">
        <f>Table25[[#This Row],[2026]]/Table25[[#This Row],[d.2026]]</f>
        <v>#DIV/0!</v>
      </c>
      <c r="AT130" s="104" t="e">
        <f>Table25[[#This Row],[2027]]/Table25[[#This Row],[d.2027]]</f>
        <v>#DIV/0!</v>
      </c>
      <c r="AU130" s="104" t="e">
        <f>Table25[[#This Row],[2028]]/Table25[[#This Row],[d.2028]]</f>
        <v>#DIV/0!</v>
      </c>
      <c r="AV130" s="108" t="e">
        <f>Table25[[#This Row],[2029]]/Table25[[#This Row],[d.2029]]</f>
        <v>#DIV/0!</v>
      </c>
      <c r="AW130" s="97" t="e">
        <f>Table25[[#This Row],[e.2021]]/Table25[[#This Row],[Papildatvaļinājums par 20216]]</f>
        <v>#DIV/0!</v>
      </c>
      <c r="AX130" s="97" t="e">
        <f>Table25[[#This Row],[e.2022]]/Table25[[#This Row],[Papildatvaļinājums par 20226]]</f>
        <v>#DIV/0!</v>
      </c>
      <c r="AY130" s="97" t="e">
        <f>Table25[[#This Row],[e.2023]]/Table25[[#This Row],[Papildatvaļinājums par 20236]]</f>
        <v>#DIV/0!</v>
      </c>
      <c r="AZ130" s="97" t="e">
        <f>Table25[[#This Row],[e.2024]]/Table25[[#This Row],[Papildatvaļinājums par 20246]]</f>
        <v>#DIV/0!</v>
      </c>
      <c r="BA130" s="97" t="e">
        <f>Table25[[#This Row],[e.2025]]/Table25[[#This Row],[Papildatvaļinājums par 20256]]</f>
        <v>#DIV/0!</v>
      </c>
      <c r="BB130" s="97" t="e">
        <f>Table25[[#This Row],[e.2026]]/Table25[[#This Row],[Papildatvaļinājums par 20266]]</f>
        <v>#DIV/0!</v>
      </c>
      <c r="BC130" s="97" t="e">
        <f>Table25[[#This Row],[e.2027]]/Table25[[#This Row],[Papildatvaļinājums par 20276]]</f>
        <v>#DIV/0!</v>
      </c>
      <c r="BD130" s="97" t="e">
        <f>Table25[[#This Row],[e.2028]]/Table25[[#This Row],[Papildatvaļinājums par 20286]]</f>
        <v>#DIV/0!</v>
      </c>
      <c r="BE130" s="98" t="e">
        <f>Table25[[#This Row],[e.2029]]/Table25[[#This Row],[Papildatvaļinājums par 20296]]</f>
        <v>#DIV/0!</v>
      </c>
      <c r="BF130" s="85">
        <f>YEAR(Table25[[#This Row],[Ja papildatvaļinājums - darbinieka darba uzsākšana iestādē, ja darbs projektā nav uzsākts 1.janvārī4]])</f>
        <v>1900</v>
      </c>
      <c r="BG130" s="86">
        <f>MONTH(Table25[[#This Row],[Ja papildatvaļinājums - darbinieka darba uzsākšana iestādē, ja darbs projektā nav uzsākts 1.janvārī4]])</f>
        <v>1</v>
      </c>
      <c r="BH130" s="86">
        <f>DAY(Table25[[#This Row],[Ja papildatvaļinājums - darbinieka darba uzsākšana iestādē, ja darbs projektā nav uzsākts 1.janvārī4]])</f>
        <v>0</v>
      </c>
      <c r="BI130" s="147">
        <f t="shared" si="22"/>
        <v>1</v>
      </c>
      <c r="BJ130" s="144" cm="1">
        <f t="array" ref="BJ130">_xlfn.IFS($BF130=2021,$BI130,$BS130=2021,$BV130,$BF130&lt;2021,$BJ$22,$BS130&gt;2021,$BJ$22,$BF130&gt;2021,$BJ$22,$BS130&lt;2021,$BJ$22)</f>
        <v>365</v>
      </c>
      <c r="BK130" s="116" cm="1">
        <f t="array" ref="BK130">_xlfn.IFS($BF130=2022,$BI130,$BS130=2022,$BV130,$BF130&lt;2022,$BK$22,$BS130&gt;2022,$BK$22,$BF130&gt;2022,$BK$22,$BS130&lt;2022,$BK$22)</f>
        <v>365</v>
      </c>
      <c r="BL130" s="116" cm="1">
        <f t="array" ref="BL130">_xlfn.IFS($BF130=2023,$BI130,$BS130=2023,$BV130,$BF130&lt;2023,$BL$22,$BS130&gt;2023,$BL$22,$BF130&gt;2023,$BL$22,$BS130&lt;2023,$BL$22)</f>
        <v>365</v>
      </c>
      <c r="BM130" s="116" cm="1">
        <f t="array" ref="BM130">_xlfn.IFS($BF130=2024,$BI130,$BS130=2024,$BV130,$BF130&lt;2024,$BM$22,$BS130&gt;2024,$BM$22,$BF130&gt;2024,$BM$22,$BS130&lt;2024,$BM$22)</f>
        <v>366</v>
      </c>
      <c r="BN130" s="116" cm="1">
        <f t="array" ref="BN130">_xlfn.IFS($BF130=2025,$BI130,$BS130=2025,$BV130,$BF130&lt;2025,$BN$22,$BS130&gt;2025,$BN$22,$BF130&gt;2025,$BN$22,$BS130&lt;2025,$BN$22)</f>
        <v>365</v>
      </c>
      <c r="BO130" s="116" cm="1">
        <f t="array" ref="BO130">_xlfn.IFS($BF130=2026,$BI130,$BS130=2026,$BV130,$BF130&lt;2026,$BO$22,$BS130&gt;2026,$BO$22,$BF130&gt;2026,$BO$22,$BS130&lt;2026,$BO$22)</f>
        <v>365</v>
      </c>
      <c r="BP130" s="116" cm="1">
        <f t="array" ref="BP130">_xlfn.IFS($BF130=2027,$BI130,$BS130=2027,$BV130,$BF130&lt;2027,$BP$22,$BS130&gt;2027,$BP$22,$BF130&gt;2027,$BP$22,$BS130&lt;2027,$BP$22)</f>
        <v>365</v>
      </c>
      <c r="BQ130" s="116" cm="1">
        <f t="array" ref="BQ130">_xlfn.IFS($BF130=2028,$BI130,$BS130=2028,$BV130,$BF130&lt;2028,$BQ$22,$BS130&gt;2028,$BQ$22,$BF130&gt;2028,$BQ$22,$BS130&lt;2028,$BQ$22)</f>
        <v>366</v>
      </c>
      <c r="BR130" s="119" cm="1">
        <f t="array" ref="BR130">_xlfn.IFS($BF130=2029,$BI130,$BS130=2029,$BV130,$BF130&lt;2029,$BR$22,$BS130&gt;2029,$BR$22,$BF130&gt;2029,$BR$22,$BS130&lt;2029,$BR$22)</f>
        <v>365</v>
      </c>
      <c r="BS130" s="142">
        <f>YEAR(Table25[[#This Row],[Ja papildatvaļinājums - darbinieka darba beigšanas datums iestādē, ja darbs projektā nav beigts  31.decembrī5]])</f>
        <v>1900</v>
      </c>
      <c r="BT130" s="141">
        <f>MONTH(Table25[[#This Row],[Ja papildatvaļinājums - darbinieka darba beigšanas datums iestādē, ja darbs projektā nav beigts  31.decembrī5]])</f>
        <v>1</v>
      </c>
      <c r="BU130" s="141">
        <f>DAY(Table25[[#This Row],[Ja papildatvaļinājums - darbinieka darba beigšanas datums iestādē, ja darbs projektā nav beigts  31.decembrī5]])</f>
        <v>0</v>
      </c>
      <c r="BV130" s="141">
        <f>IF(YEAR($J130)=YEAR($K130),MIN(DATE($BS130,$BT130,$BU130),$K130)-MAX(DATE($BF130,$BG130,$BH130),$J130)+1,MIN(DATE($BS130,$BT130,$BU130),$K130)-MAX(DATE(Table25[[#This Row],[Darba beigu gads iestādē]],1,1))+1)</f>
        <v>1</v>
      </c>
    </row>
    <row r="131" spans="1:74" x14ac:dyDescent="0.3">
      <c r="A131" s="26">
        <v>108</v>
      </c>
      <c r="B131" s="3"/>
      <c r="C131" s="197"/>
      <c r="D131" s="198"/>
      <c r="E131" s="63">
        <f>SUMIF(Table25[[#This Row],[b.2021]:[c.2029]],"&gt;0",Table25[[#This Row],[b.2021]:[c.2029]])</f>
        <v>0</v>
      </c>
      <c r="F131" s="189"/>
      <c r="G131" s="190"/>
      <c r="H131" s="66">
        <f>Table25[[#This Row],[Atvaļinājuma dienu skaits, kas projektā attiecināts iepriekšējos MP ]]+Table25[[#This Row],[Atvaļinājuma dienu skaits, kas pieprasīts šajā MP3]]</f>
        <v>0</v>
      </c>
      <c r="I131" s="29">
        <f>Table25[[#This Row],[Atvaļinājums proporcionāli nostrādātajam laikam projektā (Visi atvaļinājumi kopā)]]-H131</f>
        <v>0</v>
      </c>
      <c r="J131" s="191"/>
      <c r="K131" s="192"/>
      <c r="L131" s="193"/>
      <c r="M131" s="194"/>
      <c r="N131" s="194"/>
      <c r="O131" s="194"/>
      <c r="P131" s="194"/>
      <c r="Q131" s="194"/>
      <c r="R131" s="194"/>
      <c r="S131" s="194"/>
      <c r="T131" s="195"/>
      <c r="U131" s="196"/>
      <c r="V131" s="106">
        <f>IF(COUNT(Table25[[#This Row],[Darba sākuma datums1]:[Amata pienākumu izpildes termiņš, vai darba beigu datums par kuru iesniegts MP2]])=2,MIN(DATE($V$23,12,31),$D131)-MAX(DATE($V$23,1,1),$C131)+1,0)</f>
        <v>0</v>
      </c>
      <c r="W131" s="99">
        <f>IF(COUNT(Table25[[#This Row],[Darba sākuma datums1]:[Amata pienākumu izpildes termiņš, vai darba beigu datums par kuru iesniegts MP2]])=2,MIN(DATE($W$23,12,31),$D131)-MAX(DATE($W$23,1,1),$C131)+1,0)</f>
        <v>0</v>
      </c>
      <c r="X131" s="99">
        <f>IF(COUNT(Table25[[#This Row],[Darba sākuma datums1]:[Amata pienākumu izpildes termiņš, vai darba beigu datums par kuru iesniegts MP2]])=2,MIN(DATE($X$23,12,31),$D131)-MAX(DATE($X$23,1,1),$C131)+1,0)</f>
        <v>0</v>
      </c>
      <c r="Y131" s="99">
        <f>IF(COUNT(Table25[[#This Row],[Darba sākuma datums1]:[Amata pienākumu izpildes termiņš, vai darba beigu datums par kuru iesniegts MP2]])=2,MIN(DATE($Y$23,12,31),$D131)-MAX(DATE($Y$23,1,1),$C131)+1,0)</f>
        <v>0</v>
      </c>
      <c r="Z131" s="99">
        <f>IF(COUNT(Table25[[#This Row],[Darba sākuma datums1]:[Amata pienākumu izpildes termiņš, vai darba beigu datums par kuru iesniegts MP2]])=2,MIN(DATE($Z$23,12,31),$D131)-MAX(DATE(Z$23,1,1),$C131)+1,0)</f>
        <v>0</v>
      </c>
      <c r="AA131" s="99">
        <f>IF(COUNT(Table25[[#This Row],[Darba sākuma datums1]:[Amata pienākumu izpildes termiņš, vai darba beigu datums par kuru iesniegts MP2]])=2,MIN(DATE($AA$23,12,31),$D131)-MAX(DATE($AA$23,1,1),$C131)+1,0)</f>
        <v>0</v>
      </c>
      <c r="AB131" s="99">
        <f>IF(COUNT(Table25[[#This Row],[Darba sākuma datums1]:[Amata pienākumu izpildes termiņš, vai darba beigu datums par kuru iesniegts MP2]])=2,MIN(DATE($AB$23,12,31),$D131)-MAX(DATE($AB$23,1,1),$C131)+1,0)</f>
        <v>0</v>
      </c>
      <c r="AC131" s="99">
        <f>IF(COUNT(Table25[[#This Row],[Darba sākuma datums1]:[Amata pienākumu izpildes termiņš, vai darba beigu datums par kuru iesniegts MP2]])=2,MIN(DATE($AC$23,12,31),$D131)-MAX(DATE($AC$23,1,1),$C131)+1,0)</f>
        <v>0</v>
      </c>
      <c r="AD131" s="109">
        <f>IF(COUNT(Table25[[#This Row],[Darba sākuma datums1]:[Amata pienākumu izpildes termiņš, vai darba beigu datums par kuru iesniegts MP2]])=2,MIN(DATE($AD$23,12,31),$D131)-MAX(DATE($AD$23,1,1),$C131)+1,0)</f>
        <v>0</v>
      </c>
      <c r="AE131" s="106">
        <f t="shared" si="21"/>
        <v>0</v>
      </c>
      <c r="AF131" s="99">
        <f t="shared" si="12"/>
        <v>0</v>
      </c>
      <c r="AG131" s="99">
        <f t="shared" si="13"/>
        <v>0</v>
      </c>
      <c r="AH131" s="99">
        <f t="shared" si="14"/>
        <v>0</v>
      </c>
      <c r="AI131" s="99">
        <f t="shared" si="15"/>
        <v>0</v>
      </c>
      <c r="AJ131" s="99">
        <f t="shared" si="16"/>
        <v>0</v>
      </c>
      <c r="AK131" s="99">
        <f t="shared" si="17"/>
        <v>0</v>
      </c>
      <c r="AL131" s="99">
        <f t="shared" si="18"/>
        <v>0</v>
      </c>
      <c r="AM131" s="100">
        <f t="shared" si="19"/>
        <v>0</v>
      </c>
      <c r="AN131" s="103" t="e">
        <f>Table25[[#This Row],[2021]]/Table25[[#This Row],[d.2021]]</f>
        <v>#DIV/0!</v>
      </c>
      <c r="AO131" s="104" t="e">
        <f>Table25[[#This Row],[2022]]/Table25[[#This Row],[d.2022]]</f>
        <v>#DIV/0!</v>
      </c>
      <c r="AP131" s="104" t="e">
        <f>Table25[[#This Row],[2023]]/Table25[[#This Row],[d.2023]]</f>
        <v>#DIV/0!</v>
      </c>
      <c r="AQ131" s="104" t="e">
        <f>Table25[[#This Row],[2024]]/Table25[[#This Row],[d.2024]]</f>
        <v>#DIV/0!</v>
      </c>
      <c r="AR131" s="104" t="e">
        <f>Table25[[#This Row],[2025]]/Table25[[#This Row],[d.2025]]</f>
        <v>#DIV/0!</v>
      </c>
      <c r="AS131" s="104" t="e">
        <f>Table25[[#This Row],[2026]]/Table25[[#This Row],[d.2026]]</f>
        <v>#DIV/0!</v>
      </c>
      <c r="AT131" s="104" t="e">
        <f>Table25[[#This Row],[2027]]/Table25[[#This Row],[d.2027]]</f>
        <v>#DIV/0!</v>
      </c>
      <c r="AU131" s="104" t="e">
        <f>Table25[[#This Row],[2028]]/Table25[[#This Row],[d.2028]]</f>
        <v>#DIV/0!</v>
      </c>
      <c r="AV131" s="108" t="e">
        <f>Table25[[#This Row],[2029]]/Table25[[#This Row],[d.2029]]</f>
        <v>#DIV/0!</v>
      </c>
      <c r="AW131" s="97" t="e">
        <f>Table25[[#This Row],[e.2021]]/Table25[[#This Row],[Papildatvaļinājums par 20216]]</f>
        <v>#DIV/0!</v>
      </c>
      <c r="AX131" s="97" t="e">
        <f>Table25[[#This Row],[e.2022]]/Table25[[#This Row],[Papildatvaļinājums par 20226]]</f>
        <v>#DIV/0!</v>
      </c>
      <c r="AY131" s="97" t="e">
        <f>Table25[[#This Row],[e.2023]]/Table25[[#This Row],[Papildatvaļinājums par 20236]]</f>
        <v>#DIV/0!</v>
      </c>
      <c r="AZ131" s="97" t="e">
        <f>Table25[[#This Row],[e.2024]]/Table25[[#This Row],[Papildatvaļinājums par 20246]]</f>
        <v>#DIV/0!</v>
      </c>
      <c r="BA131" s="97" t="e">
        <f>Table25[[#This Row],[e.2025]]/Table25[[#This Row],[Papildatvaļinājums par 20256]]</f>
        <v>#DIV/0!</v>
      </c>
      <c r="BB131" s="97" t="e">
        <f>Table25[[#This Row],[e.2026]]/Table25[[#This Row],[Papildatvaļinājums par 20266]]</f>
        <v>#DIV/0!</v>
      </c>
      <c r="BC131" s="97" t="e">
        <f>Table25[[#This Row],[e.2027]]/Table25[[#This Row],[Papildatvaļinājums par 20276]]</f>
        <v>#DIV/0!</v>
      </c>
      <c r="BD131" s="97" t="e">
        <f>Table25[[#This Row],[e.2028]]/Table25[[#This Row],[Papildatvaļinājums par 20286]]</f>
        <v>#DIV/0!</v>
      </c>
      <c r="BE131" s="98" t="e">
        <f>Table25[[#This Row],[e.2029]]/Table25[[#This Row],[Papildatvaļinājums par 20296]]</f>
        <v>#DIV/0!</v>
      </c>
      <c r="BF131" s="85">
        <f>YEAR(Table25[[#This Row],[Ja papildatvaļinājums - darbinieka darba uzsākšana iestādē, ja darbs projektā nav uzsākts 1.janvārī4]])</f>
        <v>1900</v>
      </c>
      <c r="BG131" s="86">
        <f>MONTH(Table25[[#This Row],[Ja papildatvaļinājums - darbinieka darba uzsākšana iestādē, ja darbs projektā nav uzsākts 1.janvārī4]])</f>
        <v>1</v>
      </c>
      <c r="BH131" s="86">
        <f>DAY(Table25[[#This Row],[Ja papildatvaļinājums - darbinieka darba uzsākšana iestādē, ja darbs projektā nav uzsākts 1.janvārī4]])</f>
        <v>0</v>
      </c>
      <c r="BI131" s="147">
        <f t="shared" si="22"/>
        <v>1</v>
      </c>
      <c r="BJ131" s="144" cm="1">
        <f t="array" ref="BJ131">_xlfn.IFS($BF131=2021,$BI131,$BS131=2021,$BV131,$BF131&lt;2021,$BJ$22,$BS131&gt;2021,$BJ$22,$BF131&gt;2021,$BJ$22,$BS131&lt;2021,$BJ$22)</f>
        <v>365</v>
      </c>
      <c r="BK131" s="116" cm="1">
        <f t="array" ref="BK131">_xlfn.IFS($BF131=2022,$BI131,$BS131=2022,$BV131,$BF131&lt;2022,$BK$22,$BS131&gt;2022,$BK$22,$BF131&gt;2022,$BK$22,$BS131&lt;2022,$BK$22)</f>
        <v>365</v>
      </c>
      <c r="BL131" s="116" cm="1">
        <f t="array" ref="BL131">_xlfn.IFS($BF131=2023,$BI131,$BS131=2023,$BV131,$BF131&lt;2023,$BL$22,$BS131&gt;2023,$BL$22,$BF131&gt;2023,$BL$22,$BS131&lt;2023,$BL$22)</f>
        <v>365</v>
      </c>
      <c r="BM131" s="116" cm="1">
        <f t="array" ref="BM131">_xlfn.IFS($BF131=2024,$BI131,$BS131=2024,$BV131,$BF131&lt;2024,$BM$22,$BS131&gt;2024,$BM$22,$BF131&gt;2024,$BM$22,$BS131&lt;2024,$BM$22)</f>
        <v>366</v>
      </c>
      <c r="BN131" s="116" cm="1">
        <f t="array" ref="BN131">_xlfn.IFS($BF131=2025,$BI131,$BS131=2025,$BV131,$BF131&lt;2025,$BN$22,$BS131&gt;2025,$BN$22,$BF131&gt;2025,$BN$22,$BS131&lt;2025,$BN$22)</f>
        <v>365</v>
      </c>
      <c r="BO131" s="116" cm="1">
        <f t="array" ref="BO131">_xlfn.IFS($BF131=2026,$BI131,$BS131=2026,$BV131,$BF131&lt;2026,$BO$22,$BS131&gt;2026,$BO$22,$BF131&gt;2026,$BO$22,$BS131&lt;2026,$BO$22)</f>
        <v>365</v>
      </c>
      <c r="BP131" s="116" cm="1">
        <f t="array" ref="BP131">_xlfn.IFS($BF131=2027,$BI131,$BS131=2027,$BV131,$BF131&lt;2027,$BP$22,$BS131&gt;2027,$BP$22,$BF131&gt;2027,$BP$22,$BS131&lt;2027,$BP$22)</f>
        <v>365</v>
      </c>
      <c r="BQ131" s="116" cm="1">
        <f t="array" ref="BQ131">_xlfn.IFS($BF131=2028,$BI131,$BS131=2028,$BV131,$BF131&lt;2028,$BQ$22,$BS131&gt;2028,$BQ$22,$BF131&gt;2028,$BQ$22,$BS131&lt;2028,$BQ$22)</f>
        <v>366</v>
      </c>
      <c r="BR131" s="119" cm="1">
        <f t="array" ref="BR131">_xlfn.IFS($BF131=2029,$BI131,$BS131=2029,$BV131,$BF131&lt;2029,$BR$22,$BS131&gt;2029,$BR$22,$BF131&gt;2029,$BR$22,$BS131&lt;2029,$BR$22)</f>
        <v>365</v>
      </c>
      <c r="BS131" s="142">
        <f>YEAR(Table25[[#This Row],[Ja papildatvaļinājums - darbinieka darba beigšanas datums iestādē, ja darbs projektā nav beigts  31.decembrī5]])</f>
        <v>1900</v>
      </c>
      <c r="BT131" s="141">
        <f>MONTH(Table25[[#This Row],[Ja papildatvaļinājums - darbinieka darba beigšanas datums iestādē, ja darbs projektā nav beigts  31.decembrī5]])</f>
        <v>1</v>
      </c>
      <c r="BU131" s="141">
        <f>DAY(Table25[[#This Row],[Ja papildatvaļinājums - darbinieka darba beigšanas datums iestādē, ja darbs projektā nav beigts  31.decembrī5]])</f>
        <v>0</v>
      </c>
      <c r="BV131" s="141">
        <f>IF(YEAR($J131)=YEAR($K131),MIN(DATE($BS131,$BT131,$BU131),$K131)-MAX(DATE($BF131,$BG131,$BH131),$J131)+1,MIN(DATE($BS131,$BT131,$BU131),$K131)-MAX(DATE(Table25[[#This Row],[Darba beigu gads iestādē]],1,1))+1)</f>
        <v>1</v>
      </c>
    </row>
    <row r="132" spans="1:74" x14ac:dyDescent="0.3">
      <c r="A132" s="26">
        <v>109</v>
      </c>
      <c r="B132" s="3"/>
      <c r="C132" s="197"/>
      <c r="D132" s="198"/>
      <c r="E132" s="63">
        <f>SUMIF(Table25[[#This Row],[b.2021]:[c.2029]],"&gt;0",Table25[[#This Row],[b.2021]:[c.2029]])</f>
        <v>0</v>
      </c>
      <c r="F132" s="189"/>
      <c r="G132" s="190"/>
      <c r="H132" s="66">
        <f>Table25[[#This Row],[Atvaļinājuma dienu skaits, kas projektā attiecināts iepriekšējos MP ]]+Table25[[#This Row],[Atvaļinājuma dienu skaits, kas pieprasīts šajā MP3]]</f>
        <v>0</v>
      </c>
      <c r="I132" s="29">
        <f>Table25[[#This Row],[Atvaļinājums proporcionāli nostrādātajam laikam projektā (Visi atvaļinājumi kopā)]]-H132</f>
        <v>0</v>
      </c>
      <c r="J132" s="191"/>
      <c r="K132" s="192"/>
      <c r="L132" s="193"/>
      <c r="M132" s="194"/>
      <c r="N132" s="194"/>
      <c r="O132" s="194"/>
      <c r="P132" s="194"/>
      <c r="Q132" s="194"/>
      <c r="R132" s="194"/>
      <c r="S132" s="194"/>
      <c r="T132" s="195"/>
      <c r="U132" s="196"/>
      <c r="V132" s="106">
        <f>IF(COUNT(Table25[[#This Row],[Darba sākuma datums1]:[Amata pienākumu izpildes termiņš, vai darba beigu datums par kuru iesniegts MP2]])=2,MIN(DATE($V$23,12,31),$D132)-MAX(DATE($V$23,1,1),$C132)+1,0)</f>
        <v>0</v>
      </c>
      <c r="W132" s="99">
        <f>IF(COUNT(Table25[[#This Row],[Darba sākuma datums1]:[Amata pienākumu izpildes termiņš, vai darba beigu datums par kuru iesniegts MP2]])=2,MIN(DATE($W$23,12,31),$D132)-MAX(DATE($W$23,1,1),$C132)+1,0)</f>
        <v>0</v>
      </c>
      <c r="X132" s="99">
        <f>IF(COUNT(Table25[[#This Row],[Darba sākuma datums1]:[Amata pienākumu izpildes termiņš, vai darba beigu datums par kuru iesniegts MP2]])=2,MIN(DATE($X$23,12,31),$D132)-MAX(DATE($X$23,1,1),$C132)+1,0)</f>
        <v>0</v>
      </c>
      <c r="Y132" s="99">
        <f>IF(COUNT(Table25[[#This Row],[Darba sākuma datums1]:[Amata pienākumu izpildes termiņš, vai darba beigu datums par kuru iesniegts MP2]])=2,MIN(DATE($Y$23,12,31),$D132)-MAX(DATE($Y$23,1,1),$C132)+1,0)</f>
        <v>0</v>
      </c>
      <c r="Z132" s="99">
        <f>IF(COUNT(Table25[[#This Row],[Darba sākuma datums1]:[Amata pienākumu izpildes termiņš, vai darba beigu datums par kuru iesniegts MP2]])=2,MIN(DATE($Z$23,12,31),$D132)-MAX(DATE(Z$23,1,1),$C132)+1,0)</f>
        <v>0</v>
      </c>
      <c r="AA132" s="99">
        <f>IF(COUNT(Table25[[#This Row],[Darba sākuma datums1]:[Amata pienākumu izpildes termiņš, vai darba beigu datums par kuru iesniegts MP2]])=2,MIN(DATE($AA$23,12,31),$D132)-MAX(DATE($AA$23,1,1),$C132)+1,0)</f>
        <v>0</v>
      </c>
      <c r="AB132" s="99">
        <f>IF(COUNT(Table25[[#This Row],[Darba sākuma datums1]:[Amata pienākumu izpildes termiņš, vai darba beigu datums par kuru iesniegts MP2]])=2,MIN(DATE($AB$23,12,31),$D132)-MAX(DATE($AB$23,1,1),$C132)+1,0)</f>
        <v>0</v>
      </c>
      <c r="AC132" s="99">
        <f>IF(COUNT(Table25[[#This Row],[Darba sākuma datums1]:[Amata pienākumu izpildes termiņš, vai darba beigu datums par kuru iesniegts MP2]])=2,MIN(DATE($AC$23,12,31),$D132)-MAX(DATE($AC$23,1,1),$C132)+1,0)</f>
        <v>0</v>
      </c>
      <c r="AD132" s="109">
        <f>IF(COUNT(Table25[[#This Row],[Darba sākuma datums1]:[Amata pienākumu izpildes termiņš, vai darba beigu datums par kuru iesniegts MP2]])=2,MIN(DATE($AD$23,12,31),$D132)-MAX(DATE($AD$23,1,1),$C132)+1,0)</f>
        <v>0</v>
      </c>
      <c r="AE132" s="106">
        <f t="shared" si="21"/>
        <v>0</v>
      </c>
      <c r="AF132" s="99">
        <f t="shared" si="12"/>
        <v>0</v>
      </c>
      <c r="AG132" s="99">
        <f t="shared" si="13"/>
        <v>0</v>
      </c>
      <c r="AH132" s="99">
        <f t="shared" si="14"/>
        <v>0</v>
      </c>
      <c r="AI132" s="99">
        <f t="shared" si="15"/>
        <v>0</v>
      </c>
      <c r="AJ132" s="99">
        <f t="shared" si="16"/>
        <v>0</v>
      </c>
      <c r="AK132" s="99">
        <f t="shared" si="17"/>
        <v>0</v>
      </c>
      <c r="AL132" s="99">
        <f t="shared" si="18"/>
        <v>0</v>
      </c>
      <c r="AM132" s="100">
        <f t="shared" si="19"/>
        <v>0</v>
      </c>
      <c r="AN132" s="103" t="e">
        <f>Table25[[#This Row],[2021]]/Table25[[#This Row],[d.2021]]</f>
        <v>#DIV/0!</v>
      </c>
      <c r="AO132" s="104" t="e">
        <f>Table25[[#This Row],[2022]]/Table25[[#This Row],[d.2022]]</f>
        <v>#DIV/0!</v>
      </c>
      <c r="AP132" s="104" t="e">
        <f>Table25[[#This Row],[2023]]/Table25[[#This Row],[d.2023]]</f>
        <v>#DIV/0!</v>
      </c>
      <c r="AQ132" s="104" t="e">
        <f>Table25[[#This Row],[2024]]/Table25[[#This Row],[d.2024]]</f>
        <v>#DIV/0!</v>
      </c>
      <c r="AR132" s="104" t="e">
        <f>Table25[[#This Row],[2025]]/Table25[[#This Row],[d.2025]]</f>
        <v>#DIV/0!</v>
      </c>
      <c r="AS132" s="104" t="e">
        <f>Table25[[#This Row],[2026]]/Table25[[#This Row],[d.2026]]</f>
        <v>#DIV/0!</v>
      </c>
      <c r="AT132" s="104" t="e">
        <f>Table25[[#This Row],[2027]]/Table25[[#This Row],[d.2027]]</f>
        <v>#DIV/0!</v>
      </c>
      <c r="AU132" s="104" t="e">
        <f>Table25[[#This Row],[2028]]/Table25[[#This Row],[d.2028]]</f>
        <v>#DIV/0!</v>
      </c>
      <c r="AV132" s="108" t="e">
        <f>Table25[[#This Row],[2029]]/Table25[[#This Row],[d.2029]]</f>
        <v>#DIV/0!</v>
      </c>
      <c r="AW132" s="97" t="e">
        <f>Table25[[#This Row],[e.2021]]/Table25[[#This Row],[Papildatvaļinājums par 20216]]</f>
        <v>#DIV/0!</v>
      </c>
      <c r="AX132" s="97" t="e">
        <f>Table25[[#This Row],[e.2022]]/Table25[[#This Row],[Papildatvaļinājums par 20226]]</f>
        <v>#DIV/0!</v>
      </c>
      <c r="AY132" s="97" t="e">
        <f>Table25[[#This Row],[e.2023]]/Table25[[#This Row],[Papildatvaļinājums par 20236]]</f>
        <v>#DIV/0!</v>
      </c>
      <c r="AZ132" s="97" t="e">
        <f>Table25[[#This Row],[e.2024]]/Table25[[#This Row],[Papildatvaļinājums par 20246]]</f>
        <v>#DIV/0!</v>
      </c>
      <c r="BA132" s="97" t="e">
        <f>Table25[[#This Row],[e.2025]]/Table25[[#This Row],[Papildatvaļinājums par 20256]]</f>
        <v>#DIV/0!</v>
      </c>
      <c r="BB132" s="97" t="e">
        <f>Table25[[#This Row],[e.2026]]/Table25[[#This Row],[Papildatvaļinājums par 20266]]</f>
        <v>#DIV/0!</v>
      </c>
      <c r="BC132" s="97" t="e">
        <f>Table25[[#This Row],[e.2027]]/Table25[[#This Row],[Papildatvaļinājums par 20276]]</f>
        <v>#DIV/0!</v>
      </c>
      <c r="BD132" s="97" t="e">
        <f>Table25[[#This Row],[e.2028]]/Table25[[#This Row],[Papildatvaļinājums par 20286]]</f>
        <v>#DIV/0!</v>
      </c>
      <c r="BE132" s="98" t="e">
        <f>Table25[[#This Row],[e.2029]]/Table25[[#This Row],[Papildatvaļinājums par 20296]]</f>
        <v>#DIV/0!</v>
      </c>
      <c r="BF132" s="85">
        <f>YEAR(Table25[[#This Row],[Ja papildatvaļinājums - darbinieka darba uzsākšana iestādē, ja darbs projektā nav uzsākts 1.janvārī4]])</f>
        <v>1900</v>
      </c>
      <c r="BG132" s="86">
        <f>MONTH(Table25[[#This Row],[Ja papildatvaļinājums - darbinieka darba uzsākšana iestādē, ja darbs projektā nav uzsākts 1.janvārī4]])</f>
        <v>1</v>
      </c>
      <c r="BH132" s="86">
        <f>DAY(Table25[[#This Row],[Ja papildatvaļinājums - darbinieka darba uzsākšana iestādē, ja darbs projektā nav uzsākts 1.janvārī4]])</f>
        <v>0</v>
      </c>
      <c r="BI132" s="147">
        <f t="shared" si="22"/>
        <v>1</v>
      </c>
      <c r="BJ132" s="144" cm="1">
        <f t="array" ref="BJ132">_xlfn.IFS($BF132=2021,$BI132,$BS132=2021,$BV132,$BF132&lt;2021,$BJ$22,$BS132&gt;2021,$BJ$22,$BF132&gt;2021,$BJ$22,$BS132&lt;2021,$BJ$22)</f>
        <v>365</v>
      </c>
      <c r="BK132" s="116" cm="1">
        <f t="array" ref="BK132">_xlfn.IFS($BF132=2022,$BI132,$BS132=2022,$BV132,$BF132&lt;2022,$BK$22,$BS132&gt;2022,$BK$22,$BF132&gt;2022,$BK$22,$BS132&lt;2022,$BK$22)</f>
        <v>365</v>
      </c>
      <c r="BL132" s="116" cm="1">
        <f t="array" ref="BL132">_xlfn.IFS($BF132=2023,$BI132,$BS132=2023,$BV132,$BF132&lt;2023,$BL$22,$BS132&gt;2023,$BL$22,$BF132&gt;2023,$BL$22,$BS132&lt;2023,$BL$22)</f>
        <v>365</v>
      </c>
      <c r="BM132" s="116" cm="1">
        <f t="array" ref="BM132">_xlfn.IFS($BF132=2024,$BI132,$BS132=2024,$BV132,$BF132&lt;2024,$BM$22,$BS132&gt;2024,$BM$22,$BF132&gt;2024,$BM$22,$BS132&lt;2024,$BM$22)</f>
        <v>366</v>
      </c>
      <c r="BN132" s="116" cm="1">
        <f t="array" ref="BN132">_xlfn.IFS($BF132=2025,$BI132,$BS132=2025,$BV132,$BF132&lt;2025,$BN$22,$BS132&gt;2025,$BN$22,$BF132&gt;2025,$BN$22,$BS132&lt;2025,$BN$22)</f>
        <v>365</v>
      </c>
      <c r="BO132" s="116" cm="1">
        <f t="array" ref="BO132">_xlfn.IFS($BF132=2026,$BI132,$BS132=2026,$BV132,$BF132&lt;2026,$BO$22,$BS132&gt;2026,$BO$22,$BF132&gt;2026,$BO$22,$BS132&lt;2026,$BO$22)</f>
        <v>365</v>
      </c>
      <c r="BP132" s="116" cm="1">
        <f t="array" ref="BP132">_xlfn.IFS($BF132=2027,$BI132,$BS132=2027,$BV132,$BF132&lt;2027,$BP$22,$BS132&gt;2027,$BP$22,$BF132&gt;2027,$BP$22,$BS132&lt;2027,$BP$22)</f>
        <v>365</v>
      </c>
      <c r="BQ132" s="116" cm="1">
        <f t="array" ref="BQ132">_xlfn.IFS($BF132=2028,$BI132,$BS132=2028,$BV132,$BF132&lt;2028,$BQ$22,$BS132&gt;2028,$BQ$22,$BF132&gt;2028,$BQ$22,$BS132&lt;2028,$BQ$22)</f>
        <v>366</v>
      </c>
      <c r="BR132" s="119" cm="1">
        <f t="array" ref="BR132">_xlfn.IFS($BF132=2029,$BI132,$BS132=2029,$BV132,$BF132&lt;2029,$BR$22,$BS132&gt;2029,$BR$22,$BF132&gt;2029,$BR$22,$BS132&lt;2029,$BR$22)</f>
        <v>365</v>
      </c>
      <c r="BS132" s="142">
        <f>YEAR(Table25[[#This Row],[Ja papildatvaļinājums - darbinieka darba beigšanas datums iestādē, ja darbs projektā nav beigts  31.decembrī5]])</f>
        <v>1900</v>
      </c>
      <c r="BT132" s="141">
        <f>MONTH(Table25[[#This Row],[Ja papildatvaļinājums - darbinieka darba beigšanas datums iestādē, ja darbs projektā nav beigts  31.decembrī5]])</f>
        <v>1</v>
      </c>
      <c r="BU132" s="141">
        <f>DAY(Table25[[#This Row],[Ja papildatvaļinājums - darbinieka darba beigšanas datums iestādē, ja darbs projektā nav beigts  31.decembrī5]])</f>
        <v>0</v>
      </c>
      <c r="BV132" s="141">
        <f>IF(YEAR($J132)=YEAR($K132),MIN(DATE($BS132,$BT132,$BU132),$K132)-MAX(DATE($BF132,$BG132,$BH132),$J132)+1,MIN(DATE($BS132,$BT132,$BU132),$K132)-MAX(DATE(Table25[[#This Row],[Darba beigu gads iestādē]],1,1))+1)</f>
        <v>1</v>
      </c>
    </row>
    <row r="133" spans="1:74" x14ac:dyDescent="0.3">
      <c r="A133" s="26">
        <v>110</v>
      </c>
      <c r="B133" s="3"/>
      <c r="C133" s="197"/>
      <c r="D133" s="198"/>
      <c r="E133" s="63">
        <f>SUMIF(Table25[[#This Row],[b.2021]:[c.2029]],"&gt;0",Table25[[#This Row],[b.2021]:[c.2029]])</f>
        <v>0</v>
      </c>
      <c r="F133" s="189"/>
      <c r="G133" s="190"/>
      <c r="H133" s="66">
        <f>Table25[[#This Row],[Atvaļinājuma dienu skaits, kas projektā attiecināts iepriekšējos MP ]]+Table25[[#This Row],[Atvaļinājuma dienu skaits, kas pieprasīts šajā MP3]]</f>
        <v>0</v>
      </c>
      <c r="I133" s="29">
        <f>Table25[[#This Row],[Atvaļinājums proporcionāli nostrādātajam laikam projektā (Visi atvaļinājumi kopā)]]-H133</f>
        <v>0</v>
      </c>
      <c r="J133" s="191"/>
      <c r="K133" s="192"/>
      <c r="L133" s="193"/>
      <c r="M133" s="194"/>
      <c r="N133" s="194"/>
      <c r="O133" s="194"/>
      <c r="P133" s="194"/>
      <c r="Q133" s="194"/>
      <c r="R133" s="194"/>
      <c r="S133" s="194"/>
      <c r="T133" s="195"/>
      <c r="U133" s="196"/>
      <c r="V133" s="106">
        <f>IF(COUNT(Table25[[#This Row],[Darba sākuma datums1]:[Amata pienākumu izpildes termiņš, vai darba beigu datums par kuru iesniegts MP2]])=2,MIN(DATE($V$23,12,31),$D133)-MAX(DATE($V$23,1,1),$C133)+1,0)</f>
        <v>0</v>
      </c>
      <c r="W133" s="99">
        <f>IF(COUNT(Table25[[#This Row],[Darba sākuma datums1]:[Amata pienākumu izpildes termiņš, vai darba beigu datums par kuru iesniegts MP2]])=2,MIN(DATE($W$23,12,31),$D133)-MAX(DATE($W$23,1,1),$C133)+1,0)</f>
        <v>0</v>
      </c>
      <c r="X133" s="99">
        <f>IF(COUNT(Table25[[#This Row],[Darba sākuma datums1]:[Amata pienākumu izpildes termiņš, vai darba beigu datums par kuru iesniegts MP2]])=2,MIN(DATE($X$23,12,31),$D133)-MAX(DATE($X$23,1,1),$C133)+1,0)</f>
        <v>0</v>
      </c>
      <c r="Y133" s="99">
        <f>IF(COUNT(Table25[[#This Row],[Darba sākuma datums1]:[Amata pienākumu izpildes termiņš, vai darba beigu datums par kuru iesniegts MP2]])=2,MIN(DATE($Y$23,12,31),$D133)-MAX(DATE($Y$23,1,1),$C133)+1,0)</f>
        <v>0</v>
      </c>
      <c r="Z133" s="99">
        <f>IF(COUNT(Table25[[#This Row],[Darba sākuma datums1]:[Amata pienākumu izpildes termiņš, vai darba beigu datums par kuru iesniegts MP2]])=2,MIN(DATE($Z$23,12,31),$D133)-MAX(DATE(Z$23,1,1),$C133)+1,0)</f>
        <v>0</v>
      </c>
      <c r="AA133" s="99">
        <f>IF(COUNT(Table25[[#This Row],[Darba sākuma datums1]:[Amata pienākumu izpildes termiņš, vai darba beigu datums par kuru iesniegts MP2]])=2,MIN(DATE($AA$23,12,31),$D133)-MAX(DATE($AA$23,1,1),$C133)+1,0)</f>
        <v>0</v>
      </c>
      <c r="AB133" s="99">
        <f>IF(COUNT(Table25[[#This Row],[Darba sākuma datums1]:[Amata pienākumu izpildes termiņš, vai darba beigu datums par kuru iesniegts MP2]])=2,MIN(DATE($AB$23,12,31),$D133)-MAX(DATE($AB$23,1,1),$C133)+1,0)</f>
        <v>0</v>
      </c>
      <c r="AC133" s="99">
        <f>IF(COUNT(Table25[[#This Row],[Darba sākuma datums1]:[Amata pienākumu izpildes termiņš, vai darba beigu datums par kuru iesniegts MP2]])=2,MIN(DATE($AC$23,12,31),$D133)-MAX(DATE($AC$23,1,1),$C133)+1,0)</f>
        <v>0</v>
      </c>
      <c r="AD133" s="109">
        <f>IF(COUNT(Table25[[#This Row],[Darba sākuma datums1]:[Amata pienākumu izpildes termiņš, vai darba beigu datums par kuru iesniegts MP2]])=2,MIN(DATE($AD$23,12,31),$D133)-MAX(DATE($AD$23,1,1),$C133)+1,0)</f>
        <v>0</v>
      </c>
      <c r="AE133" s="106">
        <f t="shared" si="21"/>
        <v>0</v>
      </c>
      <c r="AF133" s="99">
        <f t="shared" si="12"/>
        <v>0</v>
      </c>
      <c r="AG133" s="99">
        <f t="shared" si="13"/>
        <v>0</v>
      </c>
      <c r="AH133" s="99">
        <f t="shared" si="14"/>
        <v>0</v>
      </c>
      <c r="AI133" s="99">
        <f t="shared" si="15"/>
        <v>0</v>
      </c>
      <c r="AJ133" s="99">
        <f t="shared" si="16"/>
        <v>0</v>
      </c>
      <c r="AK133" s="99">
        <f t="shared" si="17"/>
        <v>0</v>
      </c>
      <c r="AL133" s="99">
        <f t="shared" si="18"/>
        <v>0</v>
      </c>
      <c r="AM133" s="100">
        <f t="shared" si="19"/>
        <v>0</v>
      </c>
      <c r="AN133" s="103" t="e">
        <f>Table25[[#This Row],[2021]]/Table25[[#This Row],[d.2021]]</f>
        <v>#DIV/0!</v>
      </c>
      <c r="AO133" s="104" t="e">
        <f>Table25[[#This Row],[2022]]/Table25[[#This Row],[d.2022]]</f>
        <v>#DIV/0!</v>
      </c>
      <c r="AP133" s="104" t="e">
        <f>Table25[[#This Row],[2023]]/Table25[[#This Row],[d.2023]]</f>
        <v>#DIV/0!</v>
      </c>
      <c r="AQ133" s="104" t="e">
        <f>Table25[[#This Row],[2024]]/Table25[[#This Row],[d.2024]]</f>
        <v>#DIV/0!</v>
      </c>
      <c r="AR133" s="104" t="e">
        <f>Table25[[#This Row],[2025]]/Table25[[#This Row],[d.2025]]</f>
        <v>#DIV/0!</v>
      </c>
      <c r="AS133" s="104" t="e">
        <f>Table25[[#This Row],[2026]]/Table25[[#This Row],[d.2026]]</f>
        <v>#DIV/0!</v>
      </c>
      <c r="AT133" s="104" t="e">
        <f>Table25[[#This Row],[2027]]/Table25[[#This Row],[d.2027]]</f>
        <v>#DIV/0!</v>
      </c>
      <c r="AU133" s="104" t="e">
        <f>Table25[[#This Row],[2028]]/Table25[[#This Row],[d.2028]]</f>
        <v>#DIV/0!</v>
      </c>
      <c r="AV133" s="108" t="e">
        <f>Table25[[#This Row],[2029]]/Table25[[#This Row],[d.2029]]</f>
        <v>#DIV/0!</v>
      </c>
      <c r="AW133" s="97" t="e">
        <f>Table25[[#This Row],[e.2021]]/Table25[[#This Row],[Papildatvaļinājums par 20216]]</f>
        <v>#DIV/0!</v>
      </c>
      <c r="AX133" s="97" t="e">
        <f>Table25[[#This Row],[e.2022]]/Table25[[#This Row],[Papildatvaļinājums par 20226]]</f>
        <v>#DIV/0!</v>
      </c>
      <c r="AY133" s="97" t="e">
        <f>Table25[[#This Row],[e.2023]]/Table25[[#This Row],[Papildatvaļinājums par 20236]]</f>
        <v>#DIV/0!</v>
      </c>
      <c r="AZ133" s="97" t="e">
        <f>Table25[[#This Row],[e.2024]]/Table25[[#This Row],[Papildatvaļinājums par 20246]]</f>
        <v>#DIV/0!</v>
      </c>
      <c r="BA133" s="97" t="e">
        <f>Table25[[#This Row],[e.2025]]/Table25[[#This Row],[Papildatvaļinājums par 20256]]</f>
        <v>#DIV/0!</v>
      </c>
      <c r="BB133" s="97" t="e">
        <f>Table25[[#This Row],[e.2026]]/Table25[[#This Row],[Papildatvaļinājums par 20266]]</f>
        <v>#DIV/0!</v>
      </c>
      <c r="BC133" s="97" t="e">
        <f>Table25[[#This Row],[e.2027]]/Table25[[#This Row],[Papildatvaļinājums par 20276]]</f>
        <v>#DIV/0!</v>
      </c>
      <c r="BD133" s="97" t="e">
        <f>Table25[[#This Row],[e.2028]]/Table25[[#This Row],[Papildatvaļinājums par 20286]]</f>
        <v>#DIV/0!</v>
      </c>
      <c r="BE133" s="98" t="e">
        <f>Table25[[#This Row],[e.2029]]/Table25[[#This Row],[Papildatvaļinājums par 20296]]</f>
        <v>#DIV/0!</v>
      </c>
      <c r="BF133" s="85">
        <f>YEAR(Table25[[#This Row],[Ja papildatvaļinājums - darbinieka darba uzsākšana iestādē, ja darbs projektā nav uzsākts 1.janvārī4]])</f>
        <v>1900</v>
      </c>
      <c r="BG133" s="86">
        <f>MONTH(Table25[[#This Row],[Ja papildatvaļinājums - darbinieka darba uzsākšana iestādē, ja darbs projektā nav uzsākts 1.janvārī4]])</f>
        <v>1</v>
      </c>
      <c r="BH133" s="86">
        <f>DAY(Table25[[#This Row],[Ja papildatvaļinājums - darbinieka darba uzsākšana iestādē, ja darbs projektā nav uzsākts 1.janvārī4]])</f>
        <v>0</v>
      </c>
      <c r="BI133" s="147">
        <f t="shared" si="22"/>
        <v>1</v>
      </c>
      <c r="BJ133" s="144" cm="1">
        <f t="array" ref="BJ133">_xlfn.IFS($BF133=2021,$BI133,$BS133=2021,$BV133,$BF133&lt;2021,$BJ$22,$BS133&gt;2021,$BJ$22,$BF133&gt;2021,$BJ$22,$BS133&lt;2021,$BJ$22)</f>
        <v>365</v>
      </c>
      <c r="BK133" s="116" cm="1">
        <f t="array" ref="BK133">_xlfn.IFS($BF133=2022,$BI133,$BS133=2022,$BV133,$BF133&lt;2022,$BK$22,$BS133&gt;2022,$BK$22,$BF133&gt;2022,$BK$22,$BS133&lt;2022,$BK$22)</f>
        <v>365</v>
      </c>
      <c r="BL133" s="116" cm="1">
        <f t="array" ref="BL133">_xlfn.IFS($BF133=2023,$BI133,$BS133=2023,$BV133,$BF133&lt;2023,$BL$22,$BS133&gt;2023,$BL$22,$BF133&gt;2023,$BL$22,$BS133&lt;2023,$BL$22)</f>
        <v>365</v>
      </c>
      <c r="BM133" s="116" cm="1">
        <f t="array" ref="BM133">_xlfn.IFS($BF133=2024,$BI133,$BS133=2024,$BV133,$BF133&lt;2024,$BM$22,$BS133&gt;2024,$BM$22,$BF133&gt;2024,$BM$22,$BS133&lt;2024,$BM$22)</f>
        <v>366</v>
      </c>
      <c r="BN133" s="116" cm="1">
        <f t="array" ref="BN133">_xlfn.IFS($BF133=2025,$BI133,$BS133=2025,$BV133,$BF133&lt;2025,$BN$22,$BS133&gt;2025,$BN$22,$BF133&gt;2025,$BN$22,$BS133&lt;2025,$BN$22)</f>
        <v>365</v>
      </c>
      <c r="BO133" s="116" cm="1">
        <f t="array" ref="BO133">_xlfn.IFS($BF133=2026,$BI133,$BS133=2026,$BV133,$BF133&lt;2026,$BO$22,$BS133&gt;2026,$BO$22,$BF133&gt;2026,$BO$22,$BS133&lt;2026,$BO$22)</f>
        <v>365</v>
      </c>
      <c r="BP133" s="116" cm="1">
        <f t="array" ref="BP133">_xlfn.IFS($BF133=2027,$BI133,$BS133=2027,$BV133,$BF133&lt;2027,$BP$22,$BS133&gt;2027,$BP$22,$BF133&gt;2027,$BP$22,$BS133&lt;2027,$BP$22)</f>
        <v>365</v>
      </c>
      <c r="BQ133" s="116" cm="1">
        <f t="array" ref="BQ133">_xlfn.IFS($BF133=2028,$BI133,$BS133=2028,$BV133,$BF133&lt;2028,$BQ$22,$BS133&gt;2028,$BQ$22,$BF133&gt;2028,$BQ$22,$BS133&lt;2028,$BQ$22)</f>
        <v>366</v>
      </c>
      <c r="BR133" s="119" cm="1">
        <f t="array" ref="BR133">_xlfn.IFS($BF133=2029,$BI133,$BS133=2029,$BV133,$BF133&lt;2029,$BR$22,$BS133&gt;2029,$BR$22,$BF133&gt;2029,$BR$22,$BS133&lt;2029,$BR$22)</f>
        <v>365</v>
      </c>
      <c r="BS133" s="142">
        <f>YEAR(Table25[[#This Row],[Ja papildatvaļinājums - darbinieka darba beigšanas datums iestādē, ja darbs projektā nav beigts  31.decembrī5]])</f>
        <v>1900</v>
      </c>
      <c r="BT133" s="141">
        <f>MONTH(Table25[[#This Row],[Ja papildatvaļinājums - darbinieka darba beigšanas datums iestādē, ja darbs projektā nav beigts  31.decembrī5]])</f>
        <v>1</v>
      </c>
      <c r="BU133" s="141">
        <f>DAY(Table25[[#This Row],[Ja papildatvaļinājums - darbinieka darba beigšanas datums iestādē, ja darbs projektā nav beigts  31.decembrī5]])</f>
        <v>0</v>
      </c>
      <c r="BV133" s="141">
        <f>IF(YEAR($J133)=YEAR($K133),MIN(DATE($BS133,$BT133,$BU133),$K133)-MAX(DATE($BF133,$BG133,$BH133),$J133)+1,MIN(DATE($BS133,$BT133,$BU133),$K133)-MAX(DATE(Table25[[#This Row],[Darba beigu gads iestādē]],1,1))+1)</f>
        <v>1</v>
      </c>
    </row>
    <row r="134" spans="1:74" x14ac:dyDescent="0.3">
      <c r="A134" s="26">
        <v>111</v>
      </c>
      <c r="B134" s="3"/>
      <c r="C134" s="197"/>
      <c r="D134" s="198"/>
      <c r="E134" s="63">
        <f>SUMIF(Table25[[#This Row],[b.2021]:[c.2029]],"&gt;0",Table25[[#This Row],[b.2021]:[c.2029]])</f>
        <v>0</v>
      </c>
      <c r="F134" s="189"/>
      <c r="G134" s="190"/>
      <c r="H134" s="66">
        <f>Table25[[#This Row],[Atvaļinājuma dienu skaits, kas projektā attiecināts iepriekšējos MP ]]+Table25[[#This Row],[Atvaļinājuma dienu skaits, kas pieprasīts šajā MP3]]</f>
        <v>0</v>
      </c>
      <c r="I134" s="29">
        <f>Table25[[#This Row],[Atvaļinājums proporcionāli nostrādātajam laikam projektā (Visi atvaļinājumi kopā)]]-H134</f>
        <v>0</v>
      </c>
      <c r="J134" s="191"/>
      <c r="K134" s="192"/>
      <c r="L134" s="193"/>
      <c r="M134" s="194"/>
      <c r="N134" s="194"/>
      <c r="O134" s="194"/>
      <c r="P134" s="194"/>
      <c r="Q134" s="194"/>
      <c r="R134" s="194"/>
      <c r="S134" s="194"/>
      <c r="T134" s="195"/>
      <c r="U134" s="196"/>
      <c r="V134" s="106">
        <f>IF(COUNT(Table25[[#This Row],[Darba sākuma datums1]:[Amata pienākumu izpildes termiņš, vai darba beigu datums par kuru iesniegts MP2]])=2,MIN(DATE($V$23,12,31),$D134)-MAX(DATE($V$23,1,1),$C134)+1,0)</f>
        <v>0</v>
      </c>
      <c r="W134" s="99">
        <f>IF(COUNT(Table25[[#This Row],[Darba sākuma datums1]:[Amata pienākumu izpildes termiņš, vai darba beigu datums par kuru iesniegts MP2]])=2,MIN(DATE($W$23,12,31),$D134)-MAX(DATE($W$23,1,1),$C134)+1,0)</f>
        <v>0</v>
      </c>
      <c r="X134" s="99">
        <f>IF(COUNT(Table25[[#This Row],[Darba sākuma datums1]:[Amata pienākumu izpildes termiņš, vai darba beigu datums par kuru iesniegts MP2]])=2,MIN(DATE($X$23,12,31),$D134)-MAX(DATE($X$23,1,1),$C134)+1,0)</f>
        <v>0</v>
      </c>
      <c r="Y134" s="99">
        <f>IF(COUNT(Table25[[#This Row],[Darba sākuma datums1]:[Amata pienākumu izpildes termiņš, vai darba beigu datums par kuru iesniegts MP2]])=2,MIN(DATE($Y$23,12,31),$D134)-MAX(DATE($Y$23,1,1),$C134)+1,0)</f>
        <v>0</v>
      </c>
      <c r="Z134" s="99">
        <f>IF(COUNT(Table25[[#This Row],[Darba sākuma datums1]:[Amata pienākumu izpildes termiņš, vai darba beigu datums par kuru iesniegts MP2]])=2,MIN(DATE($Z$23,12,31),$D134)-MAX(DATE(Z$23,1,1),$C134)+1,0)</f>
        <v>0</v>
      </c>
      <c r="AA134" s="99">
        <f>IF(COUNT(Table25[[#This Row],[Darba sākuma datums1]:[Amata pienākumu izpildes termiņš, vai darba beigu datums par kuru iesniegts MP2]])=2,MIN(DATE($AA$23,12,31),$D134)-MAX(DATE($AA$23,1,1),$C134)+1,0)</f>
        <v>0</v>
      </c>
      <c r="AB134" s="99">
        <f>IF(COUNT(Table25[[#This Row],[Darba sākuma datums1]:[Amata pienākumu izpildes termiņš, vai darba beigu datums par kuru iesniegts MP2]])=2,MIN(DATE($AB$23,12,31),$D134)-MAX(DATE($AB$23,1,1),$C134)+1,0)</f>
        <v>0</v>
      </c>
      <c r="AC134" s="99">
        <f>IF(COUNT(Table25[[#This Row],[Darba sākuma datums1]:[Amata pienākumu izpildes termiņš, vai darba beigu datums par kuru iesniegts MP2]])=2,MIN(DATE($AC$23,12,31),$D134)-MAX(DATE($AC$23,1,1),$C134)+1,0)</f>
        <v>0</v>
      </c>
      <c r="AD134" s="109">
        <f>IF(COUNT(Table25[[#This Row],[Darba sākuma datums1]:[Amata pienākumu izpildes termiņš, vai darba beigu datums par kuru iesniegts MP2]])=2,MIN(DATE($AD$23,12,31),$D134)-MAX(DATE($AD$23,1,1),$C134)+1,0)</f>
        <v>0</v>
      </c>
      <c r="AE134" s="106">
        <f t="shared" si="21"/>
        <v>0</v>
      </c>
      <c r="AF134" s="99">
        <f t="shared" si="12"/>
        <v>0</v>
      </c>
      <c r="AG134" s="99">
        <f t="shared" si="13"/>
        <v>0</v>
      </c>
      <c r="AH134" s="99">
        <f t="shared" si="14"/>
        <v>0</v>
      </c>
      <c r="AI134" s="99">
        <f t="shared" si="15"/>
        <v>0</v>
      </c>
      <c r="AJ134" s="99">
        <f t="shared" si="16"/>
        <v>0</v>
      </c>
      <c r="AK134" s="99">
        <f t="shared" si="17"/>
        <v>0</v>
      </c>
      <c r="AL134" s="99">
        <f t="shared" si="18"/>
        <v>0</v>
      </c>
      <c r="AM134" s="100">
        <f t="shared" si="19"/>
        <v>0</v>
      </c>
      <c r="AN134" s="103" t="e">
        <f>Table25[[#This Row],[2021]]/Table25[[#This Row],[d.2021]]</f>
        <v>#DIV/0!</v>
      </c>
      <c r="AO134" s="104" t="e">
        <f>Table25[[#This Row],[2022]]/Table25[[#This Row],[d.2022]]</f>
        <v>#DIV/0!</v>
      </c>
      <c r="AP134" s="104" t="e">
        <f>Table25[[#This Row],[2023]]/Table25[[#This Row],[d.2023]]</f>
        <v>#DIV/0!</v>
      </c>
      <c r="AQ134" s="104" t="e">
        <f>Table25[[#This Row],[2024]]/Table25[[#This Row],[d.2024]]</f>
        <v>#DIV/0!</v>
      </c>
      <c r="AR134" s="104" t="e">
        <f>Table25[[#This Row],[2025]]/Table25[[#This Row],[d.2025]]</f>
        <v>#DIV/0!</v>
      </c>
      <c r="AS134" s="104" t="e">
        <f>Table25[[#This Row],[2026]]/Table25[[#This Row],[d.2026]]</f>
        <v>#DIV/0!</v>
      </c>
      <c r="AT134" s="104" t="e">
        <f>Table25[[#This Row],[2027]]/Table25[[#This Row],[d.2027]]</f>
        <v>#DIV/0!</v>
      </c>
      <c r="AU134" s="104" t="e">
        <f>Table25[[#This Row],[2028]]/Table25[[#This Row],[d.2028]]</f>
        <v>#DIV/0!</v>
      </c>
      <c r="AV134" s="108" t="e">
        <f>Table25[[#This Row],[2029]]/Table25[[#This Row],[d.2029]]</f>
        <v>#DIV/0!</v>
      </c>
      <c r="AW134" s="97" t="e">
        <f>Table25[[#This Row],[e.2021]]/Table25[[#This Row],[Papildatvaļinājums par 20216]]</f>
        <v>#DIV/0!</v>
      </c>
      <c r="AX134" s="97" t="e">
        <f>Table25[[#This Row],[e.2022]]/Table25[[#This Row],[Papildatvaļinājums par 20226]]</f>
        <v>#DIV/0!</v>
      </c>
      <c r="AY134" s="97" t="e">
        <f>Table25[[#This Row],[e.2023]]/Table25[[#This Row],[Papildatvaļinājums par 20236]]</f>
        <v>#DIV/0!</v>
      </c>
      <c r="AZ134" s="97" t="e">
        <f>Table25[[#This Row],[e.2024]]/Table25[[#This Row],[Papildatvaļinājums par 20246]]</f>
        <v>#DIV/0!</v>
      </c>
      <c r="BA134" s="97" t="e">
        <f>Table25[[#This Row],[e.2025]]/Table25[[#This Row],[Papildatvaļinājums par 20256]]</f>
        <v>#DIV/0!</v>
      </c>
      <c r="BB134" s="97" t="e">
        <f>Table25[[#This Row],[e.2026]]/Table25[[#This Row],[Papildatvaļinājums par 20266]]</f>
        <v>#DIV/0!</v>
      </c>
      <c r="BC134" s="97" t="e">
        <f>Table25[[#This Row],[e.2027]]/Table25[[#This Row],[Papildatvaļinājums par 20276]]</f>
        <v>#DIV/0!</v>
      </c>
      <c r="BD134" s="97" t="e">
        <f>Table25[[#This Row],[e.2028]]/Table25[[#This Row],[Papildatvaļinājums par 20286]]</f>
        <v>#DIV/0!</v>
      </c>
      <c r="BE134" s="98" t="e">
        <f>Table25[[#This Row],[e.2029]]/Table25[[#This Row],[Papildatvaļinājums par 20296]]</f>
        <v>#DIV/0!</v>
      </c>
      <c r="BF134" s="85">
        <f>YEAR(Table25[[#This Row],[Ja papildatvaļinājums - darbinieka darba uzsākšana iestādē, ja darbs projektā nav uzsākts 1.janvārī4]])</f>
        <v>1900</v>
      </c>
      <c r="BG134" s="86">
        <f>MONTH(Table25[[#This Row],[Ja papildatvaļinājums - darbinieka darba uzsākšana iestādē, ja darbs projektā nav uzsākts 1.janvārī4]])</f>
        <v>1</v>
      </c>
      <c r="BH134" s="86">
        <f>DAY(Table25[[#This Row],[Ja papildatvaļinājums - darbinieka darba uzsākšana iestādē, ja darbs projektā nav uzsākts 1.janvārī4]])</f>
        <v>0</v>
      </c>
      <c r="BI134" s="147">
        <f t="shared" si="22"/>
        <v>1</v>
      </c>
      <c r="BJ134" s="144" cm="1">
        <f t="array" ref="BJ134">_xlfn.IFS($BF134=2021,$BI134,$BS134=2021,$BV134,$BF134&lt;2021,$BJ$22,$BS134&gt;2021,$BJ$22,$BF134&gt;2021,$BJ$22,$BS134&lt;2021,$BJ$22)</f>
        <v>365</v>
      </c>
      <c r="BK134" s="116" cm="1">
        <f t="array" ref="BK134">_xlfn.IFS($BF134=2022,$BI134,$BS134=2022,$BV134,$BF134&lt;2022,$BK$22,$BS134&gt;2022,$BK$22,$BF134&gt;2022,$BK$22,$BS134&lt;2022,$BK$22)</f>
        <v>365</v>
      </c>
      <c r="BL134" s="116" cm="1">
        <f t="array" ref="BL134">_xlfn.IFS($BF134=2023,$BI134,$BS134=2023,$BV134,$BF134&lt;2023,$BL$22,$BS134&gt;2023,$BL$22,$BF134&gt;2023,$BL$22,$BS134&lt;2023,$BL$22)</f>
        <v>365</v>
      </c>
      <c r="BM134" s="116" cm="1">
        <f t="array" ref="BM134">_xlfn.IFS($BF134=2024,$BI134,$BS134=2024,$BV134,$BF134&lt;2024,$BM$22,$BS134&gt;2024,$BM$22,$BF134&gt;2024,$BM$22,$BS134&lt;2024,$BM$22)</f>
        <v>366</v>
      </c>
      <c r="BN134" s="116" cm="1">
        <f t="array" ref="BN134">_xlfn.IFS($BF134=2025,$BI134,$BS134=2025,$BV134,$BF134&lt;2025,$BN$22,$BS134&gt;2025,$BN$22,$BF134&gt;2025,$BN$22,$BS134&lt;2025,$BN$22)</f>
        <v>365</v>
      </c>
      <c r="BO134" s="116" cm="1">
        <f t="array" ref="BO134">_xlfn.IFS($BF134=2026,$BI134,$BS134=2026,$BV134,$BF134&lt;2026,$BO$22,$BS134&gt;2026,$BO$22,$BF134&gt;2026,$BO$22,$BS134&lt;2026,$BO$22)</f>
        <v>365</v>
      </c>
      <c r="BP134" s="116" cm="1">
        <f t="array" ref="BP134">_xlfn.IFS($BF134=2027,$BI134,$BS134=2027,$BV134,$BF134&lt;2027,$BP$22,$BS134&gt;2027,$BP$22,$BF134&gt;2027,$BP$22,$BS134&lt;2027,$BP$22)</f>
        <v>365</v>
      </c>
      <c r="BQ134" s="116" cm="1">
        <f t="array" ref="BQ134">_xlfn.IFS($BF134=2028,$BI134,$BS134=2028,$BV134,$BF134&lt;2028,$BQ$22,$BS134&gt;2028,$BQ$22,$BF134&gt;2028,$BQ$22,$BS134&lt;2028,$BQ$22)</f>
        <v>366</v>
      </c>
      <c r="BR134" s="119" cm="1">
        <f t="array" ref="BR134">_xlfn.IFS($BF134=2029,$BI134,$BS134=2029,$BV134,$BF134&lt;2029,$BR$22,$BS134&gt;2029,$BR$22,$BF134&gt;2029,$BR$22,$BS134&lt;2029,$BR$22)</f>
        <v>365</v>
      </c>
      <c r="BS134" s="142">
        <f>YEAR(Table25[[#This Row],[Ja papildatvaļinājums - darbinieka darba beigšanas datums iestādē, ja darbs projektā nav beigts  31.decembrī5]])</f>
        <v>1900</v>
      </c>
      <c r="BT134" s="141">
        <f>MONTH(Table25[[#This Row],[Ja papildatvaļinājums - darbinieka darba beigšanas datums iestādē, ja darbs projektā nav beigts  31.decembrī5]])</f>
        <v>1</v>
      </c>
      <c r="BU134" s="141">
        <f>DAY(Table25[[#This Row],[Ja papildatvaļinājums - darbinieka darba beigšanas datums iestādē, ja darbs projektā nav beigts  31.decembrī5]])</f>
        <v>0</v>
      </c>
      <c r="BV134" s="141">
        <f>IF(YEAR($J134)=YEAR($K134),MIN(DATE($BS134,$BT134,$BU134),$K134)-MAX(DATE($BF134,$BG134,$BH134),$J134)+1,MIN(DATE($BS134,$BT134,$BU134),$K134)-MAX(DATE(Table25[[#This Row],[Darba beigu gads iestādē]],1,1))+1)</f>
        <v>1</v>
      </c>
    </row>
    <row r="135" spans="1:74" x14ac:dyDescent="0.3">
      <c r="A135" s="26">
        <v>112</v>
      </c>
      <c r="B135" s="3"/>
      <c r="C135" s="197"/>
      <c r="D135" s="198"/>
      <c r="E135" s="63">
        <f>SUMIF(Table25[[#This Row],[b.2021]:[c.2029]],"&gt;0",Table25[[#This Row],[b.2021]:[c.2029]])</f>
        <v>0</v>
      </c>
      <c r="F135" s="189"/>
      <c r="G135" s="190"/>
      <c r="H135" s="66">
        <f>Table25[[#This Row],[Atvaļinājuma dienu skaits, kas projektā attiecināts iepriekšējos MP ]]+Table25[[#This Row],[Atvaļinājuma dienu skaits, kas pieprasīts šajā MP3]]</f>
        <v>0</v>
      </c>
      <c r="I135" s="29">
        <f>Table25[[#This Row],[Atvaļinājums proporcionāli nostrādātajam laikam projektā (Visi atvaļinājumi kopā)]]-H135</f>
        <v>0</v>
      </c>
      <c r="J135" s="191"/>
      <c r="K135" s="192"/>
      <c r="L135" s="193"/>
      <c r="M135" s="194"/>
      <c r="N135" s="194"/>
      <c r="O135" s="194"/>
      <c r="P135" s="194"/>
      <c r="Q135" s="194"/>
      <c r="R135" s="194"/>
      <c r="S135" s="194"/>
      <c r="T135" s="195"/>
      <c r="U135" s="196"/>
      <c r="V135" s="106">
        <f>IF(COUNT(Table25[[#This Row],[Darba sākuma datums1]:[Amata pienākumu izpildes termiņš, vai darba beigu datums par kuru iesniegts MP2]])=2,MIN(DATE($V$23,12,31),$D135)-MAX(DATE($V$23,1,1),$C135)+1,0)</f>
        <v>0</v>
      </c>
      <c r="W135" s="99">
        <f>IF(COUNT(Table25[[#This Row],[Darba sākuma datums1]:[Amata pienākumu izpildes termiņš, vai darba beigu datums par kuru iesniegts MP2]])=2,MIN(DATE($W$23,12,31),$D135)-MAX(DATE($W$23,1,1),$C135)+1,0)</f>
        <v>0</v>
      </c>
      <c r="X135" s="99">
        <f>IF(COUNT(Table25[[#This Row],[Darba sākuma datums1]:[Amata pienākumu izpildes termiņš, vai darba beigu datums par kuru iesniegts MP2]])=2,MIN(DATE($X$23,12,31),$D135)-MAX(DATE($X$23,1,1),$C135)+1,0)</f>
        <v>0</v>
      </c>
      <c r="Y135" s="99">
        <f>IF(COUNT(Table25[[#This Row],[Darba sākuma datums1]:[Amata pienākumu izpildes termiņš, vai darba beigu datums par kuru iesniegts MP2]])=2,MIN(DATE($Y$23,12,31),$D135)-MAX(DATE($Y$23,1,1),$C135)+1,0)</f>
        <v>0</v>
      </c>
      <c r="Z135" s="99">
        <f>IF(COUNT(Table25[[#This Row],[Darba sākuma datums1]:[Amata pienākumu izpildes termiņš, vai darba beigu datums par kuru iesniegts MP2]])=2,MIN(DATE($Z$23,12,31),$D135)-MAX(DATE(Z$23,1,1),$C135)+1,0)</f>
        <v>0</v>
      </c>
      <c r="AA135" s="99">
        <f>IF(COUNT(Table25[[#This Row],[Darba sākuma datums1]:[Amata pienākumu izpildes termiņš, vai darba beigu datums par kuru iesniegts MP2]])=2,MIN(DATE($AA$23,12,31),$D135)-MAX(DATE($AA$23,1,1),$C135)+1,0)</f>
        <v>0</v>
      </c>
      <c r="AB135" s="99">
        <f>IF(COUNT(Table25[[#This Row],[Darba sākuma datums1]:[Amata pienākumu izpildes termiņš, vai darba beigu datums par kuru iesniegts MP2]])=2,MIN(DATE($AB$23,12,31),$D135)-MAX(DATE($AB$23,1,1),$C135)+1,0)</f>
        <v>0</v>
      </c>
      <c r="AC135" s="99">
        <f>IF(COUNT(Table25[[#This Row],[Darba sākuma datums1]:[Amata pienākumu izpildes termiņš, vai darba beigu datums par kuru iesniegts MP2]])=2,MIN(DATE($AC$23,12,31),$D135)-MAX(DATE($AC$23,1,1),$C135)+1,0)</f>
        <v>0</v>
      </c>
      <c r="AD135" s="109">
        <f>IF(COUNT(Table25[[#This Row],[Darba sākuma datums1]:[Amata pienākumu izpildes termiņš, vai darba beigu datums par kuru iesniegts MP2]])=2,MIN(DATE($AD$23,12,31),$D135)-MAX(DATE($AD$23,1,1),$C135)+1,0)</f>
        <v>0</v>
      </c>
      <c r="AE135" s="106">
        <f t="shared" si="21"/>
        <v>0</v>
      </c>
      <c r="AF135" s="99">
        <f t="shared" si="12"/>
        <v>0</v>
      </c>
      <c r="AG135" s="99">
        <f t="shared" si="13"/>
        <v>0</v>
      </c>
      <c r="AH135" s="99">
        <f t="shared" si="14"/>
        <v>0</v>
      </c>
      <c r="AI135" s="99">
        <f t="shared" si="15"/>
        <v>0</v>
      </c>
      <c r="AJ135" s="99">
        <f t="shared" si="16"/>
        <v>0</v>
      </c>
      <c r="AK135" s="99">
        <f t="shared" si="17"/>
        <v>0</v>
      </c>
      <c r="AL135" s="99">
        <f t="shared" si="18"/>
        <v>0</v>
      </c>
      <c r="AM135" s="100">
        <f t="shared" si="19"/>
        <v>0</v>
      </c>
      <c r="AN135" s="103" t="e">
        <f>Table25[[#This Row],[2021]]/Table25[[#This Row],[d.2021]]</f>
        <v>#DIV/0!</v>
      </c>
      <c r="AO135" s="104" t="e">
        <f>Table25[[#This Row],[2022]]/Table25[[#This Row],[d.2022]]</f>
        <v>#DIV/0!</v>
      </c>
      <c r="AP135" s="104" t="e">
        <f>Table25[[#This Row],[2023]]/Table25[[#This Row],[d.2023]]</f>
        <v>#DIV/0!</v>
      </c>
      <c r="AQ135" s="104" t="e">
        <f>Table25[[#This Row],[2024]]/Table25[[#This Row],[d.2024]]</f>
        <v>#DIV/0!</v>
      </c>
      <c r="AR135" s="104" t="e">
        <f>Table25[[#This Row],[2025]]/Table25[[#This Row],[d.2025]]</f>
        <v>#DIV/0!</v>
      </c>
      <c r="AS135" s="104" t="e">
        <f>Table25[[#This Row],[2026]]/Table25[[#This Row],[d.2026]]</f>
        <v>#DIV/0!</v>
      </c>
      <c r="AT135" s="104" t="e">
        <f>Table25[[#This Row],[2027]]/Table25[[#This Row],[d.2027]]</f>
        <v>#DIV/0!</v>
      </c>
      <c r="AU135" s="104" t="e">
        <f>Table25[[#This Row],[2028]]/Table25[[#This Row],[d.2028]]</f>
        <v>#DIV/0!</v>
      </c>
      <c r="AV135" s="108" t="e">
        <f>Table25[[#This Row],[2029]]/Table25[[#This Row],[d.2029]]</f>
        <v>#DIV/0!</v>
      </c>
      <c r="AW135" s="97" t="e">
        <f>Table25[[#This Row],[e.2021]]/Table25[[#This Row],[Papildatvaļinājums par 20216]]</f>
        <v>#DIV/0!</v>
      </c>
      <c r="AX135" s="97" t="e">
        <f>Table25[[#This Row],[e.2022]]/Table25[[#This Row],[Papildatvaļinājums par 20226]]</f>
        <v>#DIV/0!</v>
      </c>
      <c r="AY135" s="97" t="e">
        <f>Table25[[#This Row],[e.2023]]/Table25[[#This Row],[Papildatvaļinājums par 20236]]</f>
        <v>#DIV/0!</v>
      </c>
      <c r="AZ135" s="97" t="e">
        <f>Table25[[#This Row],[e.2024]]/Table25[[#This Row],[Papildatvaļinājums par 20246]]</f>
        <v>#DIV/0!</v>
      </c>
      <c r="BA135" s="97" t="e">
        <f>Table25[[#This Row],[e.2025]]/Table25[[#This Row],[Papildatvaļinājums par 20256]]</f>
        <v>#DIV/0!</v>
      </c>
      <c r="BB135" s="97" t="e">
        <f>Table25[[#This Row],[e.2026]]/Table25[[#This Row],[Papildatvaļinājums par 20266]]</f>
        <v>#DIV/0!</v>
      </c>
      <c r="BC135" s="97" t="e">
        <f>Table25[[#This Row],[e.2027]]/Table25[[#This Row],[Papildatvaļinājums par 20276]]</f>
        <v>#DIV/0!</v>
      </c>
      <c r="BD135" s="97" t="e">
        <f>Table25[[#This Row],[e.2028]]/Table25[[#This Row],[Papildatvaļinājums par 20286]]</f>
        <v>#DIV/0!</v>
      </c>
      <c r="BE135" s="98" t="e">
        <f>Table25[[#This Row],[e.2029]]/Table25[[#This Row],[Papildatvaļinājums par 20296]]</f>
        <v>#DIV/0!</v>
      </c>
      <c r="BF135" s="85">
        <f>YEAR(Table25[[#This Row],[Ja papildatvaļinājums - darbinieka darba uzsākšana iestādē, ja darbs projektā nav uzsākts 1.janvārī4]])</f>
        <v>1900</v>
      </c>
      <c r="BG135" s="86">
        <f>MONTH(Table25[[#This Row],[Ja papildatvaļinājums - darbinieka darba uzsākšana iestādē, ja darbs projektā nav uzsākts 1.janvārī4]])</f>
        <v>1</v>
      </c>
      <c r="BH135" s="86">
        <f>DAY(Table25[[#This Row],[Ja papildatvaļinājums - darbinieka darba uzsākšana iestādē, ja darbs projektā nav uzsākts 1.janvārī4]])</f>
        <v>0</v>
      </c>
      <c r="BI135" s="147">
        <f t="shared" si="22"/>
        <v>1</v>
      </c>
      <c r="BJ135" s="144" cm="1">
        <f t="array" ref="BJ135">_xlfn.IFS($BF135=2021,$BI135,$BS135=2021,$BV135,$BF135&lt;2021,$BJ$22,$BS135&gt;2021,$BJ$22,$BF135&gt;2021,$BJ$22,$BS135&lt;2021,$BJ$22)</f>
        <v>365</v>
      </c>
      <c r="BK135" s="116" cm="1">
        <f t="array" ref="BK135">_xlfn.IFS($BF135=2022,$BI135,$BS135=2022,$BV135,$BF135&lt;2022,$BK$22,$BS135&gt;2022,$BK$22,$BF135&gt;2022,$BK$22,$BS135&lt;2022,$BK$22)</f>
        <v>365</v>
      </c>
      <c r="BL135" s="116" cm="1">
        <f t="array" ref="BL135">_xlfn.IFS($BF135=2023,$BI135,$BS135=2023,$BV135,$BF135&lt;2023,$BL$22,$BS135&gt;2023,$BL$22,$BF135&gt;2023,$BL$22,$BS135&lt;2023,$BL$22)</f>
        <v>365</v>
      </c>
      <c r="BM135" s="116" cm="1">
        <f t="array" ref="BM135">_xlfn.IFS($BF135=2024,$BI135,$BS135=2024,$BV135,$BF135&lt;2024,$BM$22,$BS135&gt;2024,$BM$22,$BF135&gt;2024,$BM$22,$BS135&lt;2024,$BM$22)</f>
        <v>366</v>
      </c>
      <c r="BN135" s="116" cm="1">
        <f t="array" ref="BN135">_xlfn.IFS($BF135=2025,$BI135,$BS135=2025,$BV135,$BF135&lt;2025,$BN$22,$BS135&gt;2025,$BN$22,$BF135&gt;2025,$BN$22,$BS135&lt;2025,$BN$22)</f>
        <v>365</v>
      </c>
      <c r="BO135" s="116" cm="1">
        <f t="array" ref="BO135">_xlfn.IFS($BF135=2026,$BI135,$BS135=2026,$BV135,$BF135&lt;2026,$BO$22,$BS135&gt;2026,$BO$22,$BF135&gt;2026,$BO$22,$BS135&lt;2026,$BO$22)</f>
        <v>365</v>
      </c>
      <c r="BP135" s="116" cm="1">
        <f t="array" ref="BP135">_xlfn.IFS($BF135=2027,$BI135,$BS135=2027,$BV135,$BF135&lt;2027,$BP$22,$BS135&gt;2027,$BP$22,$BF135&gt;2027,$BP$22,$BS135&lt;2027,$BP$22)</f>
        <v>365</v>
      </c>
      <c r="BQ135" s="116" cm="1">
        <f t="array" ref="BQ135">_xlfn.IFS($BF135=2028,$BI135,$BS135=2028,$BV135,$BF135&lt;2028,$BQ$22,$BS135&gt;2028,$BQ$22,$BF135&gt;2028,$BQ$22,$BS135&lt;2028,$BQ$22)</f>
        <v>366</v>
      </c>
      <c r="BR135" s="119" cm="1">
        <f t="array" ref="BR135">_xlfn.IFS($BF135=2029,$BI135,$BS135=2029,$BV135,$BF135&lt;2029,$BR$22,$BS135&gt;2029,$BR$22,$BF135&gt;2029,$BR$22,$BS135&lt;2029,$BR$22)</f>
        <v>365</v>
      </c>
      <c r="BS135" s="142">
        <f>YEAR(Table25[[#This Row],[Ja papildatvaļinājums - darbinieka darba beigšanas datums iestādē, ja darbs projektā nav beigts  31.decembrī5]])</f>
        <v>1900</v>
      </c>
      <c r="BT135" s="141">
        <f>MONTH(Table25[[#This Row],[Ja papildatvaļinājums - darbinieka darba beigšanas datums iestādē, ja darbs projektā nav beigts  31.decembrī5]])</f>
        <v>1</v>
      </c>
      <c r="BU135" s="141">
        <f>DAY(Table25[[#This Row],[Ja papildatvaļinājums - darbinieka darba beigšanas datums iestādē, ja darbs projektā nav beigts  31.decembrī5]])</f>
        <v>0</v>
      </c>
      <c r="BV135" s="141">
        <f>IF(YEAR($J135)=YEAR($K135),MIN(DATE($BS135,$BT135,$BU135),$K135)-MAX(DATE($BF135,$BG135,$BH135),$J135)+1,MIN(DATE($BS135,$BT135,$BU135),$K135)-MAX(DATE(Table25[[#This Row],[Darba beigu gads iestādē]],1,1))+1)</f>
        <v>1</v>
      </c>
    </row>
    <row r="136" spans="1:74" x14ac:dyDescent="0.3">
      <c r="A136" s="26">
        <v>113</v>
      </c>
      <c r="B136" s="3"/>
      <c r="C136" s="197"/>
      <c r="D136" s="198"/>
      <c r="E136" s="63">
        <f>SUMIF(Table25[[#This Row],[b.2021]:[c.2029]],"&gt;0",Table25[[#This Row],[b.2021]:[c.2029]])</f>
        <v>0</v>
      </c>
      <c r="F136" s="189"/>
      <c r="G136" s="190"/>
      <c r="H136" s="66">
        <f>Table25[[#This Row],[Atvaļinājuma dienu skaits, kas projektā attiecināts iepriekšējos MP ]]+Table25[[#This Row],[Atvaļinājuma dienu skaits, kas pieprasīts šajā MP3]]</f>
        <v>0</v>
      </c>
      <c r="I136" s="29">
        <f>Table25[[#This Row],[Atvaļinājums proporcionāli nostrādātajam laikam projektā (Visi atvaļinājumi kopā)]]-H136</f>
        <v>0</v>
      </c>
      <c r="J136" s="191"/>
      <c r="K136" s="192"/>
      <c r="L136" s="193"/>
      <c r="M136" s="194"/>
      <c r="N136" s="194"/>
      <c r="O136" s="194"/>
      <c r="P136" s="194"/>
      <c r="Q136" s="194"/>
      <c r="R136" s="194"/>
      <c r="S136" s="194"/>
      <c r="T136" s="195"/>
      <c r="U136" s="196"/>
      <c r="V136" s="106">
        <f>IF(COUNT(Table25[[#This Row],[Darba sākuma datums1]:[Amata pienākumu izpildes termiņš, vai darba beigu datums par kuru iesniegts MP2]])=2,MIN(DATE($V$23,12,31),$D136)-MAX(DATE($V$23,1,1),$C136)+1,0)</f>
        <v>0</v>
      </c>
      <c r="W136" s="99">
        <f>IF(COUNT(Table25[[#This Row],[Darba sākuma datums1]:[Amata pienākumu izpildes termiņš, vai darba beigu datums par kuru iesniegts MP2]])=2,MIN(DATE($W$23,12,31),$D136)-MAX(DATE($W$23,1,1),$C136)+1,0)</f>
        <v>0</v>
      </c>
      <c r="X136" s="99">
        <f>IF(COUNT(Table25[[#This Row],[Darba sākuma datums1]:[Amata pienākumu izpildes termiņš, vai darba beigu datums par kuru iesniegts MP2]])=2,MIN(DATE($X$23,12,31),$D136)-MAX(DATE($X$23,1,1),$C136)+1,0)</f>
        <v>0</v>
      </c>
      <c r="Y136" s="99">
        <f>IF(COUNT(Table25[[#This Row],[Darba sākuma datums1]:[Amata pienākumu izpildes termiņš, vai darba beigu datums par kuru iesniegts MP2]])=2,MIN(DATE($Y$23,12,31),$D136)-MAX(DATE($Y$23,1,1),$C136)+1,0)</f>
        <v>0</v>
      </c>
      <c r="Z136" s="99">
        <f>IF(COUNT(Table25[[#This Row],[Darba sākuma datums1]:[Amata pienākumu izpildes termiņš, vai darba beigu datums par kuru iesniegts MP2]])=2,MIN(DATE($Z$23,12,31),$D136)-MAX(DATE(Z$23,1,1),$C136)+1,0)</f>
        <v>0</v>
      </c>
      <c r="AA136" s="99">
        <f>IF(COUNT(Table25[[#This Row],[Darba sākuma datums1]:[Amata pienākumu izpildes termiņš, vai darba beigu datums par kuru iesniegts MP2]])=2,MIN(DATE($AA$23,12,31),$D136)-MAX(DATE($AA$23,1,1),$C136)+1,0)</f>
        <v>0</v>
      </c>
      <c r="AB136" s="99">
        <f>IF(COUNT(Table25[[#This Row],[Darba sākuma datums1]:[Amata pienākumu izpildes termiņš, vai darba beigu datums par kuru iesniegts MP2]])=2,MIN(DATE($AB$23,12,31),$D136)-MAX(DATE($AB$23,1,1),$C136)+1,0)</f>
        <v>0</v>
      </c>
      <c r="AC136" s="99">
        <f>IF(COUNT(Table25[[#This Row],[Darba sākuma datums1]:[Amata pienākumu izpildes termiņš, vai darba beigu datums par kuru iesniegts MP2]])=2,MIN(DATE($AC$23,12,31),$D136)-MAX(DATE($AC$23,1,1),$C136)+1,0)</f>
        <v>0</v>
      </c>
      <c r="AD136" s="109">
        <f>IF(COUNT(Table25[[#This Row],[Darba sākuma datums1]:[Amata pienākumu izpildes termiņš, vai darba beigu datums par kuru iesniegts MP2]])=2,MIN(DATE($AD$23,12,31),$D136)-MAX(DATE($AD$23,1,1),$C136)+1,0)</f>
        <v>0</v>
      </c>
      <c r="AE136" s="106">
        <f t="shared" si="21"/>
        <v>0</v>
      </c>
      <c r="AF136" s="99">
        <f t="shared" si="12"/>
        <v>0</v>
      </c>
      <c r="AG136" s="99">
        <f t="shared" si="13"/>
        <v>0</v>
      </c>
      <c r="AH136" s="99">
        <f t="shared" si="14"/>
        <v>0</v>
      </c>
      <c r="AI136" s="99">
        <f t="shared" si="15"/>
        <v>0</v>
      </c>
      <c r="AJ136" s="99">
        <f t="shared" si="16"/>
        <v>0</v>
      </c>
      <c r="AK136" s="99">
        <f t="shared" si="17"/>
        <v>0</v>
      </c>
      <c r="AL136" s="99">
        <f t="shared" si="18"/>
        <v>0</v>
      </c>
      <c r="AM136" s="100">
        <f t="shared" si="19"/>
        <v>0</v>
      </c>
      <c r="AN136" s="103" t="e">
        <f>Table25[[#This Row],[2021]]/Table25[[#This Row],[d.2021]]</f>
        <v>#DIV/0!</v>
      </c>
      <c r="AO136" s="104" t="e">
        <f>Table25[[#This Row],[2022]]/Table25[[#This Row],[d.2022]]</f>
        <v>#DIV/0!</v>
      </c>
      <c r="AP136" s="104" t="e">
        <f>Table25[[#This Row],[2023]]/Table25[[#This Row],[d.2023]]</f>
        <v>#DIV/0!</v>
      </c>
      <c r="AQ136" s="104" t="e">
        <f>Table25[[#This Row],[2024]]/Table25[[#This Row],[d.2024]]</f>
        <v>#DIV/0!</v>
      </c>
      <c r="AR136" s="104" t="e">
        <f>Table25[[#This Row],[2025]]/Table25[[#This Row],[d.2025]]</f>
        <v>#DIV/0!</v>
      </c>
      <c r="AS136" s="104" t="e">
        <f>Table25[[#This Row],[2026]]/Table25[[#This Row],[d.2026]]</f>
        <v>#DIV/0!</v>
      </c>
      <c r="AT136" s="104" t="e">
        <f>Table25[[#This Row],[2027]]/Table25[[#This Row],[d.2027]]</f>
        <v>#DIV/0!</v>
      </c>
      <c r="AU136" s="104" t="e">
        <f>Table25[[#This Row],[2028]]/Table25[[#This Row],[d.2028]]</f>
        <v>#DIV/0!</v>
      </c>
      <c r="AV136" s="108" t="e">
        <f>Table25[[#This Row],[2029]]/Table25[[#This Row],[d.2029]]</f>
        <v>#DIV/0!</v>
      </c>
      <c r="AW136" s="97" t="e">
        <f>Table25[[#This Row],[e.2021]]/Table25[[#This Row],[Papildatvaļinājums par 20216]]</f>
        <v>#DIV/0!</v>
      </c>
      <c r="AX136" s="97" t="e">
        <f>Table25[[#This Row],[e.2022]]/Table25[[#This Row],[Papildatvaļinājums par 20226]]</f>
        <v>#DIV/0!</v>
      </c>
      <c r="AY136" s="97" t="e">
        <f>Table25[[#This Row],[e.2023]]/Table25[[#This Row],[Papildatvaļinājums par 20236]]</f>
        <v>#DIV/0!</v>
      </c>
      <c r="AZ136" s="97" t="e">
        <f>Table25[[#This Row],[e.2024]]/Table25[[#This Row],[Papildatvaļinājums par 20246]]</f>
        <v>#DIV/0!</v>
      </c>
      <c r="BA136" s="97" t="e">
        <f>Table25[[#This Row],[e.2025]]/Table25[[#This Row],[Papildatvaļinājums par 20256]]</f>
        <v>#DIV/0!</v>
      </c>
      <c r="BB136" s="97" t="e">
        <f>Table25[[#This Row],[e.2026]]/Table25[[#This Row],[Papildatvaļinājums par 20266]]</f>
        <v>#DIV/0!</v>
      </c>
      <c r="BC136" s="97" t="e">
        <f>Table25[[#This Row],[e.2027]]/Table25[[#This Row],[Papildatvaļinājums par 20276]]</f>
        <v>#DIV/0!</v>
      </c>
      <c r="BD136" s="97" t="e">
        <f>Table25[[#This Row],[e.2028]]/Table25[[#This Row],[Papildatvaļinājums par 20286]]</f>
        <v>#DIV/0!</v>
      </c>
      <c r="BE136" s="98" t="e">
        <f>Table25[[#This Row],[e.2029]]/Table25[[#This Row],[Papildatvaļinājums par 20296]]</f>
        <v>#DIV/0!</v>
      </c>
      <c r="BF136" s="85">
        <f>YEAR(Table25[[#This Row],[Ja papildatvaļinājums - darbinieka darba uzsākšana iestādē, ja darbs projektā nav uzsākts 1.janvārī4]])</f>
        <v>1900</v>
      </c>
      <c r="BG136" s="86">
        <f>MONTH(Table25[[#This Row],[Ja papildatvaļinājums - darbinieka darba uzsākšana iestādē, ja darbs projektā nav uzsākts 1.janvārī4]])</f>
        <v>1</v>
      </c>
      <c r="BH136" s="86">
        <f>DAY(Table25[[#This Row],[Ja papildatvaļinājums - darbinieka darba uzsākšana iestādē, ja darbs projektā nav uzsākts 1.janvārī4]])</f>
        <v>0</v>
      </c>
      <c r="BI136" s="147">
        <f t="shared" si="22"/>
        <v>1</v>
      </c>
      <c r="BJ136" s="144" cm="1">
        <f t="array" ref="BJ136">_xlfn.IFS($BF136=2021,$BI136,$BS136=2021,$BV136,$BF136&lt;2021,$BJ$22,$BS136&gt;2021,$BJ$22,$BF136&gt;2021,$BJ$22,$BS136&lt;2021,$BJ$22)</f>
        <v>365</v>
      </c>
      <c r="BK136" s="116" cm="1">
        <f t="array" ref="BK136">_xlfn.IFS($BF136=2022,$BI136,$BS136=2022,$BV136,$BF136&lt;2022,$BK$22,$BS136&gt;2022,$BK$22,$BF136&gt;2022,$BK$22,$BS136&lt;2022,$BK$22)</f>
        <v>365</v>
      </c>
      <c r="BL136" s="116" cm="1">
        <f t="array" ref="BL136">_xlfn.IFS($BF136=2023,$BI136,$BS136=2023,$BV136,$BF136&lt;2023,$BL$22,$BS136&gt;2023,$BL$22,$BF136&gt;2023,$BL$22,$BS136&lt;2023,$BL$22)</f>
        <v>365</v>
      </c>
      <c r="BM136" s="116" cm="1">
        <f t="array" ref="BM136">_xlfn.IFS($BF136=2024,$BI136,$BS136=2024,$BV136,$BF136&lt;2024,$BM$22,$BS136&gt;2024,$BM$22,$BF136&gt;2024,$BM$22,$BS136&lt;2024,$BM$22)</f>
        <v>366</v>
      </c>
      <c r="BN136" s="116" cm="1">
        <f t="array" ref="BN136">_xlfn.IFS($BF136=2025,$BI136,$BS136=2025,$BV136,$BF136&lt;2025,$BN$22,$BS136&gt;2025,$BN$22,$BF136&gt;2025,$BN$22,$BS136&lt;2025,$BN$22)</f>
        <v>365</v>
      </c>
      <c r="BO136" s="116" cm="1">
        <f t="array" ref="BO136">_xlfn.IFS($BF136=2026,$BI136,$BS136=2026,$BV136,$BF136&lt;2026,$BO$22,$BS136&gt;2026,$BO$22,$BF136&gt;2026,$BO$22,$BS136&lt;2026,$BO$22)</f>
        <v>365</v>
      </c>
      <c r="BP136" s="116" cm="1">
        <f t="array" ref="BP136">_xlfn.IFS($BF136=2027,$BI136,$BS136=2027,$BV136,$BF136&lt;2027,$BP$22,$BS136&gt;2027,$BP$22,$BF136&gt;2027,$BP$22,$BS136&lt;2027,$BP$22)</f>
        <v>365</v>
      </c>
      <c r="BQ136" s="116" cm="1">
        <f t="array" ref="BQ136">_xlfn.IFS($BF136=2028,$BI136,$BS136=2028,$BV136,$BF136&lt;2028,$BQ$22,$BS136&gt;2028,$BQ$22,$BF136&gt;2028,$BQ$22,$BS136&lt;2028,$BQ$22)</f>
        <v>366</v>
      </c>
      <c r="BR136" s="119" cm="1">
        <f t="array" ref="BR136">_xlfn.IFS($BF136=2029,$BI136,$BS136=2029,$BV136,$BF136&lt;2029,$BR$22,$BS136&gt;2029,$BR$22,$BF136&gt;2029,$BR$22,$BS136&lt;2029,$BR$22)</f>
        <v>365</v>
      </c>
      <c r="BS136" s="142">
        <f>YEAR(Table25[[#This Row],[Ja papildatvaļinājums - darbinieka darba beigšanas datums iestādē, ja darbs projektā nav beigts  31.decembrī5]])</f>
        <v>1900</v>
      </c>
      <c r="BT136" s="141">
        <f>MONTH(Table25[[#This Row],[Ja papildatvaļinājums - darbinieka darba beigšanas datums iestādē, ja darbs projektā nav beigts  31.decembrī5]])</f>
        <v>1</v>
      </c>
      <c r="BU136" s="141">
        <f>DAY(Table25[[#This Row],[Ja papildatvaļinājums - darbinieka darba beigšanas datums iestādē, ja darbs projektā nav beigts  31.decembrī5]])</f>
        <v>0</v>
      </c>
      <c r="BV136" s="141">
        <f>IF(YEAR($J136)=YEAR($K136),MIN(DATE($BS136,$BT136,$BU136),$K136)-MAX(DATE($BF136,$BG136,$BH136),$J136)+1,MIN(DATE($BS136,$BT136,$BU136),$K136)-MAX(DATE(Table25[[#This Row],[Darba beigu gads iestādē]],1,1))+1)</f>
        <v>1</v>
      </c>
    </row>
    <row r="137" spans="1:74" x14ac:dyDescent="0.3">
      <c r="A137" s="26">
        <v>114</v>
      </c>
      <c r="B137" s="3"/>
      <c r="C137" s="197"/>
      <c r="D137" s="198"/>
      <c r="E137" s="63">
        <f>SUMIF(Table25[[#This Row],[b.2021]:[c.2029]],"&gt;0",Table25[[#This Row],[b.2021]:[c.2029]])</f>
        <v>0</v>
      </c>
      <c r="F137" s="189"/>
      <c r="G137" s="190"/>
      <c r="H137" s="66">
        <f>Table25[[#This Row],[Atvaļinājuma dienu skaits, kas projektā attiecināts iepriekšējos MP ]]+Table25[[#This Row],[Atvaļinājuma dienu skaits, kas pieprasīts šajā MP3]]</f>
        <v>0</v>
      </c>
      <c r="I137" s="29">
        <f>Table25[[#This Row],[Atvaļinājums proporcionāli nostrādātajam laikam projektā (Visi atvaļinājumi kopā)]]-H137</f>
        <v>0</v>
      </c>
      <c r="J137" s="191"/>
      <c r="K137" s="192"/>
      <c r="L137" s="193"/>
      <c r="M137" s="194"/>
      <c r="N137" s="194"/>
      <c r="O137" s="194"/>
      <c r="P137" s="194"/>
      <c r="Q137" s="194"/>
      <c r="R137" s="194"/>
      <c r="S137" s="194"/>
      <c r="T137" s="195"/>
      <c r="U137" s="196"/>
      <c r="V137" s="106">
        <f>IF(COUNT(Table25[[#This Row],[Darba sākuma datums1]:[Amata pienākumu izpildes termiņš, vai darba beigu datums par kuru iesniegts MP2]])=2,MIN(DATE($V$23,12,31),$D137)-MAX(DATE($V$23,1,1),$C137)+1,0)</f>
        <v>0</v>
      </c>
      <c r="W137" s="99">
        <f>IF(COUNT(Table25[[#This Row],[Darba sākuma datums1]:[Amata pienākumu izpildes termiņš, vai darba beigu datums par kuru iesniegts MP2]])=2,MIN(DATE($W$23,12,31),$D137)-MAX(DATE($W$23,1,1),$C137)+1,0)</f>
        <v>0</v>
      </c>
      <c r="X137" s="99">
        <f>IF(COUNT(Table25[[#This Row],[Darba sākuma datums1]:[Amata pienākumu izpildes termiņš, vai darba beigu datums par kuru iesniegts MP2]])=2,MIN(DATE($X$23,12,31),$D137)-MAX(DATE($X$23,1,1),$C137)+1,0)</f>
        <v>0</v>
      </c>
      <c r="Y137" s="99">
        <f>IF(COUNT(Table25[[#This Row],[Darba sākuma datums1]:[Amata pienākumu izpildes termiņš, vai darba beigu datums par kuru iesniegts MP2]])=2,MIN(DATE($Y$23,12,31),$D137)-MAX(DATE($Y$23,1,1),$C137)+1,0)</f>
        <v>0</v>
      </c>
      <c r="Z137" s="99">
        <f>IF(COUNT(Table25[[#This Row],[Darba sākuma datums1]:[Amata pienākumu izpildes termiņš, vai darba beigu datums par kuru iesniegts MP2]])=2,MIN(DATE($Z$23,12,31),$D137)-MAX(DATE(Z$23,1,1),$C137)+1,0)</f>
        <v>0</v>
      </c>
      <c r="AA137" s="99">
        <f>IF(COUNT(Table25[[#This Row],[Darba sākuma datums1]:[Amata pienākumu izpildes termiņš, vai darba beigu datums par kuru iesniegts MP2]])=2,MIN(DATE($AA$23,12,31),$D137)-MAX(DATE($AA$23,1,1),$C137)+1,0)</f>
        <v>0</v>
      </c>
      <c r="AB137" s="99">
        <f>IF(COUNT(Table25[[#This Row],[Darba sākuma datums1]:[Amata pienākumu izpildes termiņš, vai darba beigu datums par kuru iesniegts MP2]])=2,MIN(DATE($AB$23,12,31),$D137)-MAX(DATE($AB$23,1,1),$C137)+1,0)</f>
        <v>0</v>
      </c>
      <c r="AC137" s="99">
        <f>IF(COUNT(Table25[[#This Row],[Darba sākuma datums1]:[Amata pienākumu izpildes termiņš, vai darba beigu datums par kuru iesniegts MP2]])=2,MIN(DATE($AC$23,12,31),$D137)-MAX(DATE($AC$23,1,1),$C137)+1,0)</f>
        <v>0</v>
      </c>
      <c r="AD137" s="109">
        <f>IF(COUNT(Table25[[#This Row],[Darba sākuma datums1]:[Amata pienākumu izpildes termiņš, vai darba beigu datums par kuru iesniegts MP2]])=2,MIN(DATE($AD$23,12,31),$D137)-MAX(DATE($AD$23,1,1),$C137)+1,0)</f>
        <v>0</v>
      </c>
      <c r="AE137" s="106">
        <f t="shared" si="21"/>
        <v>0</v>
      </c>
      <c r="AF137" s="99">
        <f t="shared" si="12"/>
        <v>0</v>
      </c>
      <c r="AG137" s="99">
        <f t="shared" si="13"/>
        <v>0</v>
      </c>
      <c r="AH137" s="99">
        <f t="shared" si="14"/>
        <v>0</v>
      </c>
      <c r="AI137" s="99">
        <f t="shared" si="15"/>
        <v>0</v>
      </c>
      <c r="AJ137" s="99">
        <f t="shared" si="16"/>
        <v>0</v>
      </c>
      <c r="AK137" s="99">
        <f t="shared" si="17"/>
        <v>0</v>
      </c>
      <c r="AL137" s="99">
        <f t="shared" si="18"/>
        <v>0</v>
      </c>
      <c r="AM137" s="100">
        <f t="shared" si="19"/>
        <v>0</v>
      </c>
      <c r="AN137" s="103" t="e">
        <f>Table25[[#This Row],[2021]]/Table25[[#This Row],[d.2021]]</f>
        <v>#DIV/0!</v>
      </c>
      <c r="AO137" s="104" t="e">
        <f>Table25[[#This Row],[2022]]/Table25[[#This Row],[d.2022]]</f>
        <v>#DIV/0!</v>
      </c>
      <c r="AP137" s="104" t="e">
        <f>Table25[[#This Row],[2023]]/Table25[[#This Row],[d.2023]]</f>
        <v>#DIV/0!</v>
      </c>
      <c r="AQ137" s="104" t="e">
        <f>Table25[[#This Row],[2024]]/Table25[[#This Row],[d.2024]]</f>
        <v>#DIV/0!</v>
      </c>
      <c r="AR137" s="104" t="e">
        <f>Table25[[#This Row],[2025]]/Table25[[#This Row],[d.2025]]</f>
        <v>#DIV/0!</v>
      </c>
      <c r="AS137" s="104" t="e">
        <f>Table25[[#This Row],[2026]]/Table25[[#This Row],[d.2026]]</f>
        <v>#DIV/0!</v>
      </c>
      <c r="AT137" s="104" t="e">
        <f>Table25[[#This Row],[2027]]/Table25[[#This Row],[d.2027]]</f>
        <v>#DIV/0!</v>
      </c>
      <c r="AU137" s="104" t="e">
        <f>Table25[[#This Row],[2028]]/Table25[[#This Row],[d.2028]]</f>
        <v>#DIV/0!</v>
      </c>
      <c r="AV137" s="108" t="e">
        <f>Table25[[#This Row],[2029]]/Table25[[#This Row],[d.2029]]</f>
        <v>#DIV/0!</v>
      </c>
      <c r="AW137" s="97" t="e">
        <f>Table25[[#This Row],[e.2021]]/Table25[[#This Row],[Papildatvaļinājums par 20216]]</f>
        <v>#DIV/0!</v>
      </c>
      <c r="AX137" s="97" t="e">
        <f>Table25[[#This Row],[e.2022]]/Table25[[#This Row],[Papildatvaļinājums par 20226]]</f>
        <v>#DIV/0!</v>
      </c>
      <c r="AY137" s="97" t="e">
        <f>Table25[[#This Row],[e.2023]]/Table25[[#This Row],[Papildatvaļinājums par 20236]]</f>
        <v>#DIV/0!</v>
      </c>
      <c r="AZ137" s="97" t="e">
        <f>Table25[[#This Row],[e.2024]]/Table25[[#This Row],[Papildatvaļinājums par 20246]]</f>
        <v>#DIV/0!</v>
      </c>
      <c r="BA137" s="97" t="e">
        <f>Table25[[#This Row],[e.2025]]/Table25[[#This Row],[Papildatvaļinājums par 20256]]</f>
        <v>#DIV/0!</v>
      </c>
      <c r="BB137" s="97" t="e">
        <f>Table25[[#This Row],[e.2026]]/Table25[[#This Row],[Papildatvaļinājums par 20266]]</f>
        <v>#DIV/0!</v>
      </c>
      <c r="BC137" s="97" t="e">
        <f>Table25[[#This Row],[e.2027]]/Table25[[#This Row],[Papildatvaļinājums par 20276]]</f>
        <v>#DIV/0!</v>
      </c>
      <c r="BD137" s="97" t="e">
        <f>Table25[[#This Row],[e.2028]]/Table25[[#This Row],[Papildatvaļinājums par 20286]]</f>
        <v>#DIV/0!</v>
      </c>
      <c r="BE137" s="98" t="e">
        <f>Table25[[#This Row],[e.2029]]/Table25[[#This Row],[Papildatvaļinājums par 20296]]</f>
        <v>#DIV/0!</v>
      </c>
      <c r="BF137" s="85">
        <f>YEAR(Table25[[#This Row],[Ja papildatvaļinājums - darbinieka darba uzsākšana iestādē, ja darbs projektā nav uzsākts 1.janvārī4]])</f>
        <v>1900</v>
      </c>
      <c r="BG137" s="86">
        <f>MONTH(Table25[[#This Row],[Ja papildatvaļinājums - darbinieka darba uzsākšana iestādē, ja darbs projektā nav uzsākts 1.janvārī4]])</f>
        <v>1</v>
      </c>
      <c r="BH137" s="86">
        <f>DAY(Table25[[#This Row],[Ja papildatvaļinājums - darbinieka darba uzsākšana iestādē, ja darbs projektā nav uzsākts 1.janvārī4]])</f>
        <v>0</v>
      </c>
      <c r="BI137" s="147">
        <f t="shared" si="22"/>
        <v>1</v>
      </c>
      <c r="BJ137" s="144" cm="1">
        <f t="array" ref="BJ137">_xlfn.IFS($BF137=2021,$BI137,$BS137=2021,$BV137,$BF137&lt;2021,$BJ$22,$BS137&gt;2021,$BJ$22,$BF137&gt;2021,$BJ$22,$BS137&lt;2021,$BJ$22)</f>
        <v>365</v>
      </c>
      <c r="BK137" s="116" cm="1">
        <f t="array" ref="BK137">_xlfn.IFS($BF137=2022,$BI137,$BS137=2022,$BV137,$BF137&lt;2022,$BK$22,$BS137&gt;2022,$BK$22,$BF137&gt;2022,$BK$22,$BS137&lt;2022,$BK$22)</f>
        <v>365</v>
      </c>
      <c r="BL137" s="116" cm="1">
        <f t="array" ref="BL137">_xlfn.IFS($BF137=2023,$BI137,$BS137=2023,$BV137,$BF137&lt;2023,$BL$22,$BS137&gt;2023,$BL$22,$BF137&gt;2023,$BL$22,$BS137&lt;2023,$BL$22)</f>
        <v>365</v>
      </c>
      <c r="BM137" s="116" cm="1">
        <f t="array" ref="BM137">_xlfn.IFS($BF137=2024,$BI137,$BS137=2024,$BV137,$BF137&lt;2024,$BM$22,$BS137&gt;2024,$BM$22,$BF137&gt;2024,$BM$22,$BS137&lt;2024,$BM$22)</f>
        <v>366</v>
      </c>
      <c r="BN137" s="116" cm="1">
        <f t="array" ref="BN137">_xlfn.IFS($BF137=2025,$BI137,$BS137=2025,$BV137,$BF137&lt;2025,$BN$22,$BS137&gt;2025,$BN$22,$BF137&gt;2025,$BN$22,$BS137&lt;2025,$BN$22)</f>
        <v>365</v>
      </c>
      <c r="BO137" s="116" cm="1">
        <f t="array" ref="BO137">_xlfn.IFS($BF137=2026,$BI137,$BS137=2026,$BV137,$BF137&lt;2026,$BO$22,$BS137&gt;2026,$BO$22,$BF137&gt;2026,$BO$22,$BS137&lt;2026,$BO$22)</f>
        <v>365</v>
      </c>
      <c r="BP137" s="116" cm="1">
        <f t="array" ref="BP137">_xlfn.IFS($BF137=2027,$BI137,$BS137=2027,$BV137,$BF137&lt;2027,$BP$22,$BS137&gt;2027,$BP$22,$BF137&gt;2027,$BP$22,$BS137&lt;2027,$BP$22)</f>
        <v>365</v>
      </c>
      <c r="BQ137" s="116" cm="1">
        <f t="array" ref="BQ137">_xlfn.IFS($BF137=2028,$BI137,$BS137=2028,$BV137,$BF137&lt;2028,$BQ$22,$BS137&gt;2028,$BQ$22,$BF137&gt;2028,$BQ$22,$BS137&lt;2028,$BQ$22)</f>
        <v>366</v>
      </c>
      <c r="BR137" s="119" cm="1">
        <f t="array" ref="BR137">_xlfn.IFS($BF137=2029,$BI137,$BS137=2029,$BV137,$BF137&lt;2029,$BR$22,$BS137&gt;2029,$BR$22,$BF137&gt;2029,$BR$22,$BS137&lt;2029,$BR$22)</f>
        <v>365</v>
      </c>
      <c r="BS137" s="142">
        <f>YEAR(Table25[[#This Row],[Ja papildatvaļinājums - darbinieka darba beigšanas datums iestādē, ja darbs projektā nav beigts  31.decembrī5]])</f>
        <v>1900</v>
      </c>
      <c r="BT137" s="141">
        <f>MONTH(Table25[[#This Row],[Ja papildatvaļinājums - darbinieka darba beigšanas datums iestādē, ja darbs projektā nav beigts  31.decembrī5]])</f>
        <v>1</v>
      </c>
      <c r="BU137" s="141">
        <f>DAY(Table25[[#This Row],[Ja papildatvaļinājums - darbinieka darba beigšanas datums iestādē, ja darbs projektā nav beigts  31.decembrī5]])</f>
        <v>0</v>
      </c>
      <c r="BV137" s="141">
        <f>IF(YEAR($J137)=YEAR($K137),MIN(DATE($BS137,$BT137,$BU137),$K137)-MAX(DATE($BF137,$BG137,$BH137),$J137)+1,MIN(DATE($BS137,$BT137,$BU137),$K137)-MAX(DATE(Table25[[#This Row],[Darba beigu gads iestādē]],1,1))+1)</f>
        <v>1</v>
      </c>
    </row>
    <row r="138" spans="1:74" x14ac:dyDescent="0.3">
      <c r="A138" s="26">
        <v>115</v>
      </c>
      <c r="B138" s="3"/>
      <c r="C138" s="197"/>
      <c r="D138" s="198"/>
      <c r="E138" s="63">
        <f>SUMIF(Table25[[#This Row],[b.2021]:[c.2029]],"&gt;0",Table25[[#This Row],[b.2021]:[c.2029]])</f>
        <v>0</v>
      </c>
      <c r="F138" s="189"/>
      <c r="G138" s="190"/>
      <c r="H138" s="66">
        <f>Table25[[#This Row],[Atvaļinājuma dienu skaits, kas projektā attiecināts iepriekšējos MP ]]+Table25[[#This Row],[Atvaļinājuma dienu skaits, kas pieprasīts šajā MP3]]</f>
        <v>0</v>
      </c>
      <c r="I138" s="29">
        <f>Table25[[#This Row],[Atvaļinājums proporcionāli nostrādātajam laikam projektā (Visi atvaļinājumi kopā)]]-H138</f>
        <v>0</v>
      </c>
      <c r="J138" s="191"/>
      <c r="K138" s="192"/>
      <c r="L138" s="193"/>
      <c r="M138" s="194"/>
      <c r="N138" s="194"/>
      <c r="O138" s="194"/>
      <c r="P138" s="194"/>
      <c r="Q138" s="194"/>
      <c r="R138" s="194"/>
      <c r="S138" s="194"/>
      <c r="T138" s="195"/>
      <c r="U138" s="196"/>
      <c r="V138" s="106">
        <f>IF(COUNT(Table25[[#This Row],[Darba sākuma datums1]:[Amata pienākumu izpildes termiņš, vai darba beigu datums par kuru iesniegts MP2]])=2,MIN(DATE($V$23,12,31),$D138)-MAX(DATE($V$23,1,1),$C138)+1,0)</f>
        <v>0</v>
      </c>
      <c r="W138" s="99">
        <f>IF(COUNT(Table25[[#This Row],[Darba sākuma datums1]:[Amata pienākumu izpildes termiņš, vai darba beigu datums par kuru iesniegts MP2]])=2,MIN(DATE($W$23,12,31),$D138)-MAX(DATE($W$23,1,1),$C138)+1,0)</f>
        <v>0</v>
      </c>
      <c r="X138" s="99">
        <f>IF(COUNT(Table25[[#This Row],[Darba sākuma datums1]:[Amata pienākumu izpildes termiņš, vai darba beigu datums par kuru iesniegts MP2]])=2,MIN(DATE($X$23,12,31),$D138)-MAX(DATE($X$23,1,1),$C138)+1,0)</f>
        <v>0</v>
      </c>
      <c r="Y138" s="99">
        <f>IF(COUNT(Table25[[#This Row],[Darba sākuma datums1]:[Amata pienākumu izpildes termiņš, vai darba beigu datums par kuru iesniegts MP2]])=2,MIN(DATE($Y$23,12,31),$D138)-MAX(DATE($Y$23,1,1),$C138)+1,0)</f>
        <v>0</v>
      </c>
      <c r="Z138" s="99">
        <f>IF(COUNT(Table25[[#This Row],[Darba sākuma datums1]:[Amata pienākumu izpildes termiņš, vai darba beigu datums par kuru iesniegts MP2]])=2,MIN(DATE($Z$23,12,31),$D138)-MAX(DATE(Z$23,1,1),$C138)+1,0)</f>
        <v>0</v>
      </c>
      <c r="AA138" s="99">
        <f>IF(COUNT(Table25[[#This Row],[Darba sākuma datums1]:[Amata pienākumu izpildes termiņš, vai darba beigu datums par kuru iesniegts MP2]])=2,MIN(DATE($AA$23,12,31),$D138)-MAX(DATE($AA$23,1,1),$C138)+1,0)</f>
        <v>0</v>
      </c>
      <c r="AB138" s="99">
        <f>IF(COUNT(Table25[[#This Row],[Darba sākuma datums1]:[Amata pienākumu izpildes termiņš, vai darba beigu datums par kuru iesniegts MP2]])=2,MIN(DATE($AB$23,12,31),$D138)-MAX(DATE($AB$23,1,1),$C138)+1,0)</f>
        <v>0</v>
      </c>
      <c r="AC138" s="99">
        <f>IF(COUNT(Table25[[#This Row],[Darba sākuma datums1]:[Amata pienākumu izpildes termiņš, vai darba beigu datums par kuru iesniegts MP2]])=2,MIN(DATE($AC$23,12,31),$D138)-MAX(DATE($AC$23,1,1),$C138)+1,0)</f>
        <v>0</v>
      </c>
      <c r="AD138" s="109">
        <f>IF(COUNT(Table25[[#This Row],[Darba sākuma datums1]:[Amata pienākumu izpildes termiņš, vai darba beigu datums par kuru iesniegts MP2]])=2,MIN(DATE($AD$23,12,31),$D138)-MAX(DATE($AD$23,1,1),$C138)+1,0)</f>
        <v>0</v>
      </c>
      <c r="AE138" s="106">
        <f t="shared" si="21"/>
        <v>0</v>
      </c>
      <c r="AF138" s="99">
        <f t="shared" si="12"/>
        <v>0</v>
      </c>
      <c r="AG138" s="99">
        <f t="shared" si="13"/>
        <v>0</v>
      </c>
      <c r="AH138" s="99">
        <f t="shared" si="14"/>
        <v>0</v>
      </c>
      <c r="AI138" s="99">
        <f t="shared" si="15"/>
        <v>0</v>
      </c>
      <c r="AJ138" s="99">
        <f t="shared" si="16"/>
        <v>0</v>
      </c>
      <c r="AK138" s="99">
        <f t="shared" si="17"/>
        <v>0</v>
      </c>
      <c r="AL138" s="99">
        <f t="shared" si="18"/>
        <v>0</v>
      </c>
      <c r="AM138" s="100">
        <f t="shared" si="19"/>
        <v>0</v>
      </c>
      <c r="AN138" s="103" t="e">
        <f>Table25[[#This Row],[2021]]/Table25[[#This Row],[d.2021]]</f>
        <v>#DIV/0!</v>
      </c>
      <c r="AO138" s="104" t="e">
        <f>Table25[[#This Row],[2022]]/Table25[[#This Row],[d.2022]]</f>
        <v>#DIV/0!</v>
      </c>
      <c r="AP138" s="104" t="e">
        <f>Table25[[#This Row],[2023]]/Table25[[#This Row],[d.2023]]</f>
        <v>#DIV/0!</v>
      </c>
      <c r="AQ138" s="104" t="e">
        <f>Table25[[#This Row],[2024]]/Table25[[#This Row],[d.2024]]</f>
        <v>#DIV/0!</v>
      </c>
      <c r="AR138" s="104" t="e">
        <f>Table25[[#This Row],[2025]]/Table25[[#This Row],[d.2025]]</f>
        <v>#DIV/0!</v>
      </c>
      <c r="AS138" s="104" t="e">
        <f>Table25[[#This Row],[2026]]/Table25[[#This Row],[d.2026]]</f>
        <v>#DIV/0!</v>
      </c>
      <c r="AT138" s="104" t="e">
        <f>Table25[[#This Row],[2027]]/Table25[[#This Row],[d.2027]]</f>
        <v>#DIV/0!</v>
      </c>
      <c r="AU138" s="104" t="e">
        <f>Table25[[#This Row],[2028]]/Table25[[#This Row],[d.2028]]</f>
        <v>#DIV/0!</v>
      </c>
      <c r="AV138" s="108" t="e">
        <f>Table25[[#This Row],[2029]]/Table25[[#This Row],[d.2029]]</f>
        <v>#DIV/0!</v>
      </c>
      <c r="AW138" s="97" t="e">
        <f>Table25[[#This Row],[e.2021]]/Table25[[#This Row],[Papildatvaļinājums par 20216]]</f>
        <v>#DIV/0!</v>
      </c>
      <c r="AX138" s="97" t="e">
        <f>Table25[[#This Row],[e.2022]]/Table25[[#This Row],[Papildatvaļinājums par 20226]]</f>
        <v>#DIV/0!</v>
      </c>
      <c r="AY138" s="97" t="e">
        <f>Table25[[#This Row],[e.2023]]/Table25[[#This Row],[Papildatvaļinājums par 20236]]</f>
        <v>#DIV/0!</v>
      </c>
      <c r="AZ138" s="97" t="e">
        <f>Table25[[#This Row],[e.2024]]/Table25[[#This Row],[Papildatvaļinājums par 20246]]</f>
        <v>#DIV/0!</v>
      </c>
      <c r="BA138" s="97" t="e">
        <f>Table25[[#This Row],[e.2025]]/Table25[[#This Row],[Papildatvaļinājums par 20256]]</f>
        <v>#DIV/0!</v>
      </c>
      <c r="BB138" s="97" t="e">
        <f>Table25[[#This Row],[e.2026]]/Table25[[#This Row],[Papildatvaļinājums par 20266]]</f>
        <v>#DIV/0!</v>
      </c>
      <c r="BC138" s="97" t="e">
        <f>Table25[[#This Row],[e.2027]]/Table25[[#This Row],[Papildatvaļinājums par 20276]]</f>
        <v>#DIV/0!</v>
      </c>
      <c r="BD138" s="97" t="e">
        <f>Table25[[#This Row],[e.2028]]/Table25[[#This Row],[Papildatvaļinājums par 20286]]</f>
        <v>#DIV/0!</v>
      </c>
      <c r="BE138" s="98" t="e">
        <f>Table25[[#This Row],[e.2029]]/Table25[[#This Row],[Papildatvaļinājums par 20296]]</f>
        <v>#DIV/0!</v>
      </c>
      <c r="BF138" s="85">
        <f>YEAR(Table25[[#This Row],[Ja papildatvaļinājums - darbinieka darba uzsākšana iestādē, ja darbs projektā nav uzsākts 1.janvārī4]])</f>
        <v>1900</v>
      </c>
      <c r="BG138" s="86">
        <f>MONTH(Table25[[#This Row],[Ja papildatvaļinājums - darbinieka darba uzsākšana iestādē, ja darbs projektā nav uzsākts 1.janvārī4]])</f>
        <v>1</v>
      </c>
      <c r="BH138" s="86">
        <f>DAY(Table25[[#This Row],[Ja papildatvaļinājums - darbinieka darba uzsākšana iestādē, ja darbs projektā nav uzsākts 1.janvārī4]])</f>
        <v>0</v>
      </c>
      <c r="BI138" s="147">
        <f t="shared" si="22"/>
        <v>1</v>
      </c>
      <c r="BJ138" s="144" cm="1">
        <f t="array" ref="BJ138">_xlfn.IFS($BF138=2021,$BI138,$BS138=2021,$BV138,$BF138&lt;2021,$BJ$22,$BS138&gt;2021,$BJ$22,$BF138&gt;2021,$BJ$22,$BS138&lt;2021,$BJ$22)</f>
        <v>365</v>
      </c>
      <c r="BK138" s="116" cm="1">
        <f t="array" ref="BK138">_xlfn.IFS($BF138=2022,$BI138,$BS138=2022,$BV138,$BF138&lt;2022,$BK$22,$BS138&gt;2022,$BK$22,$BF138&gt;2022,$BK$22,$BS138&lt;2022,$BK$22)</f>
        <v>365</v>
      </c>
      <c r="BL138" s="116" cm="1">
        <f t="array" ref="BL138">_xlfn.IFS($BF138=2023,$BI138,$BS138=2023,$BV138,$BF138&lt;2023,$BL$22,$BS138&gt;2023,$BL$22,$BF138&gt;2023,$BL$22,$BS138&lt;2023,$BL$22)</f>
        <v>365</v>
      </c>
      <c r="BM138" s="116" cm="1">
        <f t="array" ref="BM138">_xlfn.IFS($BF138=2024,$BI138,$BS138=2024,$BV138,$BF138&lt;2024,$BM$22,$BS138&gt;2024,$BM$22,$BF138&gt;2024,$BM$22,$BS138&lt;2024,$BM$22)</f>
        <v>366</v>
      </c>
      <c r="BN138" s="116" cm="1">
        <f t="array" ref="BN138">_xlfn.IFS($BF138=2025,$BI138,$BS138=2025,$BV138,$BF138&lt;2025,$BN$22,$BS138&gt;2025,$BN$22,$BF138&gt;2025,$BN$22,$BS138&lt;2025,$BN$22)</f>
        <v>365</v>
      </c>
      <c r="BO138" s="116" cm="1">
        <f t="array" ref="BO138">_xlfn.IFS($BF138=2026,$BI138,$BS138=2026,$BV138,$BF138&lt;2026,$BO$22,$BS138&gt;2026,$BO$22,$BF138&gt;2026,$BO$22,$BS138&lt;2026,$BO$22)</f>
        <v>365</v>
      </c>
      <c r="BP138" s="116" cm="1">
        <f t="array" ref="BP138">_xlfn.IFS($BF138=2027,$BI138,$BS138=2027,$BV138,$BF138&lt;2027,$BP$22,$BS138&gt;2027,$BP$22,$BF138&gt;2027,$BP$22,$BS138&lt;2027,$BP$22)</f>
        <v>365</v>
      </c>
      <c r="BQ138" s="116" cm="1">
        <f t="array" ref="BQ138">_xlfn.IFS($BF138=2028,$BI138,$BS138=2028,$BV138,$BF138&lt;2028,$BQ$22,$BS138&gt;2028,$BQ$22,$BF138&gt;2028,$BQ$22,$BS138&lt;2028,$BQ$22)</f>
        <v>366</v>
      </c>
      <c r="BR138" s="119" cm="1">
        <f t="array" ref="BR138">_xlfn.IFS($BF138=2029,$BI138,$BS138=2029,$BV138,$BF138&lt;2029,$BR$22,$BS138&gt;2029,$BR$22,$BF138&gt;2029,$BR$22,$BS138&lt;2029,$BR$22)</f>
        <v>365</v>
      </c>
      <c r="BS138" s="142">
        <f>YEAR(Table25[[#This Row],[Ja papildatvaļinājums - darbinieka darba beigšanas datums iestādē, ja darbs projektā nav beigts  31.decembrī5]])</f>
        <v>1900</v>
      </c>
      <c r="BT138" s="141">
        <f>MONTH(Table25[[#This Row],[Ja papildatvaļinājums - darbinieka darba beigšanas datums iestādē, ja darbs projektā nav beigts  31.decembrī5]])</f>
        <v>1</v>
      </c>
      <c r="BU138" s="141">
        <f>DAY(Table25[[#This Row],[Ja papildatvaļinājums - darbinieka darba beigšanas datums iestādē, ja darbs projektā nav beigts  31.decembrī5]])</f>
        <v>0</v>
      </c>
      <c r="BV138" s="141">
        <f>IF(YEAR($J138)=YEAR($K138),MIN(DATE($BS138,$BT138,$BU138),$K138)-MAX(DATE($BF138,$BG138,$BH138),$J138)+1,MIN(DATE($BS138,$BT138,$BU138),$K138)-MAX(DATE(Table25[[#This Row],[Darba beigu gads iestādē]],1,1))+1)</f>
        <v>1</v>
      </c>
    </row>
    <row r="139" spans="1:74" x14ac:dyDescent="0.3">
      <c r="A139" s="26">
        <v>116</v>
      </c>
      <c r="B139" s="3"/>
      <c r="C139" s="197"/>
      <c r="D139" s="198"/>
      <c r="E139" s="63">
        <f>SUMIF(Table25[[#This Row],[b.2021]:[c.2029]],"&gt;0",Table25[[#This Row],[b.2021]:[c.2029]])</f>
        <v>0</v>
      </c>
      <c r="F139" s="189"/>
      <c r="G139" s="190"/>
      <c r="H139" s="66">
        <f>Table25[[#This Row],[Atvaļinājuma dienu skaits, kas projektā attiecināts iepriekšējos MP ]]+Table25[[#This Row],[Atvaļinājuma dienu skaits, kas pieprasīts šajā MP3]]</f>
        <v>0</v>
      </c>
      <c r="I139" s="29">
        <f>Table25[[#This Row],[Atvaļinājums proporcionāli nostrādātajam laikam projektā (Visi atvaļinājumi kopā)]]-H139</f>
        <v>0</v>
      </c>
      <c r="J139" s="191"/>
      <c r="K139" s="192"/>
      <c r="L139" s="193"/>
      <c r="M139" s="194"/>
      <c r="N139" s="194"/>
      <c r="O139" s="194"/>
      <c r="P139" s="194"/>
      <c r="Q139" s="194"/>
      <c r="R139" s="194"/>
      <c r="S139" s="194"/>
      <c r="T139" s="195"/>
      <c r="U139" s="196"/>
      <c r="V139" s="106">
        <f>IF(COUNT(Table25[[#This Row],[Darba sākuma datums1]:[Amata pienākumu izpildes termiņš, vai darba beigu datums par kuru iesniegts MP2]])=2,MIN(DATE($V$23,12,31),$D139)-MAX(DATE($V$23,1,1),$C139)+1,0)</f>
        <v>0</v>
      </c>
      <c r="W139" s="99">
        <f>IF(COUNT(Table25[[#This Row],[Darba sākuma datums1]:[Amata pienākumu izpildes termiņš, vai darba beigu datums par kuru iesniegts MP2]])=2,MIN(DATE($W$23,12,31),$D139)-MAX(DATE($W$23,1,1),$C139)+1,0)</f>
        <v>0</v>
      </c>
      <c r="X139" s="99">
        <f>IF(COUNT(Table25[[#This Row],[Darba sākuma datums1]:[Amata pienākumu izpildes termiņš, vai darba beigu datums par kuru iesniegts MP2]])=2,MIN(DATE($X$23,12,31),$D139)-MAX(DATE($X$23,1,1),$C139)+1,0)</f>
        <v>0</v>
      </c>
      <c r="Y139" s="99">
        <f>IF(COUNT(Table25[[#This Row],[Darba sākuma datums1]:[Amata pienākumu izpildes termiņš, vai darba beigu datums par kuru iesniegts MP2]])=2,MIN(DATE($Y$23,12,31),$D139)-MAX(DATE($Y$23,1,1),$C139)+1,0)</f>
        <v>0</v>
      </c>
      <c r="Z139" s="99">
        <f>IF(COUNT(Table25[[#This Row],[Darba sākuma datums1]:[Amata pienākumu izpildes termiņš, vai darba beigu datums par kuru iesniegts MP2]])=2,MIN(DATE($Z$23,12,31),$D139)-MAX(DATE(Z$23,1,1),$C139)+1,0)</f>
        <v>0</v>
      </c>
      <c r="AA139" s="99">
        <f>IF(COUNT(Table25[[#This Row],[Darba sākuma datums1]:[Amata pienākumu izpildes termiņš, vai darba beigu datums par kuru iesniegts MP2]])=2,MIN(DATE($AA$23,12,31),$D139)-MAX(DATE($AA$23,1,1),$C139)+1,0)</f>
        <v>0</v>
      </c>
      <c r="AB139" s="99">
        <f>IF(COUNT(Table25[[#This Row],[Darba sākuma datums1]:[Amata pienākumu izpildes termiņš, vai darba beigu datums par kuru iesniegts MP2]])=2,MIN(DATE($AB$23,12,31),$D139)-MAX(DATE($AB$23,1,1),$C139)+1,0)</f>
        <v>0</v>
      </c>
      <c r="AC139" s="99">
        <f>IF(COUNT(Table25[[#This Row],[Darba sākuma datums1]:[Amata pienākumu izpildes termiņš, vai darba beigu datums par kuru iesniegts MP2]])=2,MIN(DATE($AC$23,12,31),$D139)-MAX(DATE($AC$23,1,1),$C139)+1,0)</f>
        <v>0</v>
      </c>
      <c r="AD139" s="109">
        <f>IF(COUNT(Table25[[#This Row],[Darba sākuma datums1]:[Amata pienākumu izpildes termiņš, vai darba beigu datums par kuru iesniegts MP2]])=2,MIN(DATE($AD$23,12,31),$D139)-MAX(DATE($AD$23,1,1),$C139)+1,0)</f>
        <v>0</v>
      </c>
      <c r="AE139" s="106">
        <f t="shared" si="21"/>
        <v>0</v>
      </c>
      <c r="AF139" s="99">
        <f t="shared" si="12"/>
        <v>0</v>
      </c>
      <c r="AG139" s="99">
        <f t="shared" si="13"/>
        <v>0</v>
      </c>
      <c r="AH139" s="99">
        <f t="shared" si="14"/>
        <v>0</v>
      </c>
      <c r="AI139" s="99">
        <f t="shared" si="15"/>
        <v>0</v>
      </c>
      <c r="AJ139" s="99">
        <f t="shared" si="16"/>
        <v>0</v>
      </c>
      <c r="AK139" s="99">
        <f t="shared" si="17"/>
        <v>0</v>
      </c>
      <c r="AL139" s="99">
        <f t="shared" si="18"/>
        <v>0</v>
      </c>
      <c r="AM139" s="100">
        <f t="shared" si="19"/>
        <v>0</v>
      </c>
      <c r="AN139" s="103" t="e">
        <f>Table25[[#This Row],[2021]]/Table25[[#This Row],[d.2021]]</f>
        <v>#DIV/0!</v>
      </c>
      <c r="AO139" s="104" t="e">
        <f>Table25[[#This Row],[2022]]/Table25[[#This Row],[d.2022]]</f>
        <v>#DIV/0!</v>
      </c>
      <c r="AP139" s="104" t="e">
        <f>Table25[[#This Row],[2023]]/Table25[[#This Row],[d.2023]]</f>
        <v>#DIV/0!</v>
      </c>
      <c r="AQ139" s="104" t="e">
        <f>Table25[[#This Row],[2024]]/Table25[[#This Row],[d.2024]]</f>
        <v>#DIV/0!</v>
      </c>
      <c r="AR139" s="104" t="e">
        <f>Table25[[#This Row],[2025]]/Table25[[#This Row],[d.2025]]</f>
        <v>#DIV/0!</v>
      </c>
      <c r="AS139" s="104" t="e">
        <f>Table25[[#This Row],[2026]]/Table25[[#This Row],[d.2026]]</f>
        <v>#DIV/0!</v>
      </c>
      <c r="AT139" s="104" t="e">
        <f>Table25[[#This Row],[2027]]/Table25[[#This Row],[d.2027]]</f>
        <v>#DIV/0!</v>
      </c>
      <c r="AU139" s="104" t="e">
        <f>Table25[[#This Row],[2028]]/Table25[[#This Row],[d.2028]]</f>
        <v>#DIV/0!</v>
      </c>
      <c r="AV139" s="108" t="e">
        <f>Table25[[#This Row],[2029]]/Table25[[#This Row],[d.2029]]</f>
        <v>#DIV/0!</v>
      </c>
      <c r="AW139" s="97" t="e">
        <f>Table25[[#This Row],[e.2021]]/Table25[[#This Row],[Papildatvaļinājums par 20216]]</f>
        <v>#DIV/0!</v>
      </c>
      <c r="AX139" s="97" t="e">
        <f>Table25[[#This Row],[e.2022]]/Table25[[#This Row],[Papildatvaļinājums par 20226]]</f>
        <v>#DIV/0!</v>
      </c>
      <c r="AY139" s="97" t="e">
        <f>Table25[[#This Row],[e.2023]]/Table25[[#This Row],[Papildatvaļinājums par 20236]]</f>
        <v>#DIV/0!</v>
      </c>
      <c r="AZ139" s="97" t="e">
        <f>Table25[[#This Row],[e.2024]]/Table25[[#This Row],[Papildatvaļinājums par 20246]]</f>
        <v>#DIV/0!</v>
      </c>
      <c r="BA139" s="97" t="e">
        <f>Table25[[#This Row],[e.2025]]/Table25[[#This Row],[Papildatvaļinājums par 20256]]</f>
        <v>#DIV/0!</v>
      </c>
      <c r="BB139" s="97" t="e">
        <f>Table25[[#This Row],[e.2026]]/Table25[[#This Row],[Papildatvaļinājums par 20266]]</f>
        <v>#DIV/0!</v>
      </c>
      <c r="BC139" s="97" t="e">
        <f>Table25[[#This Row],[e.2027]]/Table25[[#This Row],[Papildatvaļinājums par 20276]]</f>
        <v>#DIV/0!</v>
      </c>
      <c r="BD139" s="97" t="e">
        <f>Table25[[#This Row],[e.2028]]/Table25[[#This Row],[Papildatvaļinājums par 20286]]</f>
        <v>#DIV/0!</v>
      </c>
      <c r="BE139" s="98" t="e">
        <f>Table25[[#This Row],[e.2029]]/Table25[[#This Row],[Papildatvaļinājums par 20296]]</f>
        <v>#DIV/0!</v>
      </c>
      <c r="BF139" s="85">
        <f>YEAR(Table25[[#This Row],[Ja papildatvaļinājums - darbinieka darba uzsākšana iestādē, ja darbs projektā nav uzsākts 1.janvārī4]])</f>
        <v>1900</v>
      </c>
      <c r="BG139" s="86">
        <f>MONTH(Table25[[#This Row],[Ja papildatvaļinājums - darbinieka darba uzsākšana iestādē, ja darbs projektā nav uzsākts 1.janvārī4]])</f>
        <v>1</v>
      </c>
      <c r="BH139" s="86">
        <f>DAY(Table25[[#This Row],[Ja papildatvaļinājums - darbinieka darba uzsākšana iestādē, ja darbs projektā nav uzsākts 1.janvārī4]])</f>
        <v>0</v>
      </c>
      <c r="BI139" s="147">
        <f t="shared" si="22"/>
        <v>1</v>
      </c>
      <c r="BJ139" s="144" cm="1">
        <f t="array" ref="BJ139">_xlfn.IFS($BF139=2021,$BI139,$BS139=2021,$BV139,$BF139&lt;2021,$BJ$22,$BS139&gt;2021,$BJ$22,$BF139&gt;2021,$BJ$22,$BS139&lt;2021,$BJ$22)</f>
        <v>365</v>
      </c>
      <c r="BK139" s="116" cm="1">
        <f t="array" ref="BK139">_xlfn.IFS($BF139=2022,$BI139,$BS139=2022,$BV139,$BF139&lt;2022,$BK$22,$BS139&gt;2022,$BK$22,$BF139&gt;2022,$BK$22,$BS139&lt;2022,$BK$22)</f>
        <v>365</v>
      </c>
      <c r="BL139" s="116" cm="1">
        <f t="array" ref="BL139">_xlfn.IFS($BF139=2023,$BI139,$BS139=2023,$BV139,$BF139&lt;2023,$BL$22,$BS139&gt;2023,$BL$22,$BF139&gt;2023,$BL$22,$BS139&lt;2023,$BL$22)</f>
        <v>365</v>
      </c>
      <c r="BM139" s="116" cm="1">
        <f t="array" ref="BM139">_xlfn.IFS($BF139=2024,$BI139,$BS139=2024,$BV139,$BF139&lt;2024,$BM$22,$BS139&gt;2024,$BM$22,$BF139&gt;2024,$BM$22,$BS139&lt;2024,$BM$22)</f>
        <v>366</v>
      </c>
      <c r="BN139" s="116" cm="1">
        <f t="array" ref="BN139">_xlfn.IFS($BF139=2025,$BI139,$BS139=2025,$BV139,$BF139&lt;2025,$BN$22,$BS139&gt;2025,$BN$22,$BF139&gt;2025,$BN$22,$BS139&lt;2025,$BN$22)</f>
        <v>365</v>
      </c>
      <c r="BO139" s="116" cm="1">
        <f t="array" ref="BO139">_xlfn.IFS($BF139=2026,$BI139,$BS139=2026,$BV139,$BF139&lt;2026,$BO$22,$BS139&gt;2026,$BO$22,$BF139&gt;2026,$BO$22,$BS139&lt;2026,$BO$22)</f>
        <v>365</v>
      </c>
      <c r="BP139" s="116" cm="1">
        <f t="array" ref="BP139">_xlfn.IFS($BF139=2027,$BI139,$BS139=2027,$BV139,$BF139&lt;2027,$BP$22,$BS139&gt;2027,$BP$22,$BF139&gt;2027,$BP$22,$BS139&lt;2027,$BP$22)</f>
        <v>365</v>
      </c>
      <c r="BQ139" s="116" cm="1">
        <f t="array" ref="BQ139">_xlfn.IFS($BF139=2028,$BI139,$BS139=2028,$BV139,$BF139&lt;2028,$BQ$22,$BS139&gt;2028,$BQ$22,$BF139&gt;2028,$BQ$22,$BS139&lt;2028,$BQ$22)</f>
        <v>366</v>
      </c>
      <c r="BR139" s="119" cm="1">
        <f t="array" ref="BR139">_xlfn.IFS($BF139=2029,$BI139,$BS139=2029,$BV139,$BF139&lt;2029,$BR$22,$BS139&gt;2029,$BR$22,$BF139&gt;2029,$BR$22,$BS139&lt;2029,$BR$22)</f>
        <v>365</v>
      </c>
      <c r="BS139" s="142">
        <f>YEAR(Table25[[#This Row],[Ja papildatvaļinājums - darbinieka darba beigšanas datums iestādē, ja darbs projektā nav beigts  31.decembrī5]])</f>
        <v>1900</v>
      </c>
      <c r="BT139" s="141">
        <f>MONTH(Table25[[#This Row],[Ja papildatvaļinājums - darbinieka darba beigšanas datums iestādē, ja darbs projektā nav beigts  31.decembrī5]])</f>
        <v>1</v>
      </c>
      <c r="BU139" s="141">
        <f>DAY(Table25[[#This Row],[Ja papildatvaļinājums - darbinieka darba beigšanas datums iestādē, ja darbs projektā nav beigts  31.decembrī5]])</f>
        <v>0</v>
      </c>
      <c r="BV139" s="141">
        <f>IF(YEAR($J139)=YEAR($K139),MIN(DATE($BS139,$BT139,$BU139),$K139)-MAX(DATE($BF139,$BG139,$BH139),$J139)+1,MIN(DATE($BS139,$BT139,$BU139),$K139)-MAX(DATE(Table25[[#This Row],[Darba beigu gads iestādē]],1,1))+1)</f>
        <v>1</v>
      </c>
    </row>
    <row r="140" spans="1:74" x14ac:dyDescent="0.3">
      <c r="A140" s="26">
        <v>117</v>
      </c>
      <c r="B140" s="3"/>
      <c r="C140" s="197"/>
      <c r="D140" s="198"/>
      <c r="E140" s="63">
        <f>SUMIF(Table25[[#This Row],[b.2021]:[c.2029]],"&gt;0",Table25[[#This Row],[b.2021]:[c.2029]])</f>
        <v>0</v>
      </c>
      <c r="F140" s="189"/>
      <c r="G140" s="190"/>
      <c r="H140" s="66">
        <f>Table25[[#This Row],[Atvaļinājuma dienu skaits, kas projektā attiecināts iepriekšējos MP ]]+Table25[[#This Row],[Atvaļinājuma dienu skaits, kas pieprasīts šajā MP3]]</f>
        <v>0</v>
      </c>
      <c r="I140" s="29">
        <f>Table25[[#This Row],[Atvaļinājums proporcionāli nostrādātajam laikam projektā (Visi atvaļinājumi kopā)]]-H140</f>
        <v>0</v>
      </c>
      <c r="J140" s="191"/>
      <c r="K140" s="192"/>
      <c r="L140" s="193"/>
      <c r="M140" s="194"/>
      <c r="N140" s="194"/>
      <c r="O140" s="194"/>
      <c r="P140" s="194"/>
      <c r="Q140" s="194"/>
      <c r="R140" s="194"/>
      <c r="S140" s="194"/>
      <c r="T140" s="195"/>
      <c r="U140" s="196"/>
      <c r="V140" s="106">
        <f>IF(COUNT(Table25[[#This Row],[Darba sākuma datums1]:[Amata pienākumu izpildes termiņš, vai darba beigu datums par kuru iesniegts MP2]])=2,MIN(DATE($V$23,12,31),$D140)-MAX(DATE($V$23,1,1),$C140)+1,0)</f>
        <v>0</v>
      </c>
      <c r="W140" s="99">
        <f>IF(COUNT(Table25[[#This Row],[Darba sākuma datums1]:[Amata pienākumu izpildes termiņš, vai darba beigu datums par kuru iesniegts MP2]])=2,MIN(DATE($W$23,12,31),$D140)-MAX(DATE($W$23,1,1),$C140)+1,0)</f>
        <v>0</v>
      </c>
      <c r="X140" s="99">
        <f>IF(COUNT(Table25[[#This Row],[Darba sākuma datums1]:[Amata pienākumu izpildes termiņš, vai darba beigu datums par kuru iesniegts MP2]])=2,MIN(DATE($X$23,12,31),$D140)-MAX(DATE($X$23,1,1),$C140)+1,0)</f>
        <v>0</v>
      </c>
      <c r="Y140" s="99">
        <f>IF(COUNT(Table25[[#This Row],[Darba sākuma datums1]:[Amata pienākumu izpildes termiņš, vai darba beigu datums par kuru iesniegts MP2]])=2,MIN(DATE($Y$23,12,31),$D140)-MAX(DATE($Y$23,1,1),$C140)+1,0)</f>
        <v>0</v>
      </c>
      <c r="Z140" s="99">
        <f>IF(COUNT(Table25[[#This Row],[Darba sākuma datums1]:[Amata pienākumu izpildes termiņš, vai darba beigu datums par kuru iesniegts MP2]])=2,MIN(DATE($Z$23,12,31),$D140)-MAX(DATE(Z$23,1,1),$C140)+1,0)</f>
        <v>0</v>
      </c>
      <c r="AA140" s="99">
        <f>IF(COUNT(Table25[[#This Row],[Darba sākuma datums1]:[Amata pienākumu izpildes termiņš, vai darba beigu datums par kuru iesniegts MP2]])=2,MIN(DATE($AA$23,12,31),$D140)-MAX(DATE($AA$23,1,1),$C140)+1,0)</f>
        <v>0</v>
      </c>
      <c r="AB140" s="99">
        <f>IF(COUNT(Table25[[#This Row],[Darba sākuma datums1]:[Amata pienākumu izpildes termiņš, vai darba beigu datums par kuru iesniegts MP2]])=2,MIN(DATE($AB$23,12,31),$D140)-MAX(DATE($AB$23,1,1),$C140)+1,0)</f>
        <v>0</v>
      </c>
      <c r="AC140" s="99">
        <f>IF(COUNT(Table25[[#This Row],[Darba sākuma datums1]:[Amata pienākumu izpildes termiņš, vai darba beigu datums par kuru iesniegts MP2]])=2,MIN(DATE($AC$23,12,31),$D140)-MAX(DATE($AC$23,1,1),$C140)+1,0)</f>
        <v>0</v>
      </c>
      <c r="AD140" s="109">
        <f>IF(COUNT(Table25[[#This Row],[Darba sākuma datums1]:[Amata pienākumu izpildes termiņš, vai darba beigu datums par kuru iesniegts MP2]])=2,MIN(DATE($AD$23,12,31),$D140)-MAX(DATE($AD$23,1,1),$C140)+1,0)</f>
        <v>0</v>
      </c>
      <c r="AE140" s="106">
        <f t="shared" si="21"/>
        <v>0</v>
      </c>
      <c r="AF140" s="99">
        <f t="shared" si="12"/>
        <v>0</v>
      </c>
      <c r="AG140" s="99">
        <f t="shared" si="13"/>
        <v>0</v>
      </c>
      <c r="AH140" s="99">
        <f t="shared" si="14"/>
        <v>0</v>
      </c>
      <c r="AI140" s="99">
        <f t="shared" si="15"/>
        <v>0</v>
      </c>
      <c r="AJ140" s="99">
        <f t="shared" si="16"/>
        <v>0</v>
      </c>
      <c r="AK140" s="99">
        <f t="shared" si="17"/>
        <v>0</v>
      </c>
      <c r="AL140" s="99">
        <f t="shared" si="18"/>
        <v>0</v>
      </c>
      <c r="AM140" s="100">
        <f t="shared" si="19"/>
        <v>0</v>
      </c>
      <c r="AN140" s="103" t="e">
        <f>Table25[[#This Row],[2021]]/Table25[[#This Row],[d.2021]]</f>
        <v>#DIV/0!</v>
      </c>
      <c r="AO140" s="104" t="e">
        <f>Table25[[#This Row],[2022]]/Table25[[#This Row],[d.2022]]</f>
        <v>#DIV/0!</v>
      </c>
      <c r="AP140" s="104" t="e">
        <f>Table25[[#This Row],[2023]]/Table25[[#This Row],[d.2023]]</f>
        <v>#DIV/0!</v>
      </c>
      <c r="AQ140" s="104" t="e">
        <f>Table25[[#This Row],[2024]]/Table25[[#This Row],[d.2024]]</f>
        <v>#DIV/0!</v>
      </c>
      <c r="AR140" s="104" t="e">
        <f>Table25[[#This Row],[2025]]/Table25[[#This Row],[d.2025]]</f>
        <v>#DIV/0!</v>
      </c>
      <c r="AS140" s="104" t="e">
        <f>Table25[[#This Row],[2026]]/Table25[[#This Row],[d.2026]]</f>
        <v>#DIV/0!</v>
      </c>
      <c r="AT140" s="104" t="e">
        <f>Table25[[#This Row],[2027]]/Table25[[#This Row],[d.2027]]</f>
        <v>#DIV/0!</v>
      </c>
      <c r="AU140" s="104" t="e">
        <f>Table25[[#This Row],[2028]]/Table25[[#This Row],[d.2028]]</f>
        <v>#DIV/0!</v>
      </c>
      <c r="AV140" s="108" t="e">
        <f>Table25[[#This Row],[2029]]/Table25[[#This Row],[d.2029]]</f>
        <v>#DIV/0!</v>
      </c>
      <c r="AW140" s="97" t="e">
        <f>Table25[[#This Row],[e.2021]]/Table25[[#This Row],[Papildatvaļinājums par 20216]]</f>
        <v>#DIV/0!</v>
      </c>
      <c r="AX140" s="97" t="e">
        <f>Table25[[#This Row],[e.2022]]/Table25[[#This Row],[Papildatvaļinājums par 20226]]</f>
        <v>#DIV/0!</v>
      </c>
      <c r="AY140" s="97" t="e">
        <f>Table25[[#This Row],[e.2023]]/Table25[[#This Row],[Papildatvaļinājums par 20236]]</f>
        <v>#DIV/0!</v>
      </c>
      <c r="AZ140" s="97" t="e">
        <f>Table25[[#This Row],[e.2024]]/Table25[[#This Row],[Papildatvaļinājums par 20246]]</f>
        <v>#DIV/0!</v>
      </c>
      <c r="BA140" s="97" t="e">
        <f>Table25[[#This Row],[e.2025]]/Table25[[#This Row],[Papildatvaļinājums par 20256]]</f>
        <v>#DIV/0!</v>
      </c>
      <c r="BB140" s="97" t="e">
        <f>Table25[[#This Row],[e.2026]]/Table25[[#This Row],[Papildatvaļinājums par 20266]]</f>
        <v>#DIV/0!</v>
      </c>
      <c r="BC140" s="97" t="e">
        <f>Table25[[#This Row],[e.2027]]/Table25[[#This Row],[Papildatvaļinājums par 20276]]</f>
        <v>#DIV/0!</v>
      </c>
      <c r="BD140" s="97" t="e">
        <f>Table25[[#This Row],[e.2028]]/Table25[[#This Row],[Papildatvaļinājums par 20286]]</f>
        <v>#DIV/0!</v>
      </c>
      <c r="BE140" s="98" t="e">
        <f>Table25[[#This Row],[e.2029]]/Table25[[#This Row],[Papildatvaļinājums par 20296]]</f>
        <v>#DIV/0!</v>
      </c>
      <c r="BF140" s="85">
        <f>YEAR(Table25[[#This Row],[Ja papildatvaļinājums - darbinieka darba uzsākšana iestādē, ja darbs projektā nav uzsākts 1.janvārī4]])</f>
        <v>1900</v>
      </c>
      <c r="BG140" s="86">
        <f>MONTH(Table25[[#This Row],[Ja papildatvaļinājums - darbinieka darba uzsākšana iestādē, ja darbs projektā nav uzsākts 1.janvārī4]])</f>
        <v>1</v>
      </c>
      <c r="BH140" s="86">
        <f>DAY(Table25[[#This Row],[Ja papildatvaļinājums - darbinieka darba uzsākšana iestādē, ja darbs projektā nav uzsākts 1.janvārī4]])</f>
        <v>0</v>
      </c>
      <c r="BI140" s="147">
        <f t="shared" si="22"/>
        <v>1</v>
      </c>
      <c r="BJ140" s="144" cm="1">
        <f t="array" ref="BJ140">_xlfn.IFS($BF140=2021,$BI140,$BS140=2021,$BV140,$BF140&lt;2021,$BJ$22,$BS140&gt;2021,$BJ$22,$BF140&gt;2021,$BJ$22,$BS140&lt;2021,$BJ$22)</f>
        <v>365</v>
      </c>
      <c r="BK140" s="116" cm="1">
        <f t="array" ref="BK140">_xlfn.IFS($BF140=2022,$BI140,$BS140=2022,$BV140,$BF140&lt;2022,$BK$22,$BS140&gt;2022,$BK$22,$BF140&gt;2022,$BK$22,$BS140&lt;2022,$BK$22)</f>
        <v>365</v>
      </c>
      <c r="BL140" s="116" cm="1">
        <f t="array" ref="BL140">_xlfn.IFS($BF140=2023,$BI140,$BS140=2023,$BV140,$BF140&lt;2023,$BL$22,$BS140&gt;2023,$BL$22,$BF140&gt;2023,$BL$22,$BS140&lt;2023,$BL$22)</f>
        <v>365</v>
      </c>
      <c r="BM140" s="116" cm="1">
        <f t="array" ref="BM140">_xlfn.IFS($BF140=2024,$BI140,$BS140=2024,$BV140,$BF140&lt;2024,$BM$22,$BS140&gt;2024,$BM$22,$BF140&gt;2024,$BM$22,$BS140&lt;2024,$BM$22)</f>
        <v>366</v>
      </c>
      <c r="BN140" s="116" cm="1">
        <f t="array" ref="BN140">_xlfn.IFS($BF140=2025,$BI140,$BS140=2025,$BV140,$BF140&lt;2025,$BN$22,$BS140&gt;2025,$BN$22,$BF140&gt;2025,$BN$22,$BS140&lt;2025,$BN$22)</f>
        <v>365</v>
      </c>
      <c r="BO140" s="116" cm="1">
        <f t="array" ref="BO140">_xlfn.IFS($BF140=2026,$BI140,$BS140=2026,$BV140,$BF140&lt;2026,$BO$22,$BS140&gt;2026,$BO$22,$BF140&gt;2026,$BO$22,$BS140&lt;2026,$BO$22)</f>
        <v>365</v>
      </c>
      <c r="BP140" s="116" cm="1">
        <f t="array" ref="BP140">_xlfn.IFS($BF140=2027,$BI140,$BS140=2027,$BV140,$BF140&lt;2027,$BP$22,$BS140&gt;2027,$BP$22,$BF140&gt;2027,$BP$22,$BS140&lt;2027,$BP$22)</f>
        <v>365</v>
      </c>
      <c r="BQ140" s="116" cm="1">
        <f t="array" ref="BQ140">_xlfn.IFS($BF140=2028,$BI140,$BS140=2028,$BV140,$BF140&lt;2028,$BQ$22,$BS140&gt;2028,$BQ$22,$BF140&gt;2028,$BQ$22,$BS140&lt;2028,$BQ$22)</f>
        <v>366</v>
      </c>
      <c r="BR140" s="119" cm="1">
        <f t="array" ref="BR140">_xlfn.IFS($BF140=2029,$BI140,$BS140=2029,$BV140,$BF140&lt;2029,$BR$22,$BS140&gt;2029,$BR$22,$BF140&gt;2029,$BR$22,$BS140&lt;2029,$BR$22)</f>
        <v>365</v>
      </c>
      <c r="BS140" s="142">
        <f>YEAR(Table25[[#This Row],[Ja papildatvaļinājums - darbinieka darba beigšanas datums iestādē, ja darbs projektā nav beigts  31.decembrī5]])</f>
        <v>1900</v>
      </c>
      <c r="BT140" s="141">
        <f>MONTH(Table25[[#This Row],[Ja papildatvaļinājums - darbinieka darba beigšanas datums iestādē, ja darbs projektā nav beigts  31.decembrī5]])</f>
        <v>1</v>
      </c>
      <c r="BU140" s="141">
        <f>DAY(Table25[[#This Row],[Ja papildatvaļinājums - darbinieka darba beigšanas datums iestādē, ja darbs projektā nav beigts  31.decembrī5]])</f>
        <v>0</v>
      </c>
      <c r="BV140" s="141">
        <f>IF(YEAR($J140)=YEAR($K140),MIN(DATE($BS140,$BT140,$BU140),$K140)-MAX(DATE($BF140,$BG140,$BH140),$J140)+1,MIN(DATE($BS140,$BT140,$BU140),$K140)-MAX(DATE(Table25[[#This Row],[Darba beigu gads iestādē]],1,1))+1)</f>
        <v>1</v>
      </c>
    </row>
    <row r="141" spans="1:74" x14ac:dyDescent="0.3">
      <c r="A141" s="26">
        <v>118</v>
      </c>
      <c r="B141" s="3"/>
      <c r="C141" s="197"/>
      <c r="D141" s="198"/>
      <c r="E141" s="63">
        <f>SUMIF(Table25[[#This Row],[b.2021]:[c.2029]],"&gt;0",Table25[[#This Row],[b.2021]:[c.2029]])</f>
        <v>0</v>
      </c>
      <c r="F141" s="189"/>
      <c r="G141" s="190"/>
      <c r="H141" s="66">
        <f>Table25[[#This Row],[Atvaļinājuma dienu skaits, kas projektā attiecināts iepriekšējos MP ]]+Table25[[#This Row],[Atvaļinājuma dienu skaits, kas pieprasīts šajā MP3]]</f>
        <v>0</v>
      </c>
      <c r="I141" s="29">
        <f>Table25[[#This Row],[Atvaļinājums proporcionāli nostrādātajam laikam projektā (Visi atvaļinājumi kopā)]]-H141</f>
        <v>0</v>
      </c>
      <c r="J141" s="191"/>
      <c r="K141" s="192"/>
      <c r="L141" s="193"/>
      <c r="M141" s="194"/>
      <c r="N141" s="194"/>
      <c r="O141" s="194"/>
      <c r="P141" s="194"/>
      <c r="Q141" s="194"/>
      <c r="R141" s="194"/>
      <c r="S141" s="194"/>
      <c r="T141" s="195"/>
      <c r="U141" s="196"/>
      <c r="V141" s="106">
        <f>IF(COUNT(Table25[[#This Row],[Darba sākuma datums1]:[Amata pienākumu izpildes termiņš, vai darba beigu datums par kuru iesniegts MP2]])=2,MIN(DATE($V$23,12,31),$D141)-MAX(DATE($V$23,1,1),$C141)+1,0)</f>
        <v>0</v>
      </c>
      <c r="W141" s="99">
        <f>IF(COUNT(Table25[[#This Row],[Darba sākuma datums1]:[Amata pienākumu izpildes termiņš, vai darba beigu datums par kuru iesniegts MP2]])=2,MIN(DATE($W$23,12,31),$D141)-MAX(DATE($W$23,1,1),$C141)+1,0)</f>
        <v>0</v>
      </c>
      <c r="X141" s="99">
        <f>IF(COUNT(Table25[[#This Row],[Darba sākuma datums1]:[Amata pienākumu izpildes termiņš, vai darba beigu datums par kuru iesniegts MP2]])=2,MIN(DATE($X$23,12,31),$D141)-MAX(DATE($X$23,1,1),$C141)+1,0)</f>
        <v>0</v>
      </c>
      <c r="Y141" s="99">
        <f>IF(COUNT(Table25[[#This Row],[Darba sākuma datums1]:[Amata pienākumu izpildes termiņš, vai darba beigu datums par kuru iesniegts MP2]])=2,MIN(DATE($Y$23,12,31),$D141)-MAX(DATE($Y$23,1,1),$C141)+1,0)</f>
        <v>0</v>
      </c>
      <c r="Z141" s="99">
        <f>IF(COUNT(Table25[[#This Row],[Darba sākuma datums1]:[Amata pienākumu izpildes termiņš, vai darba beigu datums par kuru iesniegts MP2]])=2,MIN(DATE($Z$23,12,31),$D141)-MAX(DATE(Z$23,1,1),$C141)+1,0)</f>
        <v>0</v>
      </c>
      <c r="AA141" s="99">
        <f>IF(COUNT(Table25[[#This Row],[Darba sākuma datums1]:[Amata pienākumu izpildes termiņš, vai darba beigu datums par kuru iesniegts MP2]])=2,MIN(DATE($AA$23,12,31),$D141)-MAX(DATE($AA$23,1,1),$C141)+1,0)</f>
        <v>0</v>
      </c>
      <c r="AB141" s="99">
        <f>IF(COUNT(Table25[[#This Row],[Darba sākuma datums1]:[Amata pienākumu izpildes termiņš, vai darba beigu datums par kuru iesniegts MP2]])=2,MIN(DATE($AB$23,12,31),$D141)-MAX(DATE($AB$23,1,1),$C141)+1,0)</f>
        <v>0</v>
      </c>
      <c r="AC141" s="99">
        <f>IF(COUNT(Table25[[#This Row],[Darba sākuma datums1]:[Amata pienākumu izpildes termiņš, vai darba beigu datums par kuru iesniegts MP2]])=2,MIN(DATE($AC$23,12,31),$D141)-MAX(DATE($AC$23,1,1),$C141)+1,0)</f>
        <v>0</v>
      </c>
      <c r="AD141" s="109">
        <f>IF(COUNT(Table25[[#This Row],[Darba sākuma datums1]:[Amata pienākumu izpildes termiņš, vai darba beigu datums par kuru iesniegts MP2]])=2,MIN(DATE($AD$23,12,31),$D141)-MAX(DATE($AD$23,1,1),$C141)+1,0)</f>
        <v>0</v>
      </c>
      <c r="AE141" s="106">
        <f t="shared" si="21"/>
        <v>0</v>
      </c>
      <c r="AF141" s="99">
        <f t="shared" si="12"/>
        <v>0</v>
      </c>
      <c r="AG141" s="99">
        <f t="shared" si="13"/>
        <v>0</v>
      </c>
      <c r="AH141" s="99">
        <f t="shared" si="14"/>
        <v>0</v>
      </c>
      <c r="AI141" s="99">
        <f t="shared" si="15"/>
        <v>0</v>
      </c>
      <c r="AJ141" s="99">
        <f t="shared" si="16"/>
        <v>0</v>
      </c>
      <c r="AK141" s="99">
        <f t="shared" si="17"/>
        <v>0</v>
      </c>
      <c r="AL141" s="99">
        <f t="shared" si="18"/>
        <v>0</v>
      </c>
      <c r="AM141" s="100">
        <f t="shared" si="19"/>
        <v>0</v>
      </c>
      <c r="AN141" s="103" t="e">
        <f>Table25[[#This Row],[2021]]/Table25[[#This Row],[d.2021]]</f>
        <v>#DIV/0!</v>
      </c>
      <c r="AO141" s="104" t="e">
        <f>Table25[[#This Row],[2022]]/Table25[[#This Row],[d.2022]]</f>
        <v>#DIV/0!</v>
      </c>
      <c r="AP141" s="104" t="e">
        <f>Table25[[#This Row],[2023]]/Table25[[#This Row],[d.2023]]</f>
        <v>#DIV/0!</v>
      </c>
      <c r="AQ141" s="104" t="e">
        <f>Table25[[#This Row],[2024]]/Table25[[#This Row],[d.2024]]</f>
        <v>#DIV/0!</v>
      </c>
      <c r="AR141" s="104" t="e">
        <f>Table25[[#This Row],[2025]]/Table25[[#This Row],[d.2025]]</f>
        <v>#DIV/0!</v>
      </c>
      <c r="AS141" s="104" t="e">
        <f>Table25[[#This Row],[2026]]/Table25[[#This Row],[d.2026]]</f>
        <v>#DIV/0!</v>
      </c>
      <c r="AT141" s="104" t="e">
        <f>Table25[[#This Row],[2027]]/Table25[[#This Row],[d.2027]]</f>
        <v>#DIV/0!</v>
      </c>
      <c r="AU141" s="104" t="e">
        <f>Table25[[#This Row],[2028]]/Table25[[#This Row],[d.2028]]</f>
        <v>#DIV/0!</v>
      </c>
      <c r="AV141" s="108" t="e">
        <f>Table25[[#This Row],[2029]]/Table25[[#This Row],[d.2029]]</f>
        <v>#DIV/0!</v>
      </c>
      <c r="AW141" s="97" t="e">
        <f>Table25[[#This Row],[e.2021]]/Table25[[#This Row],[Papildatvaļinājums par 20216]]</f>
        <v>#DIV/0!</v>
      </c>
      <c r="AX141" s="97" t="e">
        <f>Table25[[#This Row],[e.2022]]/Table25[[#This Row],[Papildatvaļinājums par 20226]]</f>
        <v>#DIV/0!</v>
      </c>
      <c r="AY141" s="97" t="e">
        <f>Table25[[#This Row],[e.2023]]/Table25[[#This Row],[Papildatvaļinājums par 20236]]</f>
        <v>#DIV/0!</v>
      </c>
      <c r="AZ141" s="97" t="e">
        <f>Table25[[#This Row],[e.2024]]/Table25[[#This Row],[Papildatvaļinājums par 20246]]</f>
        <v>#DIV/0!</v>
      </c>
      <c r="BA141" s="97" t="e">
        <f>Table25[[#This Row],[e.2025]]/Table25[[#This Row],[Papildatvaļinājums par 20256]]</f>
        <v>#DIV/0!</v>
      </c>
      <c r="BB141" s="97" t="e">
        <f>Table25[[#This Row],[e.2026]]/Table25[[#This Row],[Papildatvaļinājums par 20266]]</f>
        <v>#DIV/0!</v>
      </c>
      <c r="BC141" s="97" t="e">
        <f>Table25[[#This Row],[e.2027]]/Table25[[#This Row],[Papildatvaļinājums par 20276]]</f>
        <v>#DIV/0!</v>
      </c>
      <c r="BD141" s="97" t="e">
        <f>Table25[[#This Row],[e.2028]]/Table25[[#This Row],[Papildatvaļinājums par 20286]]</f>
        <v>#DIV/0!</v>
      </c>
      <c r="BE141" s="98" t="e">
        <f>Table25[[#This Row],[e.2029]]/Table25[[#This Row],[Papildatvaļinājums par 20296]]</f>
        <v>#DIV/0!</v>
      </c>
      <c r="BF141" s="85">
        <f>YEAR(Table25[[#This Row],[Ja papildatvaļinājums - darbinieka darba uzsākšana iestādē, ja darbs projektā nav uzsākts 1.janvārī4]])</f>
        <v>1900</v>
      </c>
      <c r="BG141" s="86">
        <f>MONTH(Table25[[#This Row],[Ja papildatvaļinājums - darbinieka darba uzsākšana iestādē, ja darbs projektā nav uzsākts 1.janvārī4]])</f>
        <v>1</v>
      </c>
      <c r="BH141" s="86">
        <f>DAY(Table25[[#This Row],[Ja papildatvaļinājums - darbinieka darba uzsākšana iestādē, ja darbs projektā nav uzsākts 1.janvārī4]])</f>
        <v>0</v>
      </c>
      <c r="BI141" s="147">
        <f t="shared" si="22"/>
        <v>1</v>
      </c>
      <c r="BJ141" s="144" cm="1">
        <f t="array" ref="BJ141">_xlfn.IFS($BF141=2021,$BI141,$BS141=2021,$BV141,$BF141&lt;2021,$BJ$22,$BS141&gt;2021,$BJ$22,$BF141&gt;2021,$BJ$22,$BS141&lt;2021,$BJ$22)</f>
        <v>365</v>
      </c>
      <c r="BK141" s="116" cm="1">
        <f t="array" ref="BK141">_xlfn.IFS($BF141=2022,$BI141,$BS141=2022,$BV141,$BF141&lt;2022,$BK$22,$BS141&gt;2022,$BK$22,$BF141&gt;2022,$BK$22,$BS141&lt;2022,$BK$22)</f>
        <v>365</v>
      </c>
      <c r="BL141" s="116" cm="1">
        <f t="array" ref="BL141">_xlfn.IFS($BF141=2023,$BI141,$BS141=2023,$BV141,$BF141&lt;2023,$BL$22,$BS141&gt;2023,$BL$22,$BF141&gt;2023,$BL$22,$BS141&lt;2023,$BL$22)</f>
        <v>365</v>
      </c>
      <c r="BM141" s="116" cm="1">
        <f t="array" ref="BM141">_xlfn.IFS($BF141=2024,$BI141,$BS141=2024,$BV141,$BF141&lt;2024,$BM$22,$BS141&gt;2024,$BM$22,$BF141&gt;2024,$BM$22,$BS141&lt;2024,$BM$22)</f>
        <v>366</v>
      </c>
      <c r="BN141" s="116" cm="1">
        <f t="array" ref="BN141">_xlfn.IFS($BF141=2025,$BI141,$BS141=2025,$BV141,$BF141&lt;2025,$BN$22,$BS141&gt;2025,$BN$22,$BF141&gt;2025,$BN$22,$BS141&lt;2025,$BN$22)</f>
        <v>365</v>
      </c>
      <c r="BO141" s="116" cm="1">
        <f t="array" ref="BO141">_xlfn.IFS($BF141=2026,$BI141,$BS141=2026,$BV141,$BF141&lt;2026,$BO$22,$BS141&gt;2026,$BO$22,$BF141&gt;2026,$BO$22,$BS141&lt;2026,$BO$22)</f>
        <v>365</v>
      </c>
      <c r="BP141" s="116" cm="1">
        <f t="array" ref="BP141">_xlfn.IFS($BF141=2027,$BI141,$BS141=2027,$BV141,$BF141&lt;2027,$BP$22,$BS141&gt;2027,$BP$22,$BF141&gt;2027,$BP$22,$BS141&lt;2027,$BP$22)</f>
        <v>365</v>
      </c>
      <c r="BQ141" s="116" cm="1">
        <f t="array" ref="BQ141">_xlfn.IFS($BF141=2028,$BI141,$BS141=2028,$BV141,$BF141&lt;2028,$BQ$22,$BS141&gt;2028,$BQ$22,$BF141&gt;2028,$BQ$22,$BS141&lt;2028,$BQ$22)</f>
        <v>366</v>
      </c>
      <c r="BR141" s="119" cm="1">
        <f t="array" ref="BR141">_xlfn.IFS($BF141=2029,$BI141,$BS141=2029,$BV141,$BF141&lt;2029,$BR$22,$BS141&gt;2029,$BR$22,$BF141&gt;2029,$BR$22,$BS141&lt;2029,$BR$22)</f>
        <v>365</v>
      </c>
      <c r="BS141" s="142">
        <f>YEAR(Table25[[#This Row],[Ja papildatvaļinājums - darbinieka darba beigšanas datums iestādē, ja darbs projektā nav beigts  31.decembrī5]])</f>
        <v>1900</v>
      </c>
      <c r="BT141" s="141">
        <f>MONTH(Table25[[#This Row],[Ja papildatvaļinājums - darbinieka darba beigšanas datums iestādē, ja darbs projektā nav beigts  31.decembrī5]])</f>
        <v>1</v>
      </c>
      <c r="BU141" s="141">
        <f>DAY(Table25[[#This Row],[Ja papildatvaļinājums - darbinieka darba beigšanas datums iestādē, ja darbs projektā nav beigts  31.decembrī5]])</f>
        <v>0</v>
      </c>
      <c r="BV141" s="141">
        <f>IF(YEAR($J141)=YEAR($K141),MIN(DATE($BS141,$BT141,$BU141),$K141)-MAX(DATE($BF141,$BG141,$BH141),$J141)+1,MIN(DATE($BS141,$BT141,$BU141),$K141)-MAX(DATE(Table25[[#This Row],[Darba beigu gads iestādē]],1,1))+1)</f>
        <v>1</v>
      </c>
    </row>
    <row r="142" spans="1:74" x14ac:dyDescent="0.3">
      <c r="A142" s="26">
        <v>119</v>
      </c>
      <c r="B142" s="3"/>
      <c r="C142" s="197"/>
      <c r="D142" s="198"/>
      <c r="E142" s="63">
        <f>SUMIF(Table25[[#This Row],[b.2021]:[c.2029]],"&gt;0",Table25[[#This Row],[b.2021]:[c.2029]])</f>
        <v>0</v>
      </c>
      <c r="F142" s="189"/>
      <c r="G142" s="190"/>
      <c r="H142" s="66">
        <f>Table25[[#This Row],[Atvaļinājuma dienu skaits, kas projektā attiecināts iepriekšējos MP ]]+Table25[[#This Row],[Atvaļinājuma dienu skaits, kas pieprasīts šajā MP3]]</f>
        <v>0</v>
      </c>
      <c r="I142" s="29">
        <f>Table25[[#This Row],[Atvaļinājums proporcionāli nostrādātajam laikam projektā (Visi atvaļinājumi kopā)]]-H142</f>
        <v>0</v>
      </c>
      <c r="J142" s="191"/>
      <c r="K142" s="192"/>
      <c r="L142" s="193"/>
      <c r="M142" s="194"/>
      <c r="N142" s="194"/>
      <c r="O142" s="194"/>
      <c r="P142" s="194"/>
      <c r="Q142" s="194"/>
      <c r="R142" s="194"/>
      <c r="S142" s="194"/>
      <c r="T142" s="195"/>
      <c r="U142" s="196"/>
      <c r="V142" s="106">
        <f>IF(COUNT(Table25[[#This Row],[Darba sākuma datums1]:[Amata pienākumu izpildes termiņš, vai darba beigu datums par kuru iesniegts MP2]])=2,MIN(DATE($V$23,12,31),$D142)-MAX(DATE($V$23,1,1),$C142)+1,0)</f>
        <v>0</v>
      </c>
      <c r="W142" s="99">
        <f>IF(COUNT(Table25[[#This Row],[Darba sākuma datums1]:[Amata pienākumu izpildes termiņš, vai darba beigu datums par kuru iesniegts MP2]])=2,MIN(DATE($W$23,12,31),$D142)-MAX(DATE($W$23,1,1),$C142)+1,0)</f>
        <v>0</v>
      </c>
      <c r="X142" s="99">
        <f>IF(COUNT(Table25[[#This Row],[Darba sākuma datums1]:[Amata pienākumu izpildes termiņš, vai darba beigu datums par kuru iesniegts MP2]])=2,MIN(DATE($X$23,12,31),$D142)-MAX(DATE($X$23,1,1),$C142)+1,0)</f>
        <v>0</v>
      </c>
      <c r="Y142" s="99">
        <f>IF(COUNT(Table25[[#This Row],[Darba sākuma datums1]:[Amata pienākumu izpildes termiņš, vai darba beigu datums par kuru iesniegts MP2]])=2,MIN(DATE($Y$23,12,31),$D142)-MAX(DATE($Y$23,1,1),$C142)+1,0)</f>
        <v>0</v>
      </c>
      <c r="Z142" s="99">
        <f>IF(COUNT(Table25[[#This Row],[Darba sākuma datums1]:[Amata pienākumu izpildes termiņš, vai darba beigu datums par kuru iesniegts MP2]])=2,MIN(DATE($Z$23,12,31),$D142)-MAX(DATE(Z$23,1,1),$C142)+1,0)</f>
        <v>0</v>
      </c>
      <c r="AA142" s="99">
        <f>IF(COUNT(Table25[[#This Row],[Darba sākuma datums1]:[Amata pienākumu izpildes termiņš, vai darba beigu datums par kuru iesniegts MP2]])=2,MIN(DATE($AA$23,12,31),$D142)-MAX(DATE($AA$23,1,1),$C142)+1,0)</f>
        <v>0</v>
      </c>
      <c r="AB142" s="99">
        <f>IF(COUNT(Table25[[#This Row],[Darba sākuma datums1]:[Amata pienākumu izpildes termiņš, vai darba beigu datums par kuru iesniegts MP2]])=2,MIN(DATE($AB$23,12,31),$D142)-MAX(DATE($AB$23,1,1),$C142)+1,0)</f>
        <v>0</v>
      </c>
      <c r="AC142" s="99">
        <f>IF(COUNT(Table25[[#This Row],[Darba sākuma datums1]:[Amata pienākumu izpildes termiņš, vai darba beigu datums par kuru iesniegts MP2]])=2,MIN(DATE($AC$23,12,31),$D142)-MAX(DATE($AC$23,1,1),$C142)+1,0)</f>
        <v>0</v>
      </c>
      <c r="AD142" s="109">
        <f>IF(COUNT(Table25[[#This Row],[Darba sākuma datums1]:[Amata pienākumu izpildes termiņš, vai darba beigu datums par kuru iesniegts MP2]])=2,MIN(DATE($AD$23,12,31),$D142)-MAX(DATE($AD$23,1,1),$C142)+1,0)</f>
        <v>0</v>
      </c>
      <c r="AE142" s="106">
        <f t="shared" si="21"/>
        <v>0</v>
      </c>
      <c r="AF142" s="99">
        <f t="shared" si="12"/>
        <v>0</v>
      </c>
      <c r="AG142" s="99">
        <f t="shared" si="13"/>
        <v>0</v>
      </c>
      <c r="AH142" s="99">
        <f t="shared" si="14"/>
        <v>0</v>
      </c>
      <c r="AI142" s="99">
        <f t="shared" si="15"/>
        <v>0</v>
      </c>
      <c r="AJ142" s="99">
        <f t="shared" si="16"/>
        <v>0</v>
      </c>
      <c r="AK142" s="99">
        <f t="shared" si="17"/>
        <v>0</v>
      </c>
      <c r="AL142" s="99">
        <f t="shared" si="18"/>
        <v>0</v>
      </c>
      <c r="AM142" s="100">
        <f t="shared" si="19"/>
        <v>0</v>
      </c>
      <c r="AN142" s="103" t="e">
        <f>Table25[[#This Row],[2021]]/Table25[[#This Row],[d.2021]]</f>
        <v>#DIV/0!</v>
      </c>
      <c r="AO142" s="104" t="e">
        <f>Table25[[#This Row],[2022]]/Table25[[#This Row],[d.2022]]</f>
        <v>#DIV/0!</v>
      </c>
      <c r="AP142" s="104" t="e">
        <f>Table25[[#This Row],[2023]]/Table25[[#This Row],[d.2023]]</f>
        <v>#DIV/0!</v>
      </c>
      <c r="AQ142" s="104" t="e">
        <f>Table25[[#This Row],[2024]]/Table25[[#This Row],[d.2024]]</f>
        <v>#DIV/0!</v>
      </c>
      <c r="AR142" s="104" t="e">
        <f>Table25[[#This Row],[2025]]/Table25[[#This Row],[d.2025]]</f>
        <v>#DIV/0!</v>
      </c>
      <c r="AS142" s="104" t="e">
        <f>Table25[[#This Row],[2026]]/Table25[[#This Row],[d.2026]]</f>
        <v>#DIV/0!</v>
      </c>
      <c r="AT142" s="104" t="e">
        <f>Table25[[#This Row],[2027]]/Table25[[#This Row],[d.2027]]</f>
        <v>#DIV/0!</v>
      </c>
      <c r="AU142" s="104" t="e">
        <f>Table25[[#This Row],[2028]]/Table25[[#This Row],[d.2028]]</f>
        <v>#DIV/0!</v>
      </c>
      <c r="AV142" s="108" t="e">
        <f>Table25[[#This Row],[2029]]/Table25[[#This Row],[d.2029]]</f>
        <v>#DIV/0!</v>
      </c>
      <c r="AW142" s="97" t="e">
        <f>Table25[[#This Row],[e.2021]]/Table25[[#This Row],[Papildatvaļinājums par 20216]]</f>
        <v>#DIV/0!</v>
      </c>
      <c r="AX142" s="97" t="e">
        <f>Table25[[#This Row],[e.2022]]/Table25[[#This Row],[Papildatvaļinājums par 20226]]</f>
        <v>#DIV/0!</v>
      </c>
      <c r="AY142" s="97" t="e">
        <f>Table25[[#This Row],[e.2023]]/Table25[[#This Row],[Papildatvaļinājums par 20236]]</f>
        <v>#DIV/0!</v>
      </c>
      <c r="AZ142" s="97" t="e">
        <f>Table25[[#This Row],[e.2024]]/Table25[[#This Row],[Papildatvaļinājums par 20246]]</f>
        <v>#DIV/0!</v>
      </c>
      <c r="BA142" s="97" t="e">
        <f>Table25[[#This Row],[e.2025]]/Table25[[#This Row],[Papildatvaļinājums par 20256]]</f>
        <v>#DIV/0!</v>
      </c>
      <c r="BB142" s="97" t="e">
        <f>Table25[[#This Row],[e.2026]]/Table25[[#This Row],[Papildatvaļinājums par 20266]]</f>
        <v>#DIV/0!</v>
      </c>
      <c r="BC142" s="97" t="e">
        <f>Table25[[#This Row],[e.2027]]/Table25[[#This Row],[Papildatvaļinājums par 20276]]</f>
        <v>#DIV/0!</v>
      </c>
      <c r="BD142" s="97" t="e">
        <f>Table25[[#This Row],[e.2028]]/Table25[[#This Row],[Papildatvaļinājums par 20286]]</f>
        <v>#DIV/0!</v>
      </c>
      <c r="BE142" s="98" t="e">
        <f>Table25[[#This Row],[e.2029]]/Table25[[#This Row],[Papildatvaļinājums par 20296]]</f>
        <v>#DIV/0!</v>
      </c>
      <c r="BF142" s="85">
        <f>YEAR(Table25[[#This Row],[Ja papildatvaļinājums - darbinieka darba uzsākšana iestādē, ja darbs projektā nav uzsākts 1.janvārī4]])</f>
        <v>1900</v>
      </c>
      <c r="BG142" s="86">
        <f>MONTH(Table25[[#This Row],[Ja papildatvaļinājums - darbinieka darba uzsākšana iestādē, ja darbs projektā nav uzsākts 1.janvārī4]])</f>
        <v>1</v>
      </c>
      <c r="BH142" s="86">
        <f>DAY(Table25[[#This Row],[Ja papildatvaļinājums - darbinieka darba uzsākšana iestādē, ja darbs projektā nav uzsākts 1.janvārī4]])</f>
        <v>0</v>
      </c>
      <c r="BI142" s="147">
        <f t="shared" si="22"/>
        <v>1</v>
      </c>
      <c r="BJ142" s="144" cm="1">
        <f t="array" ref="BJ142">_xlfn.IFS($BF142=2021,$BI142,$BS142=2021,$BV142,$BF142&lt;2021,$BJ$22,$BS142&gt;2021,$BJ$22,$BF142&gt;2021,$BJ$22,$BS142&lt;2021,$BJ$22)</f>
        <v>365</v>
      </c>
      <c r="BK142" s="116" cm="1">
        <f t="array" ref="BK142">_xlfn.IFS($BF142=2022,$BI142,$BS142=2022,$BV142,$BF142&lt;2022,$BK$22,$BS142&gt;2022,$BK$22,$BF142&gt;2022,$BK$22,$BS142&lt;2022,$BK$22)</f>
        <v>365</v>
      </c>
      <c r="BL142" s="116" cm="1">
        <f t="array" ref="BL142">_xlfn.IFS($BF142=2023,$BI142,$BS142=2023,$BV142,$BF142&lt;2023,$BL$22,$BS142&gt;2023,$BL$22,$BF142&gt;2023,$BL$22,$BS142&lt;2023,$BL$22)</f>
        <v>365</v>
      </c>
      <c r="BM142" s="116" cm="1">
        <f t="array" ref="BM142">_xlfn.IFS($BF142=2024,$BI142,$BS142=2024,$BV142,$BF142&lt;2024,$BM$22,$BS142&gt;2024,$BM$22,$BF142&gt;2024,$BM$22,$BS142&lt;2024,$BM$22)</f>
        <v>366</v>
      </c>
      <c r="BN142" s="116" cm="1">
        <f t="array" ref="BN142">_xlfn.IFS($BF142=2025,$BI142,$BS142=2025,$BV142,$BF142&lt;2025,$BN$22,$BS142&gt;2025,$BN$22,$BF142&gt;2025,$BN$22,$BS142&lt;2025,$BN$22)</f>
        <v>365</v>
      </c>
      <c r="BO142" s="116" cm="1">
        <f t="array" ref="BO142">_xlfn.IFS($BF142=2026,$BI142,$BS142=2026,$BV142,$BF142&lt;2026,$BO$22,$BS142&gt;2026,$BO$22,$BF142&gt;2026,$BO$22,$BS142&lt;2026,$BO$22)</f>
        <v>365</v>
      </c>
      <c r="BP142" s="116" cm="1">
        <f t="array" ref="BP142">_xlfn.IFS($BF142=2027,$BI142,$BS142=2027,$BV142,$BF142&lt;2027,$BP$22,$BS142&gt;2027,$BP$22,$BF142&gt;2027,$BP$22,$BS142&lt;2027,$BP$22)</f>
        <v>365</v>
      </c>
      <c r="BQ142" s="116" cm="1">
        <f t="array" ref="BQ142">_xlfn.IFS($BF142=2028,$BI142,$BS142=2028,$BV142,$BF142&lt;2028,$BQ$22,$BS142&gt;2028,$BQ$22,$BF142&gt;2028,$BQ$22,$BS142&lt;2028,$BQ$22)</f>
        <v>366</v>
      </c>
      <c r="BR142" s="119" cm="1">
        <f t="array" ref="BR142">_xlfn.IFS($BF142=2029,$BI142,$BS142=2029,$BV142,$BF142&lt;2029,$BR$22,$BS142&gt;2029,$BR$22,$BF142&gt;2029,$BR$22,$BS142&lt;2029,$BR$22)</f>
        <v>365</v>
      </c>
      <c r="BS142" s="142">
        <f>YEAR(Table25[[#This Row],[Ja papildatvaļinājums - darbinieka darba beigšanas datums iestādē, ja darbs projektā nav beigts  31.decembrī5]])</f>
        <v>1900</v>
      </c>
      <c r="BT142" s="141">
        <f>MONTH(Table25[[#This Row],[Ja papildatvaļinājums - darbinieka darba beigšanas datums iestādē, ja darbs projektā nav beigts  31.decembrī5]])</f>
        <v>1</v>
      </c>
      <c r="BU142" s="141">
        <f>DAY(Table25[[#This Row],[Ja papildatvaļinājums - darbinieka darba beigšanas datums iestādē, ja darbs projektā nav beigts  31.decembrī5]])</f>
        <v>0</v>
      </c>
      <c r="BV142" s="141">
        <f>IF(YEAR($J142)=YEAR($K142),MIN(DATE($BS142,$BT142,$BU142),$K142)-MAX(DATE($BF142,$BG142,$BH142),$J142)+1,MIN(DATE($BS142,$BT142,$BU142),$K142)-MAX(DATE(Table25[[#This Row],[Darba beigu gads iestādē]],1,1))+1)</f>
        <v>1</v>
      </c>
    </row>
    <row r="143" spans="1:74" x14ac:dyDescent="0.3">
      <c r="A143" s="26">
        <v>120</v>
      </c>
      <c r="B143" s="3"/>
      <c r="C143" s="197"/>
      <c r="D143" s="198"/>
      <c r="E143" s="63">
        <f>SUMIF(Table25[[#This Row],[b.2021]:[c.2029]],"&gt;0",Table25[[#This Row],[b.2021]:[c.2029]])</f>
        <v>0</v>
      </c>
      <c r="F143" s="189"/>
      <c r="G143" s="190"/>
      <c r="H143" s="66">
        <f>Table25[[#This Row],[Atvaļinājuma dienu skaits, kas projektā attiecināts iepriekšējos MP ]]+Table25[[#This Row],[Atvaļinājuma dienu skaits, kas pieprasīts šajā MP3]]</f>
        <v>0</v>
      </c>
      <c r="I143" s="29">
        <f>Table25[[#This Row],[Atvaļinājums proporcionāli nostrādātajam laikam projektā (Visi atvaļinājumi kopā)]]-H143</f>
        <v>0</v>
      </c>
      <c r="J143" s="191"/>
      <c r="K143" s="192"/>
      <c r="L143" s="193"/>
      <c r="M143" s="194"/>
      <c r="N143" s="194"/>
      <c r="O143" s="194"/>
      <c r="P143" s="194"/>
      <c r="Q143" s="194"/>
      <c r="R143" s="194"/>
      <c r="S143" s="194"/>
      <c r="T143" s="195"/>
      <c r="U143" s="196"/>
      <c r="V143" s="106">
        <f>IF(COUNT(Table25[[#This Row],[Darba sākuma datums1]:[Amata pienākumu izpildes termiņš, vai darba beigu datums par kuru iesniegts MP2]])=2,MIN(DATE($V$23,12,31),$D143)-MAX(DATE($V$23,1,1),$C143)+1,0)</f>
        <v>0</v>
      </c>
      <c r="W143" s="99">
        <f>IF(COUNT(Table25[[#This Row],[Darba sākuma datums1]:[Amata pienākumu izpildes termiņš, vai darba beigu datums par kuru iesniegts MP2]])=2,MIN(DATE($W$23,12,31),$D143)-MAX(DATE($W$23,1,1),$C143)+1,0)</f>
        <v>0</v>
      </c>
      <c r="X143" s="99">
        <f>IF(COUNT(Table25[[#This Row],[Darba sākuma datums1]:[Amata pienākumu izpildes termiņš, vai darba beigu datums par kuru iesniegts MP2]])=2,MIN(DATE($X$23,12,31),$D143)-MAX(DATE($X$23,1,1),$C143)+1,0)</f>
        <v>0</v>
      </c>
      <c r="Y143" s="99">
        <f>IF(COUNT(Table25[[#This Row],[Darba sākuma datums1]:[Amata pienākumu izpildes termiņš, vai darba beigu datums par kuru iesniegts MP2]])=2,MIN(DATE($Y$23,12,31),$D143)-MAX(DATE($Y$23,1,1),$C143)+1,0)</f>
        <v>0</v>
      </c>
      <c r="Z143" s="99">
        <f>IF(COUNT(Table25[[#This Row],[Darba sākuma datums1]:[Amata pienākumu izpildes termiņš, vai darba beigu datums par kuru iesniegts MP2]])=2,MIN(DATE($Z$23,12,31),$D143)-MAX(DATE(Z$23,1,1),$C143)+1,0)</f>
        <v>0</v>
      </c>
      <c r="AA143" s="99">
        <f>IF(COUNT(Table25[[#This Row],[Darba sākuma datums1]:[Amata pienākumu izpildes termiņš, vai darba beigu datums par kuru iesniegts MP2]])=2,MIN(DATE($AA$23,12,31),$D143)-MAX(DATE($AA$23,1,1),$C143)+1,0)</f>
        <v>0</v>
      </c>
      <c r="AB143" s="99">
        <f>IF(COUNT(Table25[[#This Row],[Darba sākuma datums1]:[Amata pienākumu izpildes termiņš, vai darba beigu datums par kuru iesniegts MP2]])=2,MIN(DATE($AB$23,12,31),$D143)-MAX(DATE($AB$23,1,1),$C143)+1,0)</f>
        <v>0</v>
      </c>
      <c r="AC143" s="99">
        <f>IF(COUNT(Table25[[#This Row],[Darba sākuma datums1]:[Amata pienākumu izpildes termiņš, vai darba beigu datums par kuru iesniegts MP2]])=2,MIN(DATE($AC$23,12,31),$D143)-MAX(DATE($AC$23,1,1),$C143)+1,0)</f>
        <v>0</v>
      </c>
      <c r="AD143" s="109">
        <f>IF(COUNT(Table25[[#This Row],[Darba sākuma datums1]:[Amata pienākumu izpildes termiņš, vai darba beigu datums par kuru iesniegts MP2]])=2,MIN(DATE($AD$23,12,31),$D143)-MAX(DATE($AD$23,1,1),$C143)+1,0)</f>
        <v>0</v>
      </c>
      <c r="AE143" s="106">
        <f t="shared" si="21"/>
        <v>0</v>
      </c>
      <c r="AF143" s="99">
        <f t="shared" si="12"/>
        <v>0</v>
      </c>
      <c r="AG143" s="99">
        <f t="shared" si="13"/>
        <v>0</v>
      </c>
      <c r="AH143" s="99">
        <f t="shared" si="14"/>
        <v>0</v>
      </c>
      <c r="AI143" s="99">
        <f t="shared" si="15"/>
        <v>0</v>
      </c>
      <c r="AJ143" s="99">
        <f t="shared" si="16"/>
        <v>0</v>
      </c>
      <c r="AK143" s="99">
        <f t="shared" si="17"/>
        <v>0</v>
      </c>
      <c r="AL143" s="99">
        <f t="shared" si="18"/>
        <v>0</v>
      </c>
      <c r="AM143" s="100">
        <f t="shared" si="19"/>
        <v>0</v>
      </c>
      <c r="AN143" s="103" t="e">
        <f>Table25[[#This Row],[2021]]/Table25[[#This Row],[d.2021]]</f>
        <v>#DIV/0!</v>
      </c>
      <c r="AO143" s="104" t="e">
        <f>Table25[[#This Row],[2022]]/Table25[[#This Row],[d.2022]]</f>
        <v>#DIV/0!</v>
      </c>
      <c r="AP143" s="104" t="e">
        <f>Table25[[#This Row],[2023]]/Table25[[#This Row],[d.2023]]</f>
        <v>#DIV/0!</v>
      </c>
      <c r="AQ143" s="104" t="e">
        <f>Table25[[#This Row],[2024]]/Table25[[#This Row],[d.2024]]</f>
        <v>#DIV/0!</v>
      </c>
      <c r="AR143" s="104" t="e">
        <f>Table25[[#This Row],[2025]]/Table25[[#This Row],[d.2025]]</f>
        <v>#DIV/0!</v>
      </c>
      <c r="AS143" s="104" t="e">
        <f>Table25[[#This Row],[2026]]/Table25[[#This Row],[d.2026]]</f>
        <v>#DIV/0!</v>
      </c>
      <c r="AT143" s="104" t="e">
        <f>Table25[[#This Row],[2027]]/Table25[[#This Row],[d.2027]]</f>
        <v>#DIV/0!</v>
      </c>
      <c r="AU143" s="104" t="e">
        <f>Table25[[#This Row],[2028]]/Table25[[#This Row],[d.2028]]</f>
        <v>#DIV/0!</v>
      </c>
      <c r="AV143" s="108" t="e">
        <f>Table25[[#This Row],[2029]]/Table25[[#This Row],[d.2029]]</f>
        <v>#DIV/0!</v>
      </c>
      <c r="AW143" s="97" t="e">
        <f>Table25[[#This Row],[e.2021]]/Table25[[#This Row],[Papildatvaļinājums par 20216]]</f>
        <v>#DIV/0!</v>
      </c>
      <c r="AX143" s="97" t="e">
        <f>Table25[[#This Row],[e.2022]]/Table25[[#This Row],[Papildatvaļinājums par 20226]]</f>
        <v>#DIV/0!</v>
      </c>
      <c r="AY143" s="97" t="e">
        <f>Table25[[#This Row],[e.2023]]/Table25[[#This Row],[Papildatvaļinājums par 20236]]</f>
        <v>#DIV/0!</v>
      </c>
      <c r="AZ143" s="97" t="e">
        <f>Table25[[#This Row],[e.2024]]/Table25[[#This Row],[Papildatvaļinājums par 20246]]</f>
        <v>#DIV/0!</v>
      </c>
      <c r="BA143" s="97" t="e">
        <f>Table25[[#This Row],[e.2025]]/Table25[[#This Row],[Papildatvaļinājums par 20256]]</f>
        <v>#DIV/0!</v>
      </c>
      <c r="BB143" s="97" t="e">
        <f>Table25[[#This Row],[e.2026]]/Table25[[#This Row],[Papildatvaļinājums par 20266]]</f>
        <v>#DIV/0!</v>
      </c>
      <c r="BC143" s="97" t="e">
        <f>Table25[[#This Row],[e.2027]]/Table25[[#This Row],[Papildatvaļinājums par 20276]]</f>
        <v>#DIV/0!</v>
      </c>
      <c r="BD143" s="97" t="e">
        <f>Table25[[#This Row],[e.2028]]/Table25[[#This Row],[Papildatvaļinājums par 20286]]</f>
        <v>#DIV/0!</v>
      </c>
      <c r="BE143" s="98" t="e">
        <f>Table25[[#This Row],[e.2029]]/Table25[[#This Row],[Papildatvaļinājums par 20296]]</f>
        <v>#DIV/0!</v>
      </c>
      <c r="BF143" s="85">
        <f>YEAR(Table25[[#This Row],[Ja papildatvaļinājums - darbinieka darba uzsākšana iestādē, ja darbs projektā nav uzsākts 1.janvārī4]])</f>
        <v>1900</v>
      </c>
      <c r="BG143" s="86">
        <f>MONTH(Table25[[#This Row],[Ja papildatvaļinājums - darbinieka darba uzsākšana iestādē, ja darbs projektā nav uzsākts 1.janvārī4]])</f>
        <v>1</v>
      </c>
      <c r="BH143" s="86">
        <f>DAY(Table25[[#This Row],[Ja papildatvaļinājums - darbinieka darba uzsākšana iestādē, ja darbs projektā nav uzsākts 1.janvārī4]])</f>
        <v>0</v>
      </c>
      <c r="BI143" s="147">
        <f t="shared" si="22"/>
        <v>1</v>
      </c>
      <c r="BJ143" s="144" cm="1">
        <f t="array" ref="BJ143">_xlfn.IFS($BF143=2021,$BI143,$BS143=2021,$BV143,$BF143&lt;2021,$BJ$22,$BS143&gt;2021,$BJ$22,$BF143&gt;2021,$BJ$22,$BS143&lt;2021,$BJ$22)</f>
        <v>365</v>
      </c>
      <c r="BK143" s="116" cm="1">
        <f t="array" ref="BK143">_xlfn.IFS($BF143=2022,$BI143,$BS143=2022,$BV143,$BF143&lt;2022,$BK$22,$BS143&gt;2022,$BK$22,$BF143&gt;2022,$BK$22,$BS143&lt;2022,$BK$22)</f>
        <v>365</v>
      </c>
      <c r="BL143" s="116" cm="1">
        <f t="array" ref="BL143">_xlfn.IFS($BF143=2023,$BI143,$BS143=2023,$BV143,$BF143&lt;2023,$BL$22,$BS143&gt;2023,$BL$22,$BF143&gt;2023,$BL$22,$BS143&lt;2023,$BL$22)</f>
        <v>365</v>
      </c>
      <c r="BM143" s="116" cm="1">
        <f t="array" ref="BM143">_xlfn.IFS($BF143=2024,$BI143,$BS143=2024,$BV143,$BF143&lt;2024,$BM$22,$BS143&gt;2024,$BM$22,$BF143&gt;2024,$BM$22,$BS143&lt;2024,$BM$22)</f>
        <v>366</v>
      </c>
      <c r="BN143" s="116" cm="1">
        <f t="array" ref="BN143">_xlfn.IFS($BF143=2025,$BI143,$BS143=2025,$BV143,$BF143&lt;2025,$BN$22,$BS143&gt;2025,$BN$22,$BF143&gt;2025,$BN$22,$BS143&lt;2025,$BN$22)</f>
        <v>365</v>
      </c>
      <c r="BO143" s="116" cm="1">
        <f t="array" ref="BO143">_xlfn.IFS($BF143=2026,$BI143,$BS143=2026,$BV143,$BF143&lt;2026,$BO$22,$BS143&gt;2026,$BO$22,$BF143&gt;2026,$BO$22,$BS143&lt;2026,$BO$22)</f>
        <v>365</v>
      </c>
      <c r="BP143" s="116" cm="1">
        <f t="array" ref="BP143">_xlfn.IFS($BF143=2027,$BI143,$BS143=2027,$BV143,$BF143&lt;2027,$BP$22,$BS143&gt;2027,$BP$22,$BF143&gt;2027,$BP$22,$BS143&lt;2027,$BP$22)</f>
        <v>365</v>
      </c>
      <c r="BQ143" s="116" cm="1">
        <f t="array" ref="BQ143">_xlfn.IFS($BF143=2028,$BI143,$BS143=2028,$BV143,$BF143&lt;2028,$BQ$22,$BS143&gt;2028,$BQ$22,$BF143&gt;2028,$BQ$22,$BS143&lt;2028,$BQ$22)</f>
        <v>366</v>
      </c>
      <c r="BR143" s="119" cm="1">
        <f t="array" ref="BR143">_xlfn.IFS($BF143=2029,$BI143,$BS143=2029,$BV143,$BF143&lt;2029,$BR$22,$BS143&gt;2029,$BR$22,$BF143&gt;2029,$BR$22,$BS143&lt;2029,$BR$22)</f>
        <v>365</v>
      </c>
      <c r="BS143" s="142">
        <f>YEAR(Table25[[#This Row],[Ja papildatvaļinājums - darbinieka darba beigšanas datums iestādē, ja darbs projektā nav beigts  31.decembrī5]])</f>
        <v>1900</v>
      </c>
      <c r="BT143" s="141">
        <f>MONTH(Table25[[#This Row],[Ja papildatvaļinājums - darbinieka darba beigšanas datums iestādē, ja darbs projektā nav beigts  31.decembrī5]])</f>
        <v>1</v>
      </c>
      <c r="BU143" s="141">
        <f>DAY(Table25[[#This Row],[Ja papildatvaļinājums - darbinieka darba beigšanas datums iestādē, ja darbs projektā nav beigts  31.decembrī5]])</f>
        <v>0</v>
      </c>
      <c r="BV143" s="141">
        <f>IF(YEAR($J143)=YEAR($K143),MIN(DATE($BS143,$BT143,$BU143),$K143)-MAX(DATE($BF143,$BG143,$BH143),$J143)+1,MIN(DATE($BS143,$BT143,$BU143),$K143)-MAX(DATE(Table25[[#This Row],[Darba beigu gads iestādē]],1,1))+1)</f>
        <v>1</v>
      </c>
    </row>
    <row r="144" spans="1:74" x14ac:dyDescent="0.3">
      <c r="A144" s="26">
        <v>121</v>
      </c>
      <c r="B144" s="3"/>
      <c r="C144" s="197"/>
      <c r="D144" s="198"/>
      <c r="E144" s="63">
        <f>SUMIF(Table25[[#This Row],[b.2021]:[c.2029]],"&gt;0",Table25[[#This Row],[b.2021]:[c.2029]])</f>
        <v>0</v>
      </c>
      <c r="F144" s="189"/>
      <c r="G144" s="190"/>
      <c r="H144" s="66">
        <f>Table25[[#This Row],[Atvaļinājuma dienu skaits, kas projektā attiecināts iepriekšējos MP ]]+Table25[[#This Row],[Atvaļinājuma dienu skaits, kas pieprasīts šajā MP3]]</f>
        <v>0</v>
      </c>
      <c r="I144" s="29">
        <f>Table25[[#This Row],[Atvaļinājums proporcionāli nostrādātajam laikam projektā (Visi atvaļinājumi kopā)]]-H144</f>
        <v>0</v>
      </c>
      <c r="J144" s="191"/>
      <c r="K144" s="192"/>
      <c r="L144" s="193"/>
      <c r="M144" s="194"/>
      <c r="N144" s="194"/>
      <c r="O144" s="194"/>
      <c r="P144" s="194"/>
      <c r="Q144" s="194"/>
      <c r="R144" s="194"/>
      <c r="S144" s="194"/>
      <c r="T144" s="195"/>
      <c r="U144" s="196"/>
      <c r="V144" s="106">
        <f>IF(COUNT(Table25[[#This Row],[Darba sākuma datums1]:[Amata pienākumu izpildes termiņš, vai darba beigu datums par kuru iesniegts MP2]])=2,MIN(DATE($V$23,12,31),$D144)-MAX(DATE($V$23,1,1),$C144)+1,0)</f>
        <v>0</v>
      </c>
      <c r="W144" s="99">
        <f>IF(COUNT(Table25[[#This Row],[Darba sākuma datums1]:[Amata pienākumu izpildes termiņš, vai darba beigu datums par kuru iesniegts MP2]])=2,MIN(DATE($W$23,12,31),$D144)-MAX(DATE($W$23,1,1),$C144)+1,0)</f>
        <v>0</v>
      </c>
      <c r="X144" s="99">
        <f>IF(COUNT(Table25[[#This Row],[Darba sākuma datums1]:[Amata pienākumu izpildes termiņš, vai darba beigu datums par kuru iesniegts MP2]])=2,MIN(DATE($X$23,12,31),$D144)-MAX(DATE($X$23,1,1),$C144)+1,0)</f>
        <v>0</v>
      </c>
      <c r="Y144" s="99">
        <f>IF(COUNT(Table25[[#This Row],[Darba sākuma datums1]:[Amata pienākumu izpildes termiņš, vai darba beigu datums par kuru iesniegts MP2]])=2,MIN(DATE($Y$23,12,31),$D144)-MAX(DATE($Y$23,1,1),$C144)+1,0)</f>
        <v>0</v>
      </c>
      <c r="Z144" s="99">
        <f>IF(COUNT(Table25[[#This Row],[Darba sākuma datums1]:[Amata pienākumu izpildes termiņš, vai darba beigu datums par kuru iesniegts MP2]])=2,MIN(DATE($Z$23,12,31),$D144)-MAX(DATE(Z$23,1,1),$C144)+1,0)</f>
        <v>0</v>
      </c>
      <c r="AA144" s="99">
        <f>IF(COUNT(Table25[[#This Row],[Darba sākuma datums1]:[Amata pienākumu izpildes termiņš, vai darba beigu datums par kuru iesniegts MP2]])=2,MIN(DATE($AA$23,12,31),$D144)-MAX(DATE($AA$23,1,1),$C144)+1,0)</f>
        <v>0</v>
      </c>
      <c r="AB144" s="99">
        <f>IF(COUNT(Table25[[#This Row],[Darba sākuma datums1]:[Amata pienākumu izpildes termiņš, vai darba beigu datums par kuru iesniegts MP2]])=2,MIN(DATE($AB$23,12,31),$D144)-MAX(DATE($AB$23,1,1),$C144)+1,0)</f>
        <v>0</v>
      </c>
      <c r="AC144" s="99">
        <f>IF(COUNT(Table25[[#This Row],[Darba sākuma datums1]:[Amata pienākumu izpildes termiņš, vai darba beigu datums par kuru iesniegts MP2]])=2,MIN(DATE($AC$23,12,31),$D144)-MAX(DATE($AC$23,1,1),$C144)+1,0)</f>
        <v>0</v>
      </c>
      <c r="AD144" s="109">
        <f>IF(COUNT(Table25[[#This Row],[Darba sākuma datums1]:[Amata pienākumu izpildes termiņš, vai darba beigu datums par kuru iesniegts MP2]])=2,MIN(DATE($AD$23,12,31),$D144)-MAX(DATE($AD$23,1,1),$C144)+1,0)</f>
        <v>0</v>
      </c>
      <c r="AE144" s="106">
        <f t="shared" si="21"/>
        <v>0</v>
      </c>
      <c r="AF144" s="99">
        <f t="shared" si="12"/>
        <v>0</v>
      </c>
      <c r="AG144" s="99">
        <f t="shared" si="13"/>
        <v>0</v>
      </c>
      <c r="AH144" s="99">
        <f t="shared" si="14"/>
        <v>0</v>
      </c>
      <c r="AI144" s="99">
        <f t="shared" si="15"/>
        <v>0</v>
      </c>
      <c r="AJ144" s="99">
        <f t="shared" si="16"/>
        <v>0</v>
      </c>
      <c r="AK144" s="99">
        <f t="shared" si="17"/>
        <v>0</v>
      </c>
      <c r="AL144" s="99">
        <f t="shared" si="18"/>
        <v>0</v>
      </c>
      <c r="AM144" s="100">
        <f t="shared" si="19"/>
        <v>0</v>
      </c>
      <c r="AN144" s="103" t="e">
        <f>Table25[[#This Row],[2021]]/Table25[[#This Row],[d.2021]]</f>
        <v>#DIV/0!</v>
      </c>
      <c r="AO144" s="104" t="e">
        <f>Table25[[#This Row],[2022]]/Table25[[#This Row],[d.2022]]</f>
        <v>#DIV/0!</v>
      </c>
      <c r="AP144" s="104" t="e">
        <f>Table25[[#This Row],[2023]]/Table25[[#This Row],[d.2023]]</f>
        <v>#DIV/0!</v>
      </c>
      <c r="AQ144" s="104" t="e">
        <f>Table25[[#This Row],[2024]]/Table25[[#This Row],[d.2024]]</f>
        <v>#DIV/0!</v>
      </c>
      <c r="AR144" s="104" t="e">
        <f>Table25[[#This Row],[2025]]/Table25[[#This Row],[d.2025]]</f>
        <v>#DIV/0!</v>
      </c>
      <c r="AS144" s="104" t="e">
        <f>Table25[[#This Row],[2026]]/Table25[[#This Row],[d.2026]]</f>
        <v>#DIV/0!</v>
      </c>
      <c r="AT144" s="104" t="e">
        <f>Table25[[#This Row],[2027]]/Table25[[#This Row],[d.2027]]</f>
        <v>#DIV/0!</v>
      </c>
      <c r="AU144" s="104" t="e">
        <f>Table25[[#This Row],[2028]]/Table25[[#This Row],[d.2028]]</f>
        <v>#DIV/0!</v>
      </c>
      <c r="AV144" s="108" t="e">
        <f>Table25[[#This Row],[2029]]/Table25[[#This Row],[d.2029]]</f>
        <v>#DIV/0!</v>
      </c>
      <c r="AW144" s="97" t="e">
        <f>Table25[[#This Row],[e.2021]]/Table25[[#This Row],[Papildatvaļinājums par 20216]]</f>
        <v>#DIV/0!</v>
      </c>
      <c r="AX144" s="97" t="e">
        <f>Table25[[#This Row],[e.2022]]/Table25[[#This Row],[Papildatvaļinājums par 20226]]</f>
        <v>#DIV/0!</v>
      </c>
      <c r="AY144" s="97" t="e">
        <f>Table25[[#This Row],[e.2023]]/Table25[[#This Row],[Papildatvaļinājums par 20236]]</f>
        <v>#DIV/0!</v>
      </c>
      <c r="AZ144" s="97" t="e">
        <f>Table25[[#This Row],[e.2024]]/Table25[[#This Row],[Papildatvaļinājums par 20246]]</f>
        <v>#DIV/0!</v>
      </c>
      <c r="BA144" s="97" t="e">
        <f>Table25[[#This Row],[e.2025]]/Table25[[#This Row],[Papildatvaļinājums par 20256]]</f>
        <v>#DIV/0!</v>
      </c>
      <c r="BB144" s="97" t="e">
        <f>Table25[[#This Row],[e.2026]]/Table25[[#This Row],[Papildatvaļinājums par 20266]]</f>
        <v>#DIV/0!</v>
      </c>
      <c r="BC144" s="97" t="e">
        <f>Table25[[#This Row],[e.2027]]/Table25[[#This Row],[Papildatvaļinājums par 20276]]</f>
        <v>#DIV/0!</v>
      </c>
      <c r="BD144" s="97" t="e">
        <f>Table25[[#This Row],[e.2028]]/Table25[[#This Row],[Papildatvaļinājums par 20286]]</f>
        <v>#DIV/0!</v>
      </c>
      <c r="BE144" s="98" t="e">
        <f>Table25[[#This Row],[e.2029]]/Table25[[#This Row],[Papildatvaļinājums par 20296]]</f>
        <v>#DIV/0!</v>
      </c>
      <c r="BF144" s="85">
        <f>YEAR(Table25[[#This Row],[Ja papildatvaļinājums - darbinieka darba uzsākšana iestādē, ja darbs projektā nav uzsākts 1.janvārī4]])</f>
        <v>1900</v>
      </c>
      <c r="BG144" s="86">
        <f>MONTH(Table25[[#This Row],[Ja papildatvaļinājums - darbinieka darba uzsākšana iestādē, ja darbs projektā nav uzsākts 1.janvārī4]])</f>
        <v>1</v>
      </c>
      <c r="BH144" s="86">
        <f>DAY(Table25[[#This Row],[Ja papildatvaļinājums - darbinieka darba uzsākšana iestādē, ja darbs projektā nav uzsākts 1.janvārī4]])</f>
        <v>0</v>
      </c>
      <c r="BI144" s="147">
        <f t="shared" si="22"/>
        <v>1</v>
      </c>
      <c r="BJ144" s="144" cm="1">
        <f t="array" ref="BJ144">_xlfn.IFS($BF144=2021,$BI144,$BS144=2021,$BV144,$BF144&lt;2021,$BJ$22,$BS144&gt;2021,$BJ$22,$BF144&gt;2021,$BJ$22,$BS144&lt;2021,$BJ$22)</f>
        <v>365</v>
      </c>
      <c r="BK144" s="116" cm="1">
        <f t="array" ref="BK144">_xlfn.IFS($BF144=2022,$BI144,$BS144=2022,$BV144,$BF144&lt;2022,$BK$22,$BS144&gt;2022,$BK$22,$BF144&gt;2022,$BK$22,$BS144&lt;2022,$BK$22)</f>
        <v>365</v>
      </c>
      <c r="BL144" s="116" cm="1">
        <f t="array" ref="BL144">_xlfn.IFS($BF144=2023,$BI144,$BS144=2023,$BV144,$BF144&lt;2023,$BL$22,$BS144&gt;2023,$BL$22,$BF144&gt;2023,$BL$22,$BS144&lt;2023,$BL$22)</f>
        <v>365</v>
      </c>
      <c r="BM144" s="116" cm="1">
        <f t="array" ref="BM144">_xlfn.IFS($BF144=2024,$BI144,$BS144=2024,$BV144,$BF144&lt;2024,$BM$22,$BS144&gt;2024,$BM$22,$BF144&gt;2024,$BM$22,$BS144&lt;2024,$BM$22)</f>
        <v>366</v>
      </c>
      <c r="BN144" s="116" cm="1">
        <f t="array" ref="BN144">_xlfn.IFS($BF144=2025,$BI144,$BS144=2025,$BV144,$BF144&lt;2025,$BN$22,$BS144&gt;2025,$BN$22,$BF144&gt;2025,$BN$22,$BS144&lt;2025,$BN$22)</f>
        <v>365</v>
      </c>
      <c r="BO144" s="116" cm="1">
        <f t="array" ref="BO144">_xlfn.IFS($BF144=2026,$BI144,$BS144=2026,$BV144,$BF144&lt;2026,$BO$22,$BS144&gt;2026,$BO$22,$BF144&gt;2026,$BO$22,$BS144&lt;2026,$BO$22)</f>
        <v>365</v>
      </c>
      <c r="BP144" s="116" cm="1">
        <f t="array" ref="BP144">_xlfn.IFS($BF144=2027,$BI144,$BS144=2027,$BV144,$BF144&lt;2027,$BP$22,$BS144&gt;2027,$BP$22,$BF144&gt;2027,$BP$22,$BS144&lt;2027,$BP$22)</f>
        <v>365</v>
      </c>
      <c r="BQ144" s="116" cm="1">
        <f t="array" ref="BQ144">_xlfn.IFS($BF144=2028,$BI144,$BS144=2028,$BV144,$BF144&lt;2028,$BQ$22,$BS144&gt;2028,$BQ$22,$BF144&gt;2028,$BQ$22,$BS144&lt;2028,$BQ$22)</f>
        <v>366</v>
      </c>
      <c r="BR144" s="119" cm="1">
        <f t="array" ref="BR144">_xlfn.IFS($BF144=2029,$BI144,$BS144=2029,$BV144,$BF144&lt;2029,$BR$22,$BS144&gt;2029,$BR$22,$BF144&gt;2029,$BR$22,$BS144&lt;2029,$BR$22)</f>
        <v>365</v>
      </c>
      <c r="BS144" s="142">
        <f>YEAR(Table25[[#This Row],[Ja papildatvaļinājums - darbinieka darba beigšanas datums iestādē, ja darbs projektā nav beigts  31.decembrī5]])</f>
        <v>1900</v>
      </c>
      <c r="BT144" s="141">
        <f>MONTH(Table25[[#This Row],[Ja papildatvaļinājums - darbinieka darba beigšanas datums iestādē, ja darbs projektā nav beigts  31.decembrī5]])</f>
        <v>1</v>
      </c>
      <c r="BU144" s="141">
        <f>DAY(Table25[[#This Row],[Ja papildatvaļinājums - darbinieka darba beigšanas datums iestādē, ja darbs projektā nav beigts  31.decembrī5]])</f>
        <v>0</v>
      </c>
      <c r="BV144" s="141">
        <f>IF(YEAR($J144)=YEAR($K144),MIN(DATE($BS144,$BT144,$BU144),$K144)-MAX(DATE($BF144,$BG144,$BH144),$J144)+1,MIN(DATE($BS144,$BT144,$BU144),$K144)-MAX(DATE(Table25[[#This Row],[Darba beigu gads iestādē]],1,1))+1)</f>
        <v>1</v>
      </c>
    </row>
    <row r="145" spans="1:74" x14ac:dyDescent="0.3">
      <c r="A145" s="26">
        <v>122</v>
      </c>
      <c r="B145" s="3"/>
      <c r="C145" s="197"/>
      <c r="D145" s="198"/>
      <c r="E145" s="63">
        <f>SUMIF(Table25[[#This Row],[b.2021]:[c.2029]],"&gt;0",Table25[[#This Row],[b.2021]:[c.2029]])</f>
        <v>0</v>
      </c>
      <c r="F145" s="189"/>
      <c r="G145" s="190"/>
      <c r="H145" s="66">
        <f>Table25[[#This Row],[Atvaļinājuma dienu skaits, kas projektā attiecināts iepriekšējos MP ]]+Table25[[#This Row],[Atvaļinājuma dienu skaits, kas pieprasīts šajā MP3]]</f>
        <v>0</v>
      </c>
      <c r="I145" s="29">
        <f>Table25[[#This Row],[Atvaļinājums proporcionāli nostrādātajam laikam projektā (Visi atvaļinājumi kopā)]]-H145</f>
        <v>0</v>
      </c>
      <c r="J145" s="191"/>
      <c r="K145" s="192"/>
      <c r="L145" s="193"/>
      <c r="M145" s="194"/>
      <c r="N145" s="194"/>
      <c r="O145" s="194"/>
      <c r="P145" s="194"/>
      <c r="Q145" s="194"/>
      <c r="R145" s="194"/>
      <c r="S145" s="194"/>
      <c r="T145" s="195"/>
      <c r="U145" s="196"/>
      <c r="V145" s="106">
        <f>IF(COUNT(Table25[[#This Row],[Darba sākuma datums1]:[Amata pienākumu izpildes termiņš, vai darba beigu datums par kuru iesniegts MP2]])=2,MIN(DATE($V$23,12,31),$D145)-MAX(DATE($V$23,1,1),$C145)+1,0)</f>
        <v>0</v>
      </c>
      <c r="W145" s="99">
        <f>IF(COUNT(Table25[[#This Row],[Darba sākuma datums1]:[Amata pienākumu izpildes termiņš, vai darba beigu datums par kuru iesniegts MP2]])=2,MIN(DATE($W$23,12,31),$D145)-MAX(DATE($W$23,1,1),$C145)+1,0)</f>
        <v>0</v>
      </c>
      <c r="X145" s="99">
        <f>IF(COUNT(Table25[[#This Row],[Darba sākuma datums1]:[Amata pienākumu izpildes termiņš, vai darba beigu datums par kuru iesniegts MP2]])=2,MIN(DATE($X$23,12,31),$D145)-MAX(DATE($X$23,1,1),$C145)+1,0)</f>
        <v>0</v>
      </c>
      <c r="Y145" s="99">
        <f>IF(COUNT(Table25[[#This Row],[Darba sākuma datums1]:[Amata pienākumu izpildes termiņš, vai darba beigu datums par kuru iesniegts MP2]])=2,MIN(DATE($Y$23,12,31),$D145)-MAX(DATE($Y$23,1,1),$C145)+1,0)</f>
        <v>0</v>
      </c>
      <c r="Z145" s="99">
        <f>IF(COUNT(Table25[[#This Row],[Darba sākuma datums1]:[Amata pienākumu izpildes termiņš, vai darba beigu datums par kuru iesniegts MP2]])=2,MIN(DATE($Z$23,12,31),$D145)-MAX(DATE(Z$23,1,1),$C145)+1,0)</f>
        <v>0</v>
      </c>
      <c r="AA145" s="99">
        <f>IF(COUNT(Table25[[#This Row],[Darba sākuma datums1]:[Amata pienākumu izpildes termiņš, vai darba beigu datums par kuru iesniegts MP2]])=2,MIN(DATE($AA$23,12,31),$D145)-MAX(DATE($AA$23,1,1),$C145)+1,0)</f>
        <v>0</v>
      </c>
      <c r="AB145" s="99">
        <f>IF(COUNT(Table25[[#This Row],[Darba sākuma datums1]:[Amata pienākumu izpildes termiņš, vai darba beigu datums par kuru iesniegts MP2]])=2,MIN(DATE($AB$23,12,31),$D145)-MAX(DATE($AB$23,1,1),$C145)+1,0)</f>
        <v>0</v>
      </c>
      <c r="AC145" s="99">
        <f>IF(COUNT(Table25[[#This Row],[Darba sākuma datums1]:[Amata pienākumu izpildes termiņš, vai darba beigu datums par kuru iesniegts MP2]])=2,MIN(DATE($AC$23,12,31),$D145)-MAX(DATE($AC$23,1,1),$C145)+1,0)</f>
        <v>0</v>
      </c>
      <c r="AD145" s="109">
        <f>IF(COUNT(Table25[[#This Row],[Darba sākuma datums1]:[Amata pienākumu izpildes termiņš, vai darba beigu datums par kuru iesniegts MP2]])=2,MIN(DATE($AD$23,12,31),$D145)-MAX(DATE($AD$23,1,1),$C145)+1,0)</f>
        <v>0</v>
      </c>
      <c r="AE145" s="106">
        <f t="shared" si="21"/>
        <v>0</v>
      </c>
      <c r="AF145" s="99">
        <f t="shared" si="12"/>
        <v>0</v>
      </c>
      <c r="AG145" s="99">
        <f t="shared" si="13"/>
        <v>0</v>
      </c>
      <c r="AH145" s="99">
        <f t="shared" si="14"/>
        <v>0</v>
      </c>
      <c r="AI145" s="99">
        <f t="shared" si="15"/>
        <v>0</v>
      </c>
      <c r="AJ145" s="99">
        <f t="shared" si="16"/>
        <v>0</v>
      </c>
      <c r="AK145" s="99">
        <f t="shared" si="17"/>
        <v>0</v>
      </c>
      <c r="AL145" s="99">
        <f t="shared" si="18"/>
        <v>0</v>
      </c>
      <c r="AM145" s="100">
        <f t="shared" si="19"/>
        <v>0</v>
      </c>
      <c r="AN145" s="103" t="e">
        <f>Table25[[#This Row],[2021]]/Table25[[#This Row],[d.2021]]</f>
        <v>#DIV/0!</v>
      </c>
      <c r="AO145" s="104" t="e">
        <f>Table25[[#This Row],[2022]]/Table25[[#This Row],[d.2022]]</f>
        <v>#DIV/0!</v>
      </c>
      <c r="AP145" s="104" t="e">
        <f>Table25[[#This Row],[2023]]/Table25[[#This Row],[d.2023]]</f>
        <v>#DIV/0!</v>
      </c>
      <c r="AQ145" s="104" t="e">
        <f>Table25[[#This Row],[2024]]/Table25[[#This Row],[d.2024]]</f>
        <v>#DIV/0!</v>
      </c>
      <c r="AR145" s="104" t="e">
        <f>Table25[[#This Row],[2025]]/Table25[[#This Row],[d.2025]]</f>
        <v>#DIV/0!</v>
      </c>
      <c r="AS145" s="104" t="e">
        <f>Table25[[#This Row],[2026]]/Table25[[#This Row],[d.2026]]</f>
        <v>#DIV/0!</v>
      </c>
      <c r="AT145" s="104" t="e">
        <f>Table25[[#This Row],[2027]]/Table25[[#This Row],[d.2027]]</f>
        <v>#DIV/0!</v>
      </c>
      <c r="AU145" s="104" t="e">
        <f>Table25[[#This Row],[2028]]/Table25[[#This Row],[d.2028]]</f>
        <v>#DIV/0!</v>
      </c>
      <c r="AV145" s="108" t="e">
        <f>Table25[[#This Row],[2029]]/Table25[[#This Row],[d.2029]]</f>
        <v>#DIV/0!</v>
      </c>
      <c r="AW145" s="97" t="e">
        <f>Table25[[#This Row],[e.2021]]/Table25[[#This Row],[Papildatvaļinājums par 20216]]</f>
        <v>#DIV/0!</v>
      </c>
      <c r="AX145" s="97" t="e">
        <f>Table25[[#This Row],[e.2022]]/Table25[[#This Row],[Papildatvaļinājums par 20226]]</f>
        <v>#DIV/0!</v>
      </c>
      <c r="AY145" s="97" t="e">
        <f>Table25[[#This Row],[e.2023]]/Table25[[#This Row],[Papildatvaļinājums par 20236]]</f>
        <v>#DIV/0!</v>
      </c>
      <c r="AZ145" s="97" t="e">
        <f>Table25[[#This Row],[e.2024]]/Table25[[#This Row],[Papildatvaļinājums par 20246]]</f>
        <v>#DIV/0!</v>
      </c>
      <c r="BA145" s="97" t="e">
        <f>Table25[[#This Row],[e.2025]]/Table25[[#This Row],[Papildatvaļinājums par 20256]]</f>
        <v>#DIV/0!</v>
      </c>
      <c r="BB145" s="97" t="e">
        <f>Table25[[#This Row],[e.2026]]/Table25[[#This Row],[Papildatvaļinājums par 20266]]</f>
        <v>#DIV/0!</v>
      </c>
      <c r="BC145" s="97" t="e">
        <f>Table25[[#This Row],[e.2027]]/Table25[[#This Row],[Papildatvaļinājums par 20276]]</f>
        <v>#DIV/0!</v>
      </c>
      <c r="BD145" s="97" t="e">
        <f>Table25[[#This Row],[e.2028]]/Table25[[#This Row],[Papildatvaļinājums par 20286]]</f>
        <v>#DIV/0!</v>
      </c>
      <c r="BE145" s="98" t="e">
        <f>Table25[[#This Row],[e.2029]]/Table25[[#This Row],[Papildatvaļinājums par 20296]]</f>
        <v>#DIV/0!</v>
      </c>
      <c r="BF145" s="85">
        <f>YEAR(Table25[[#This Row],[Ja papildatvaļinājums - darbinieka darba uzsākšana iestādē, ja darbs projektā nav uzsākts 1.janvārī4]])</f>
        <v>1900</v>
      </c>
      <c r="BG145" s="86">
        <f>MONTH(Table25[[#This Row],[Ja papildatvaļinājums - darbinieka darba uzsākšana iestādē, ja darbs projektā nav uzsākts 1.janvārī4]])</f>
        <v>1</v>
      </c>
      <c r="BH145" s="86">
        <f>DAY(Table25[[#This Row],[Ja papildatvaļinājums - darbinieka darba uzsākšana iestādē, ja darbs projektā nav uzsākts 1.janvārī4]])</f>
        <v>0</v>
      </c>
      <c r="BI145" s="147">
        <f t="shared" si="22"/>
        <v>1</v>
      </c>
      <c r="BJ145" s="144" cm="1">
        <f t="array" ref="BJ145">_xlfn.IFS($BF145=2021,$BI145,$BS145=2021,$BV145,$BF145&lt;2021,$BJ$22,$BS145&gt;2021,$BJ$22,$BF145&gt;2021,$BJ$22,$BS145&lt;2021,$BJ$22)</f>
        <v>365</v>
      </c>
      <c r="BK145" s="116" cm="1">
        <f t="array" ref="BK145">_xlfn.IFS($BF145=2022,$BI145,$BS145=2022,$BV145,$BF145&lt;2022,$BK$22,$BS145&gt;2022,$BK$22,$BF145&gt;2022,$BK$22,$BS145&lt;2022,$BK$22)</f>
        <v>365</v>
      </c>
      <c r="BL145" s="116" cm="1">
        <f t="array" ref="BL145">_xlfn.IFS($BF145=2023,$BI145,$BS145=2023,$BV145,$BF145&lt;2023,$BL$22,$BS145&gt;2023,$BL$22,$BF145&gt;2023,$BL$22,$BS145&lt;2023,$BL$22)</f>
        <v>365</v>
      </c>
      <c r="BM145" s="116" cm="1">
        <f t="array" ref="BM145">_xlfn.IFS($BF145=2024,$BI145,$BS145=2024,$BV145,$BF145&lt;2024,$BM$22,$BS145&gt;2024,$BM$22,$BF145&gt;2024,$BM$22,$BS145&lt;2024,$BM$22)</f>
        <v>366</v>
      </c>
      <c r="BN145" s="116" cm="1">
        <f t="array" ref="BN145">_xlfn.IFS($BF145=2025,$BI145,$BS145=2025,$BV145,$BF145&lt;2025,$BN$22,$BS145&gt;2025,$BN$22,$BF145&gt;2025,$BN$22,$BS145&lt;2025,$BN$22)</f>
        <v>365</v>
      </c>
      <c r="BO145" s="116" cm="1">
        <f t="array" ref="BO145">_xlfn.IFS($BF145=2026,$BI145,$BS145=2026,$BV145,$BF145&lt;2026,$BO$22,$BS145&gt;2026,$BO$22,$BF145&gt;2026,$BO$22,$BS145&lt;2026,$BO$22)</f>
        <v>365</v>
      </c>
      <c r="BP145" s="116" cm="1">
        <f t="array" ref="BP145">_xlfn.IFS($BF145=2027,$BI145,$BS145=2027,$BV145,$BF145&lt;2027,$BP$22,$BS145&gt;2027,$BP$22,$BF145&gt;2027,$BP$22,$BS145&lt;2027,$BP$22)</f>
        <v>365</v>
      </c>
      <c r="BQ145" s="116" cm="1">
        <f t="array" ref="BQ145">_xlfn.IFS($BF145=2028,$BI145,$BS145=2028,$BV145,$BF145&lt;2028,$BQ$22,$BS145&gt;2028,$BQ$22,$BF145&gt;2028,$BQ$22,$BS145&lt;2028,$BQ$22)</f>
        <v>366</v>
      </c>
      <c r="BR145" s="119" cm="1">
        <f t="array" ref="BR145">_xlfn.IFS($BF145=2029,$BI145,$BS145=2029,$BV145,$BF145&lt;2029,$BR$22,$BS145&gt;2029,$BR$22,$BF145&gt;2029,$BR$22,$BS145&lt;2029,$BR$22)</f>
        <v>365</v>
      </c>
      <c r="BS145" s="142">
        <f>YEAR(Table25[[#This Row],[Ja papildatvaļinājums - darbinieka darba beigšanas datums iestādē, ja darbs projektā nav beigts  31.decembrī5]])</f>
        <v>1900</v>
      </c>
      <c r="BT145" s="141">
        <f>MONTH(Table25[[#This Row],[Ja papildatvaļinājums - darbinieka darba beigšanas datums iestādē, ja darbs projektā nav beigts  31.decembrī5]])</f>
        <v>1</v>
      </c>
      <c r="BU145" s="141">
        <f>DAY(Table25[[#This Row],[Ja papildatvaļinājums - darbinieka darba beigšanas datums iestādē, ja darbs projektā nav beigts  31.decembrī5]])</f>
        <v>0</v>
      </c>
      <c r="BV145" s="141">
        <f>IF(YEAR($J145)=YEAR($K145),MIN(DATE($BS145,$BT145,$BU145),$K145)-MAX(DATE($BF145,$BG145,$BH145),$J145)+1,MIN(DATE($BS145,$BT145,$BU145),$K145)-MAX(DATE(Table25[[#This Row],[Darba beigu gads iestādē]],1,1))+1)</f>
        <v>1</v>
      </c>
    </row>
    <row r="146" spans="1:74" x14ac:dyDescent="0.3">
      <c r="A146" s="26">
        <v>123</v>
      </c>
      <c r="B146" s="3"/>
      <c r="C146" s="197"/>
      <c r="D146" s="198"/>
      <c r="E146" s="63">
        <f>SUMIF(Table25[[#This Row],[b.2021]:[c.2029]],"&gt;0",Table25[[#This Row],[b.2021]:[c.2029]])</f>
        <v>0</v>
      </c>
      <c r="F146" s="189"/>
      <c r="G146" s="190"/>
      <c r="H146" s="66">
        <f>Table25[[#This Row],[Atvaļinājuma dienu skaits, kas projektā attiecināts iepriekšējos MP ]]+Table25[[#This Row],[Atvaļinājuma dienu skaits, kas pieprasīts šajā MP3]]</f>
        <v>0</v>
      </c>
      <c r="I146" s="29">
        <f>Table25[[#This Row],[Atvaļinājums proporcionāli nostrādātajam laikam projektā (Visi atvaļinājumi kopā)]]-H146</f>
        <v>0</v>
      </c>
      <c r="J146" s="191"/>
      <c r="K146" s="192"/>
      <c r="L146" s="193"/>
      <c r="M146" s="194"/>
      <c r="N146" s="194"/>
      <c r="O146" s="194"/>
      <c r="P146" s="194"/>
      <c r="Q146" s="194"/>
      <c r="R146" s="194"/>
      <c r="S146" s="194"/>
      <c r="T146" s="195"/>
      <c r="U146" s="196"/>
      <c r="V146" s="106">
        <f>IF(COUNT(Table25[[#This Row],[Darba sākuma datums1]:[Amata pienākumu izpildes termiņš, vai darba beigu datums par kuru iesniegts MP2]])=2,MIN(DATE($V$23,12,31),$D146)-MAX(DATE($V$23,1,1),$C146)+1,0)</f>
        <v>0</v>
      </c>
      <c r="W146" s="99">
        <f>IF(COUNT(Table25[[#This Row],[Darba sākuma datums1]:[Amata pienākumu izpildes termiņš, vai darba beigu datums par kuru iesniegts MP2]])=2,MIN(DATE($W$23,12,31),$D146)-MAX(DATE($W$23,1,1),$C146)+1,0)</f>
        <v>0</v>
      </c>
      <c r="X146" s="99">
        <f>IF(COUNT(Table25[[#This Row],[Darba sākuma datums1]:[Amata pienākumu izpildes termiņš, vai darba beigu datums par kuru iesniegts MP2]])=2,MIN(DATE($X$23,12,31),$D146)-MAX(DATE($X$23,1,1),$C146)+1,0)</f>
        <v>0</v>
      </c>
      <c r="Y146" s="99">
        <f>IF(COUNT(Table25[[#This Row],[Darba sākuma datums1]:[Amata pienākumu izpildes termiņš, vai darba beigu datums par kuru iesniegts MP2]])=2,MIN(DATE($Y$23,12,31),$D146)-MAX(DATE($Y$23,1,1),$C146)+1,0)</f>
        <v>0</v>
      </c>
      <c r="Z146" s="99">
        <f>IF(COUNT(Table25[[#This Row],[Darba sākuma datums1]:[Amata pienākumu izpildes termiņš, vai darba beigu datums par kuru iesniegts MP2]])=2,MIN(DATE($Z$23,12,31),$D146)-MAX(DATE(Z$23,1,1),$C146)+1,0)</f>
        <v>0</v>
      </c>
      <c r="AA146" s="99">
        <f>IF(COUNT(Table25[[#This Row],[Darba sākuma datums1]:[Amata pienākumu izpildes termiņš, vai darba beigu datums par kuru iesniegts MP2]])=2,MIN(DATE($AA$23,12,31),$D146)-MAX(DATE($AA$23,1,1),$C146)+1,0)</f>
        <v>0</v>
      </c>
      <c r="AB146" s="99">
        <f>IF(COUNT(Table25[[#This Row],[Darba sākuma datums1]:[Amata pienākumu izpildes termiņš, vai darba beigu datums par kuru iesniegts MP2]])=2,MIN(DATE($AB$23,12,31),$D146)-MAX(DATE($AB$23,1,1),$C146)+1,0)</f>
        <v>0</v>
      </c>
      <c r="AC146" s="99">
        <f>IF(COUNT(Table25[[#This Row],[Darba sākuma datums1]:[Amata pienākumu izpildes termiņš, vai darba beigu datums par kuru iesniegts MP2]])=2,MIN(DATE($AC$23,12,31),$D146)-MAX(DATE($AC$23,1,1),$C146)+1,0)</f>
        <v>0</v>
      </c>
      <c r="AD146" s="109">
        <f>IF(COUNT(Table25[[#This Row],[Darba sākuma datums1]:[Amata pienākumu izpildes termiņš, vai darba beigu datums par kuru iesniegts MP2]])=2,MIN(DATE($AD$23,12,31),$D146)-MAX(DATE($AD$23,1,1),$C146)+1,0)</f>
        <v>0</v>
      </c>
      <c r="AE146" s="106">
        <f t="shared" si="21"/>
        <v>0</v>
      </c>
      <c r="AF146" s="99">
        <f t="shared" si="12"/>
        <v>0</v>
      </c>
      <c r="AG146" s="99">
        <f t="shared" si="13"/>
        <v>0</v>
      </c>
      <c r="AH146" s="99">
        <f t="shared" si="14"/>
        <v>0</v>
      </c>
      <c r="AI146" s="99">
        <f t="shared" si="15"/>
        <v>0</v>
      </c>
      <c r="AJ146" s="99">
        <f t="shared" si="16"/>
        <v>0</v>
      </c>
      <c r="AK146" s="99">
        <f t="shared" si="17"/>
        <v>0</v>
      </c>
      <c r="AL146" s="99">
        <f t="shared" si="18"/>
        <v>0</v>
      </c>
      <c r="AM146" s="100">
        <f t="shared" si="19"/>
        <v>0</v>
      </c>
      <c r="AN146" s="103" t="e">
        <f>Table25[[#This Row],[2021]]/Table25[[#This Row],[d.2021]]</f>
        <v>#DIV/0!</v>
      </c>
      <c r="AO146" s="104" t="e">
        <f>Table25[[#This Row],[2022]]/Table25[[#This Row],[d.2022]]</f>
        <v>#DIV/0!</v>
      </c>
      <c r="AP146" s="104" t="e">
        <f>Table25[[#This Row],[2023]]/Table25[[#This Row],[d.2023]]</f>
        <v>#DIV/0!</v>
      </c>
      <c r="AQ146" s="104" t="e">
        <f>Table25[[#This Row],[2024]]/Table25[[#This Row],[d.2024]]</f>
        <v>#DIV/0!</v>
      </c>
      <c r="AR146" s="104" t="e">
        <f>Table25[[#This Row],[2025]]/Table25[[#This Row],[d.2025]]</f>
        <v>#DIV/0!</v>
      </c>
      <c r="AS146" s="104" t="e">
        <f>Table25[[#This Row],[2026]]/Table25[[#This Row],[d.2026]]</f>
        <v>#DIV/0!</v>
      </c>
      <c r="AT146" s="104" t="e">
        <f>Table25[[#This Row],[2027]]/Table25[[#This Row],[d.2027]]</f>
        <v>#DIV/0!</v>
      </c>
      <c r="AU146" s="104" t="e">
        <f>Table25[[#This Row],[2028]]/Table25[[#This Row],[d.2028]]</f>
        <v>#DIV/0!</v>
      </c>
      <c r="AV146" s="108" t="e">
        <f>Table25[[#This Row],[2029]]/Table25[[#This Row],[d.2029]]</f>
        <v>#DIV/0!</v>
      </c>
      <c r="AW146" s="97" t="e">
        <f>Table25[[#This Row],[e.2021]]/Table25[[#This Row],[Papildatvaļinājums par 20216]]</f>
        <v>#DIV/0!</v>
      </c>
      <c r="AX146" s="97" t="e">
        <f>Table25[[#This Row],[e.2022]]/Table25[[#This Row],[Papildatvaļinājums par 20226]]</f>
        <v>#DIV/0!</v>
      </c>
      <c r="AY146" s="97" t="e">
        <f>Table25[[#This Row],[e.2023]]/Table25[[#This Row],[Papildatvaļinājums par 20236]]</f>
        <v>#DIV/0!</v>
      </c>
      <c r="AZ146" s="97" t="e">
        <f>Table25[[#This Row],[e.2024]]/Table25[[#This Row],[Papildatvaļinājums par 20246]]</f>
        <v>#DIV/0!</v>
      </c>
      <c r="BA146" s="97" t="e">
        <f>Table25[[#This Row],[e.2025]]/Table25[[#This Row],[Papildatvaļinājums par 20256]]</f>
        <v>#DIV/0!</v>
      </c>
      <c r="BB146" s="97" t="e">
        <f>Table25[[#This Row],[e.2026]]/Table25[[#This Row],[Papildatvaļinājums par 20266]]</f>
        <v>#DIV/0!</v>
      </c>
      <c r="BC146" s="97" t="e">
        <f>Table25[[#This Row],[e.2027]]/Table25[[#This Row],[Papildatvaļinājums par 20276]]</f>
        <v>#DIV/0!</v>
      </c>
      <c r="BD146" s="97" t="e">
        <f>Table25[[#This Row],[e.2028]]/Table25[[#This Row],[Papildatvaļinājums par 20286]]</f>
        <v>#DIV/0!</v>
      </c>
      <c r="BE146" s="98" t="e">
        <f>Table25[[#This Row],[e.2029]]/Table25[[#This Row],[Papildatvaļinājums par 20296]]</f>
        <v>#DIV/0!</v>
      </c>
      <c r="BF146" s="85">
        <f>YEAR(Table25[[#This Row],[Ja papildatvaļinājums - darbinieka darba uzsākšana iestādē, ja darbs projektā nav uzsākts 1.janvārī4]])</f>
        <v>1900</v>
      </c>
      <c r="BG146" s="86">
        <f>MONTH(Table25[[#This Row],[Ja papildatvaļinājums - darbinieka darba uzsākšana iestādē, ja darbs projektā nav uzsākts 1.janvārī4]])</f>
        <v>1</v>
      </c>
      <c r="BH146" s="86">
        <f>DAY(Table25[[#This Row],[Ja papildatvaļinājums - darbinieka darba uzsākšana iestādē, ja darbs projektā nav uzsākts 1.janvārī4]])</f>
        <v>0</v>
      </c>
      <c r="BI146" s="147">
        <f t="shared" si="22"/>
        <v>1</v>
      </c>
      <c r="BJ146" s="144" cm="1">
        <f t="array" ref="BJ146">_xlfn.IFS($BF146=2021,$BI146,$BS146=2021,$BV146,$BF146&lt;2021,$BJ$22,$BS146&gt;2021,$BJ$22,$BF146&gt;2021,$BJ$22,$BS146&lt;2021,$BJ$22)</f>
        <v>365</v>
      </c>
      <c r="BK146" s="116" cm="1">
        <f t="array" ref="BK146">_xlfn.IFS($BF146=2022,$BI146,$BS146=2022,$BV146,$BF146&lt;2022,$BK$22,$BS146&gt;2022,$BK$22,$BF146&gt;2022,$BK$22,$BS146&lt;2022,$BK$22)</f>
        <v>365</v>
      </c>
      <c r="BL146" s="116" cm="1">
        <f t="array" ref="BL146">_xlfn.IFS($BF146=2023,$BI146,$BS146=2023,$BV146,$BF146&lt;2023,$BL$22,$BS146&gt;2023,$BL$22,$BF146&gt;2023,$BL$22,$BS146&lt;2023,$BL$22)</f>
        <v>365</v>
      </c>
      <c r="BM146" s="116" cm="1">
        <f t="array" ref="BM146">_xlfn.IFS($BF146=2024,$BI146,$BS146=2024,$BV146,$BF146&lt;2024,$BM$22,$BS146&gt;2024,$BM$22,$BF146&gt;2024,$BM$22,$BS146&lt;2024,$BM$22)</f>
        <v>366</v>
      </c>
      <c r="BN146" s="116" cm="1">
        <f t="array" ref="BN146">_xlfn.IFS($BF146=2025,$BI146,$BS146=2025,$BV146,$BF146&lt;2025,$BN$22,$BS146&gt;2025,$BN$22,$BF146&gt;2025,$BN$22,$BS146&lt;2025,$BN$22)</f>
        <v>365</v>
      </c>
      <c r="BO146" s="116" cm="1">
        <f t="array" ref="BO146">_xlfn.IFS($BF146=2026,$BI146,$BS146=2026,$BV146,$BF146&lt;2026,$BO$22,$BS146&gt;2026,$BO$22,$BF146&gt;2026,$BO$22,$BS146&lt;2026,$BO$22)</f>
        <v>365</v>
      </c>
      <c r="BP146" s="116" cm="1">
        <f t="array" ref="BP146">_xlfn.IFS($BF146=2027,$BI146,$BS146=2027,$BV146,$BF146&lt;2027,$BP$22,$BS146&gt;2027,$BP$22,$BF146&gt;2027,$BP$22,$BS146&lt;2027,$BP$22)</f>
        <v>365</v>
      </c>
      <c r="BQ146" s="116" cm="1">
        <f t="array" ref="BQ146">_xlfn.IFS($BF146=2028,$BI146,$BS146=2028,$BV146,$BF146&lt;2028,$BQ$22,$BS146&gt;2028,$BQ$22,$BF146&gt;2028,$BQ$22,$BS146&lt;2028,$BQ$22)</f>
        <v>366</v>
      </c>
      <c r="BR146" s="119" cm="1">
        <f t="array" ref="BR146">_xlfn.IFS($BF146=2029,$BI146,$BS146=2029,$BV146,$BF146&lt;2029,$BR$22,$BS146&gt;2029,$BR$22,$BF146&gt;2029,$BR$22,$BS146&lt;2029,$BR$22)</f>
        <v>365</v>
      </c>
      <c r="BS146" s="142">
        <f>YEAR(Table25[[#This Row],[Ja papildatvaļinājums - darbinieka darba beigšanas datums iestādē, ja darbs projektā nav beigts  31.decembrī5]])</f>
        <v>1900</v>
      </c>
      <c r="BT146" s="141">
        <f>MONTH(Table25[[#This Row],[Ja papildatvaļinājums - darbinieka darba beigšanas datums iestādē, ja darbs projektā nav beigts  31.decembrī5]])</f>
        <v>1</v>
      </c>
      <c r="BU146" s="141">
        <f>DAY(Table25[[#This Row],[Ja papildatvaļinājums - darbinieka darba beigšanas datums iestādē, ja darbs projektā nav beigts  31.decembrī5]])</f>
        <v>0</v>
      </c>
      <c r="BV146" s="141">
        <f>IF(YEAR($J146)=YEAR($K146),MIN(DATE($BS146,$BT146,$BU146),$K146)-MAX(DATE($BF146,$BG146,$BH146),$J146)+1,MIN(DATE($BS146,$BT146,$BU146),$K146)-MAX(DATE(Table25[[#This Row],[Darba beigu gads iestādē]],1,1))+1)</f>
        <v>1</v>
      </c>
    </row>
    <row r="147" spans="1:74" x14ac:dyDescent="0.3">
      <c r="A147" s="26">
        <v>124</v>
      </c>
      <c r="B147" s="3"/>
      <c r="C147" s="197"/>
      <c r="D147" s="198"/>
      <c r="E147" s="63">
        <f>SUMIF(Table25[[#This Row],[b.2021]:[c.2029]],"&gt;0",Table25[[#This Row],[b.2021]:[c.2029]])</f>
        <v>0</v>
      </c>
      <c r="F147" s="189"/>
      <c r="G147" s="190"/>
      <c r="H147" s="66">
        <f>Table25[[#This Row],[Atvaļinājuma dienu skaits, kas projektā attiecināts iepriekšējos MP ]]+Table25[[#This Row],[Atvaļinājuma dienu skaits, kas pieprasīts šajā MP3]]</f>
        <v>0</v>
      </c>
      <c r="I147" s="29">
        <f>Table25[[#This Row],[Atvaļinājums proporcionāli nostrādātajam laikam projektā (Visi atvaļinājumi kopā)]]-H147</f>
        <v>0</v>
      </c>
      <c r="J147" s="191"/>
      <c r="K147" s="192"/>
      <c r="L147" s="193"/>
      <c r="M147" s="194"/>
      <c r="N147" s="194"/>
      <c r="O147" s="194"/>
      <c r="P147" s="194"/>
      <c r="Q147" s="194"/>
      <c r="R147" s="194"/>
      <c r="S147" s="194"/>
      <c r="T147" s="195"/>
      <c r="U147" s="196"/>
      <c r="V147" s="106">
        <f>IF(COUNT(Table25[[#This Row],[Darba sākuma datums1]:[Amata pienākumu izpildes termiņš, vai darba beigu datums par kuru iesniegts MP2]])=2,MIN(DATE($V$23,12,31),$D147)-MAX(DATE($V$23,1,1),$C147)+1,0)</f>
        <v>0</v>
      </c>
      <c r="W147" s="99">
        <f>IF(COUNT(Table25[[#This Row],[Darba sākuma datums1]:[Amata pienākumu izpildes termiņš, vai darba beigu datums par kuru iesniegts MP2]])=2,MIN(DATE($W$23,12,31),$D147)-MAX(DATE($W$23,1,1),$C147)+1,0)</f>
        <v>0</v>
      </c>
      <c r="X147" s="99">
        <f>IF(COUNT(Table25[[#This Row],[Darba sākuma datums1]:[Amata pienākumu izpildes termiņš, vai darba beigu datums par kuru iesniegts MP2]])=2,MIN(DATE($X$23,12,31),$D147)-MAX(DATE($X$23,1,1),$C147)+1,0)</f>
        <v>0</v>
      </c>
      <c r="Y147" s="99">
        <f>IF(COUNT(Table25[[#This Row],[Darba sākuma datums1]:[Amata pienākumu izpildes termiņš, vai darba beigu datums par kuru iesniegts MP2]])=2,MIN(DATE($Y$23,12,31),$D147)-MAX(DATE($Y$23,1,1),$C147)+1,0)</f>
        <v>0</v>
      </c>
      <c r="Z147" s="99">
        <f>IF(COUNT(Table25[[#This Row],[Darba sākuma datums1]:[Amata pienākumu izpildes termiņš, vai darba beigu datums par kuru iesniegts MP2]])=2,MIN(DATE($Z$23,12,31),$D147)-MAX(DATE(Z$23,1,1),$C147)+1,0)</f>
        <v>0</v>
      </c>
      <c r="AA147" s="99">
        <f>IF(COUNT(Table25[[#This Row],[Darba sākuma datums1]:[Amata pienākumu izpildes termiņš, vai darba beigu datums par kuru iesniegts MP2]])=2,MIN(DATE($AA$23,12,31),$D147)-MAX(DATE($AA$23,1,1),$C147)+1,0)</f>
        <v>0</v>
      </c>
      <c r="AB147" s="99">
        <f>IF(COUNT(Table25[[#This Row],[Darba sākuma datums1]:[Amata pienākumu izpildes termiņš, vai darba beigu datums par kuru iesniegts MP2]])=2,MIN(DATE($AB$23,12,31),$D147)-MAX(DATE($AB$23,1,1),$C147)+1,0)</f>
        <v>0</v>
      </c>
      <c r="AC147" s="99">
        <f>IF(COUNT(Table25[[#This Row],[Darba sākuma datums1]:[Amata pienākumu izpildes termiņš, vai darba beigu datums par kuru iesniegts MP2]])=2,MIN(DATE($AC$23,12,31),$D147)-MAX(DATE($AC$23,1,1),$C147)+1,0)</f>
        <v>0</v>
      </c>
      <c r="AD147" s="109">
        <f>IF(COUNT(Table25[[#This Row],[Darba sākuma datums1]:[Amata pienākumu izpildes termiņš, vai darba beigu datums par kuru iesniegts MP2]])=2,MIN(DATE($AD$23,12,31),$D147)-MAX(DATE($AD$23,1,1),$C147)+1,0)</f>
        <v>0</v>
      </c>
      <c r="AE147" s="106">
        <f t="shared" si="21"/>
        <v>0</v>
      </c>
      <c r="AF147" s="99">
        <f t="shared" si="12"/>
        <v>0</v>
      </c>
      <c r="AG147" s="99">
        <f t="shared" si="13"/>
        <v>0</v>
      </c>
      <c r="AH147" s="99">
        <f t="shared" si="14"/>
        <v>0</v>
      </c>
      <c r="AI147" s="99">
        <f t="shared" si="15"/>
        <v>0</v>
      </c>
      <c r="AJ147" s="99">
        <f t="shared" si="16"/>
        <v>0</v>
      </c>
      <c r="AK147" s="99">
        <f t="shared" si="17"/>
        <v>0</v>
      </c>
      <c r="AL147" s="99">
        <f t="shared" si="18"/>
        <v>0</v>
      </c>
      <c r="AM147" s="100">
        <f t="shared" si="19"/>
        <v>0</v>
      </c>
      <c r="AN147" s="103" t="e">
        <f>Table25[[#This Row],[2021]]/Table25[[#This Row],[d.2021]]</f>
        <v>#DIV/0!</v>
      </c>
      <c r="AO147" s="104" t="e">
        <f>Table25[[#This Row],[2022]]/Table25[[#This Row],[d.2022]]</f>
        <v>#DIV/0!</v>
      </c>
      <c r="AP147" s="104" t="e">
        <f>Table25[[#This Row],[2023]]/Table25[[#This Row],[d.2023]]</f>
        <v>#DIV/0!</v>
      </c>
      <c r="AQ147" s="104" t="e">
        <f>Table25[[#This Row],[2024]]/Table25[[#This Row],[d.2024]]</f>
        <v>#DIV/0!</v>
      </c>
      <c r="AR147" s="104" t="e">
        <f>Table25[[#This Row],[2025]]/Table25[[#This Row],[d.2025]]</f>
        <v>#DIV/0!</v>
      </c>
      <c r="AS147" s="104" t="e">
        <f>Table25[[#This Row],[2026]]/Table25[[#This Row],[d.2026]]</f>
        <v>#DIV/0!</v>
      </c>
      <c r="AT147" s="104" t="e">
        <f>Table25[[#This Row],[2027]]/Table25[[#This Row],[d.2027]]</f>
        <v>#DIV/0!</v>
      </c>
      <c r="AU147" s="104" t="e">
        <f>Table25[[#This Row],[2028]]/Table25[[#This Row],[d.2028]]</f>
        <v>#DIV/0!</v>
      </c>
      <c r="AV147" s="108" t="e">
        <f>Table25[[#This Row],[2029]]/Table25[[#This Row],[d.2029]]</f>
        <v>#DIV/0!</v>
      </c>
      <c r="AW147" s="97" t="e">
        <f>Table25[[#This Row],[e.2021]]/Table25[[#This Row],[Papildatvaļinājums par 20216]]</f>
        <v>#DIV/0!</v>
      </c>
      <c r="AX147" s="97" t="e">
        <f>Table25[[#This Row],[e.2022]]/Table25[[#This Row],[Papildatvaļinājums par 20226]]</f>
        <v>#DIV/0!</v>
      </c>
      <c r="AY147" s="97" t="e">
        <f>Table25[[#This Row],[e.2023]]/Table25[[#This Row],[Papildatvaļinājums par 20236]]</f>
        <v>#DIV/0!</v>
      </c>
      <c r="AZ147" s="97" t="e">
        <f>Table25[[#This Row],[e.2024]]/Table25[[#This Row],[Papildatvaļinājums par 20246]]</f>
        <v>#DIV/0!</v>
      </c>
      <c r="BA147" s="97" t="e">
        <f>Table25[[#This Row],[e.2025]]/Table25[[#This Row],[Papildatvaļinājums par 20256]]</f>
        <v>#DIV/0!</v>
      </c>
      <c r="BB147" s="97" t="e">
        <f>Table25[[#This Row],[e.2026]]/Table25[[#This Row],[Papildatvaļinājums par 20266]]</f>
        <v>#DIV/0!</v>
      </c>
      <c r="BC147" s="97" t="e">
        <f>Table25[[#This Row],[e.2027]]/Table25[[#This Row],[Papildatvaļinājums par 20276]]</f>
        <v>#DIV/0!</v>
      </c>
      <c r="BD147" s="97" t="e">
        <f>Table25[[#This Row],[e.2028]]/Table25[[#This Row],[Papildatvaļinājums par 20286]]</f>
        <v>#DIV/0!</v>
      </c>
      <c r="BE147" s="98" t="e">
        <f>Table25[[#This Row],[e.2029]]/Table25[[#This Row],[Papildatvaļinājums par 20296]]</f>
        <v>#DIV/0!</v>
      </c>
      <c r="BF147" s="85">
        <f>YEAR(Table25[[#This Row],[Ja papildatvaļinājums - darbinieka darba uzsākšana iestādē, ja darbs projektā nav uzsākts 1.janvārī4]])</f>
        <v>1900</v>
      </c>
      <c r="BG147" s="86">
        <f>MONTH(Table25[[#This Row],[Ja papildatvaļinājums - darbinieka darba uzsākšana iestādē, ja darbs projektā nav uzsākts 1.janvārī4]])</f>
        <v>1</v>
      </c>
      <c r="BH147" s="86">
        <f>DAY(Table25[[#This Row],[Ja papildatvaļinājums - darbinieka darba uzsākšana iestādē, ja darbs projektā nav uzsākts 1.janvārī4]])</f>
        <v>0</v>
      </c>
      <c r="BI147" s="147">
        <f t="shared" si="22"/>
        <v>1</v>
      </c>
      <c r="BJ147" s="144" cm="1">
        <f t="array" ref="BJ147">_xlfn.IFS($BF147=2021,$BI147,$BS147=2021,$BV147,$BF147&lt;2021,$BJ$22,$BS147&gt;2021,$BJ$22,$BF147&gt;2021,$BJ$22,$BS147&lt;2021,$BJ$22)</f>
        <v>365</v>
      </c>
      <c r="BK147" s="116" cm="1">
        <f t="array" ref="BK147">_xlfn.IFS($BF147=2022,$BI147,$BS147=2022,$BV147,$BF147&lt;2022,$BK$22,$BS147&gt;2022,$BK$22,$BF147&gt;2022,$BK$22,$BS147&lt;2022,$BK$22)</f>
        <v>365</v>
      </c>
      <c r="BL147" s="116" cm="1">
        <f t="array" ref="BL147">_xlfn.IFS($BF147=2023,$BI147,$BS147=2023,$BV147,$BF147&lt;2023,$BL$22,$BS147&gt;2023,$BL$22,$BF147&gt;2023,$BL$22,$BS147&lt;2023,$BL$22)</f>
        <v>365</v>
      </c>
      <c r="BM147" s="116" cm="1">
        <f t="array" ref="BM147">_xlfn.IFS($BF147=2024,$BI147,$BS147=2024,$BV147,$BF147&lt;2024,$BM$22,$BS147&gt;2024,$BM$22,$BF147&gt;2024,$BM$22,$BS147&lt;2024,$BM$22)</f>
        <v>366</v>
      </c>
      <c r="BN147" s="116" cm="1">
        <f t="array" ref="BN147">_xlfn.IFS($BF147=2025,$BI147,$BS147=2025,$BV147,$BF147&lt;2025,$BN$22,$BS147&gt;2025,$BN$22,$BF147&gt;2025,$BN$22,$BS147&lt;2025,$BN$22)</f>
        <v>365</v>
      </c>
      <c r="BO147" s="116" cm="1">
        <f t="array" ref="BO147">_xlfn.IFS($BF147=2026,$BI147,$BS147=2026,$BV147,$BF147&lt;2026,$BO$22,$BS147&gt;2026,$BO$22,$BF147&gt;2026,$BO$22,$BS147&lt;2026,$BO$22)</f>
        <v>365</v>
      </c>
      <c r="BP147" s="116" cm="1">
        <f t="array" ref="BP147">_xlfn.IFS($BF147=2027,$BI147,$BS147=2027,$BV147,$BF147&lt;2027,$BP$22,$BS147&gt;2027,$BP$22,$BF147&gt;2027,$BP$22,$BS147&lt;2027,$BP$22)</f>
        <v>365</v>
      </c>
      <c r="BQ147" s="116" cm="1">
        <f t="array" ref="BQ147">_xlfn.IFS($BF147=2028,$BI147,$BS147=2028,$BV147,$BF147&lt;2028,$BQ$22,$BS147&gt;2028,$BQ$22,$BF147&gt;2028,$BQ$22,$BS147&lt;2028,$BQ$22)</f>
        <v>366</v>
      </c>
      <c r="BR147" s="119" cm="1">
        <f t="array" ref="BR147">_xlfn.IFS($BF147=2029,$BI147,$BS147=2029,$BV147,$BF147&lt;2029,$BR$22,$BS147&gt;2029,$BR$22,$BF147&gt;2029,$BR$22,$BS147&lt;2029,$BR$22)</f>
        <v>365</v>
      </c>
      <c r="BS147" s="142">
        <f>YEAR(Table25[[#This Row],[Ja papildatvaļinājums - darbinieka darba beigšanas datums iestādē, ja darbs projektā nav beigts  31.decembrī5]])</f>
        <v>1900</v>
      </c>
      <c r="BT147" s="141">
        <f>MONTH(Table25[[#This Row],[Ja papildatvaļinājums - darbinieka darba beigšanas datums iestādē, ja darbs projektā nav beigts  31.decembrī5]])</f>
        <v>1</v>
      </c>
      <c r="BU147" s="141">
        <f>DAY(Table25[[#This Row],[Ja papildatvaļinājums - darbinieka darba beigšanas datums iestādē, ja darbs projektā nav beigts  31.decembrī5]])</f>
        <v>0</v>
      </c>
      <c r="BV147" s="141">
        <f>IF(YEAR($J147)=YEAR($K147),MIN(DATE($BS147,$BT147,$BU147),$K147)-MAX(DATE($BF147,$BG147,$BH147),$J147)+1,MIN(DATE($BS147,$BT147,$BU147),$K147)-MAX(DATE(Table25[[#This Row],[Darba beigu gads iestādē]],1,1))+1)</f>
        <v>1</v>
      </c>
    </row>
    <row r="148" spans="1:74" x14ac:dyDescent="0.3">
      <c r="A148" s="26">
        <v>125</v>
      </c>
      <c r="B148" s="3"/>
      <c r="C148" s="197"/>
      <c r="D148" s="198"/>
      <c r="E148" s="63">
        <f>SUMIF(Table25[[#This Row],[b.2021]:[c.2029]],"&gt;0",Table25[[#This Row],[b.2021]:[c.2029]])</f>
        <v>0</v>
      </c>
      <c r="F148" s="189"/>
      <c r="G148" s="190"/>
      <c r="H148" s="66">
        <f>Table25[[#This Row],[Atvaļinājuma dienu skaits, kas projektā attiecināts iepriekšējos MP ]]+Table25[[#This Row],[Atvaļinājuma dienu skaits, kas pieprasīts šajā MP3]]</f>
        <v>0</v>
      </c>
      <c r="I148" s="29">
        <f>Table25[[#This Row],[Atvaļinājums proporcionāli nostrādātajam laikam projektā (Visi atvaļinājumi kopā)]]-H148</f>
        <v>0</v>
      </c>
      <c r="J148" s="191"/>
      <c r="K148" s="192"/>
      <c r="L148" s="193"/>
      <c r="M148" s="194"/>
      <c r="N148" s="194"/>
      <c r="O148" s="194"/>
      <c r="P148" s="194"/>
      <c r="Q148" s="194"/>
      <c r="R148" s="194"/>
      <c r="S148" s="194"/>
      <c r="T148" s="195"/>
      <c r="U148" s="196"/>
      <c r="V148" s="106">
        <f>IF(COUNT(Table25[[#This Row],[Darba sākuma datums1]:[Amata pienākumu izpildes termiņš, vai darba beigu datums par kuru iesniegts MP2]])=2,MIN(DATE($V$23,12,31),$D148)-MAX(DATE($V$23,1,1),$C148)+1,0)</f>
        <v>0</v>
      </c>
      <c r="W148" s="99">
        <f>IF(COUNT(Table25[[#This Row],[Darba sākuma datums1]:[Amata pienākumu izpildes termiņš, vai darba beigu datums par kuru iesniegts MP2]])=2,MIN(DATE($W$23,12,31),$D148)-MAX(DATE($W$23,1,1),$C148)+1,0)</f>
        <v>0</v>
      </c>
      <c r="X148" s="99">
        <f>IF(COUNT(Table25[[#This Row],[Darba sākuma datums1]:[Amata pienākumu izpildes termiņš, vai darba beigu datums par kuru iesniegts MP2]])=2,MIN(DATE($X$23,12,31),$D148)-MAX(DATE($X$23,1,1),$C148)+1,0)</f>
        <v>0</v>
      </c>
      <c r="Y148" s="99">
        <f>IF(COUNT(Table25[[#This Row],[Darba sākuma datums1]:[Amata pienākumu izpildes termiņš, vai darba beigu datums par kuru iesniegts MP2]])=2,MIN(DATE($Y$23,12,31),$D148)-MAX(DATE($Y$23,1,1),$C148)+1,0)</f>
        <v>0</v>
      </c>
      <c r="Z148" s="99">
        <f>IF(COUNT(Table25[[#This Row],[Darba sākuma datums1]:[Amata pienākumu izpildes termiņš, vai darba beigu datums par kuru iesniegts MP2]])=2,MIN(DATE($Z$23,12,31),$D148)-MAX(DATE(Z$23,1,1),$C148)+1,0)</f>
        <v>0</v>
      </c>
      <c r="AA148" s="99">
        <f>IF(COUNT(Table25[[#This Row],[Darba sākuma datums1]:[Amata pienākumu izpildes termiņš, vai darba beigu datums par kuru iesniegts MP2]])=2,MIN(DATE($AA$23,12,31),$D148)-MAX(DATE($AA$23,1,1),$C148)+1,0)</f>
        <v>0</v>
      </c>
      <c r="AB148" s="99">
        <f>IF(COUNT(Table25[[#This Row],[Darba sākuma datums1]:[Amata pienākumu izpildes termiņš, vai darba beigu datums par kuru iesniegts MP2]])=2,MIN(DATE($AB$23,12,31),$D148)-MAX(DATE($AB$23,1,1),$C148)+1,0)</f>
        <v>0</v>
      </c>
      <c r="AC148" s="99">
        <f>IF(COUNT(Table25[[#This Row],[Darba sākuma datums1]:[Amata pienākumu izpildes termiņš, vai darba beigu datums par kuru iesniegts MP2]])=2,MIN(DATE($AC$23,12,31),$D148)-MAX(DATE($AC$23,1,1),$C148)+1,0)</f>
        <v>0</v>
      </c>
      <c r="AD148" s="109">
        <f>IF(COUNT(Table25[[#This Row],[Darba sākuma datums1]:[Amata pienākumu izpildes termiņš, vai darba beigu datums par kuru iesniegts MP2]])=2,MIN(DATE($AD$23,12,31),$D148)-MAX(DATE($AD$23,1,1),$C148)+1,0)</f>
        <v>0</v>
      </c>
      <c r="AE148" s="106">
        <f t="shared" si="21"/>
        <v>0</v>
      </c>
      <c r="AF148" s="99">
        <f t="shared" si="12"/>
        <v>0</v>
      </c>
      <c r="AG148" s="99">
        <f t="shared" si="13"/>
        <v>0</v>
      </c>
      <c r="AH148" s="99">
        <f t="shared" si="14"/>
        <v>0</v>
      </c>
      <c r="AI148" s="99">
        <f t="shared" si="15"/>
        <v>0</v>
      </c>
      <c r="AJ148" s="99">
        <f t="shared" si="16"/>
        <v>0</v>
      </c>
      <c r="AK148" s="99">
        <f t="shared" si="17"/>
        <v>0</v>
      </c>
      <c r="AL148" s="99">
        <f t="shared" si="18"/>
        <v>0</v>
      </c>
      <c r="AM148" s="100">
        <f t="shared" si="19"/>
        <v>0</v>
      </c>
      <c r="AN148" s="103" t="e">
        <f>Table25[[#This Row],[2021]]/Table25[[#This Row],[d.2021]]</f>
        <v>#DIV/0!</v>
      </c>
      <c r="AO148" s="104" t="e">
        <f>Table25[[#This Row],[2022]]/Table25[[#This Row],[d.2022]]</f>
        <v>#DIV/0!</v>
      </c>
      <c r="AP148" s="104" t="e">
        <f>Table25[[#This Row],[2023]]/Table25[[#This Row],[d.2023]]</f>
        <v>#DIV/0!</v>
      </c>
      <c r="AQ148" s="104" t="e">
        <f>Table25[[#This Row],[2024]]/Table25[[#This Row],[d.2024]]</f>
        <v>#DIV/0!</v>
      </c>
      <c r="AR148" s="104" t="e">
        <f>Table25[[#This Row],[2025]]/Table25[[#This Row],[d.2025]]</f>
        <v>#DIV/0!</v>
      </c>
      <c r="AS148" s="104" t="e">
        <f>Table25[[#This Row],[2026]]/Table25[[#This Row],[d.2026]]</f>
        <v>#DIV/0!</v>
      </c>
      <c r="AT148" s="104" t="e">
        <f>Table25[[#This Row],[2027]]/Table25[[#This Row],[d.2027]]</f>
        <v>#DIV/0!</v>
      </c>
      <c r="AU148" s="104" t="e">
        <f>Table25[[#This Row],[2028]]/Table25[[#This Row],[d.2028]]</f>
        <v>#DIV/0!</v>
      </c>
      <c r="AV148" s="108" t="e">
        <f>Table25[[#This Row],[2029]]/Table25[[#This Row],[d.2029]]</f>
        <v>#DIV/0!</v>
      </c>
      <c r="AW148" s="97" t="e">
        <f>Table25[[#This Row],[e.2021]]/Table25[[#This Row],[Papildatvaļinājums par 20216]]</f>
        <v>#DIV/0!</v>
      </c>
      <c r="AX148" s="97" t="e">
        <f>Table25[[#This Row],[e.2022]]/Table25[[#This Row],[Papildatvaļinājums par 20226]]</f>
        <v>#DIV/0!</v>
      </c>
      <c r="AY148" s="97" t="e">
        <f>Table25[[#This Row],[e.2023]]/Table25[[#This Row],[Papildatvaļinājums par 20236]]</f>
        <v>#DIV/0!</v>
      </c>
      <c r="AZ148" s="97" t="e">
        <f>Table25[[#This Row],[e.2024]]/Table25[[#This Row],[Papildatvaļinājums par 20246]]</f>
        <v>#DIV/0!</v>
      </c>
      <c r="BA148" s="97" t="e">
        <f>Table25[[#This Row],[e.2025]]/Table25[[#This Row],[Papildatvaļinājums par 20256]]</f>
        <v>#DIV/0!</v>
      </c>
      <c r="BB148" s="97" t="e">
        <f>Table25[[#This Row],[e.2026]]/Table25[[#This Row],[Papildatvaļinājums par 20266]]</f>
        <v>#DIV/0!</v>
      </c>
      <c r="BC148" s="97" t="e">
        <f>Table25[[#This Row],[e.2027]]/Table25[[#This Row],[Papildatvaļinājums par 20276]]</f>
        <v>#DIV/0!</v>
      </c>
      <c r="BD148" s="97" t="e">
        <f>Table25[[#This Row],[e.2028]]/Table25[[#This Row],[Papildatvaļinājums par 20286]]</f>
        <v>#DIV/0!</v>
      </c>
      <c r="BE148" s="98" t="e">
        <f>Table25[[#This Row],[e.2029]]/Table25[[#This Row],[Papildatvaļinājums par 20296]]</f>
        <v>#DIV/0!</v>
      </c>
      <c r="BF148" s="85">
        <f>YEAR(Table25[[#This Row],[Ja papildatvaļinājums - darbinieka darba uzsākšana iestādē, ja darbs projektā nav uzsākts 1.janvārī4]])</f>
        <v>1900</v>
      </c>
      <c r="BG148" s="86">
        <f>MONTH(Table25[[#This Row],[Ja papildatvaļinājums - darbinieka darba uzsākšana iestādē, ja darbs projektā nav uzsākts 1.janvārī4]])</f>
        <v>1</v>
      </c>
      <c r="BH148" s="86">
        <f>DAY(Table25[[#This Row],[Ja papildatvaļinājums - darbinieka darba uzsākšana iestādē, ja darbs projektā nav uzsākts 1.janvārī4]])</f>
        <v>0</v>
      </c>
      <c r="BI148" s="147">
        <f t="shared" si="22"/>
        <v>1</v>
      </c>
      <c r="BJ148" s="144" cm="1">
        <f t="array" ref="BJ148">_xlfn.IFS($BF148=2021,$BI148,$BS148=2021,$BV148,$BF148&lt;2021,$BJ$22,$BS148&gt;2021,$BJ$22,$BF148&gt;2021,$BJ$22,$BS148&lt;2021,$BJ$22)</f>
        <v>365</v>
      </c>
      <c r="BK148" s="116" cm="1">
        <f t="array" ref="BK148">_xlfn.IFS($BF148=2022,$BI148,$BS148=2022,$BV148,$BF148&lt;2022,$BK$22,$BS148&gt;2022,$BK$22,$BF148&gt;2022,$BK$22,$BS148&lt;2022,$BK$22)</f>
        <v>365</v>
      </c>
      <c r="BL148" s="116" cm="1">
        <f t="array" ref="BL148">_xlfn.IFS($BF148=2023,$BI148,$BS148=2023,$BV148,$BF148&lt;2023,$BL$22,$BS148&gt;2023,$BL$22,$BF148&gt;2023,$BL$22,$BS148&lt;2023,$BL$22)</f>
        <v>365</v>
      </c>
      <c r="BM148" s="116" cm="1">
        <f t="array" ref="BM148">_xlfn.IFS($BF148=2024,$BI148,$BS148=2024,$BV148,$BF148&lt;2024,$BM$22,$BS148&gt;2024,$BM$22,$BF148&gt;2024,$BM$22,$BS148&lt;2024,$BM$22)</f>
        <v>366</v>
      </c>
      <c r="BN148" s="116" cm="1">
        <f t="array" ref="BN148">_xlfn.IFS($BF148=2025,$BI148,$BS148=2025,$BV148,$BF148&lt;2025,$BN$22,$BS148&gt;2025,$BN$22,$BF148&gt;2025,$BN$22,$BS148&lt;2025,$BN$22)</f>
        <v>365</v>
      </c>
      <c r="BO148" s="116" cm="1">
        <f t="array" ref="BO148">_xlfn.IFS($BF148=2026,$BI148,$BS148=2026,$BV148,$BF148&lt;2026,$BO$22,$BS148&gt;2026,$BO$22,$BF148&gt;2026,$BO$22,$BS148&lt;2026,$BO$22)</f>
        <v>365</v>
      </c>
      <c r="BP148" s="116" cm="1">
        <f t="array" ref="BP148">_xlfn.IFS($BF148=2027,$BI148,$BS148=2027,$BV148,$BF148&lt;2027,$BP$22,$BS148&gt;2027,$BP$22,$BF148&gt;2027,$BP$22,$BS148&lt;2027,$BP$22)</f>
        <v>365</v>
      </c>
      <c r="BQ148" s="116" cm="1">
        <f t="array" ref="BQ148">_xlfn.IFS($BF148=2028,$BI148,$BS148=2028,$BV148,$BF148&lt;2028,$BQ$22,$BS148&gt;2028,$BQ$22,$BF148&gt;2028,$BQ$22,$BS148&lt;2028,$BQ$22)</f>
        <v>366</v>
      </c>
      <c r="BR148" s="119" cm="1">
        <f t="array" ref="BR148">_xlfn.IFS($BF148=2029,$BI148,$BS148=2029,$BV148,$BF148&lt;2029,$BR$22,$BS148&gt;2029,$BR$22,$BF148&gt;2029,$BR$22,$BS148&lt;2029,$BR$22)</f>
        <v>365</v>
      </c>
      <c r="BS148" s="142">
        <f>YEAR(Table25[[#This Row],[Ja papildatvaļinājums - darbinieka darba beigšanas datums iestādē, ja darbs projektā nav beigts  31.decembrī5]])</f>
        <v>1900</v>
      </c>
      <c r="BT148" s="141">
        <f>MONTH(Table25[[#This Row],[Ja papildatvaļinājums - darbinieka darba beigšanas datums iestādē, ja darbs projektā nav beigts  31.decembrī5]])</f>
        <v>1</v>
      </c>
      <c r="BU148" s="141">
        <f>DAY(Table25[[#This Row],[Ja papildatvaļinājums - darbinieka darba beigšanas datums iestādē, ja darbs projektā nav beigts  31.decembrī5]])</f>
        <v>0</v>
      </c>
      <c r="BV148" s="141">
        <f>IF(YEAR($J148)=YEAR($K148),MIN(DATE($BS148,$BT148,$BU148),$K148)-MAX(DATE($BF148,$BG148,$BH148),$J148)+1,MIN(DATE($BS148,$BT148,$BU148),$K148)-MAX(DATE(Table25[[#This Row],[Darba beigu gads iestādē]],1,1))+1)</f>
        <v>1</v>
      </c>
    </row>
    <row r="149" spans="1:74" x14ac:dyDescent="0.3">
      <c r="A149" s="26">
        <v>126</v>
      </c>
      <c r="B149" s="3"/>
      <c r="C149" s="197"/>
      <c r="D149" s="198"/>
      <c r="E149" s="63">
        <f>SUMIF(Table25[[#This Row],[b.2021]:[c.2029]],"&gt;0",Table25[[#This Row],[b.2021]:[c.2029]])</f>
        <v>0</v>
      </c>
      <c r="F149" s="189"/>
      <c r="G149" s="190"/>
      <c r="H149" s="66">
        <f>Table25[[#This Row],[Atvaļinājuma dienu skaits, kas projektā attiecināts iepriekšējos MP ]]+Table25[[#This Row],[Atvaļinājuma dienu skaits, kas pieprasīts šajā MP3]]</f>
        <v>0</v>
      </c>
      <c r="I149" s="29">
        <f>Table25[[#This Row],[Atvaļinājums proporcionāli nostrādātajam laikam projektā (Visi atvaļinājumi kopā)]]-H149</f>
        <v>0</v>
      </c>
      <c r="J149" s="191"/>
      <c r="K149" s="192"/>
      <c r="L149" s="193"/>
      <c r="M149" s="194"/>
      <c r="N149" s="194"/>
      <c r="O149" s="194"/>
      <c r="P149" s="194"/>
      <c r="Q149" s="194"/>
      <c r="R149" s="194"/>
      <c r="S149" s="194"/>
      <c r="T149" s="195"/>
      <c r="U149" s="196"/>
      <c r="V149" s="106">
        <f>IF(COUNT(Table25[[#This Row],[Darba sākuma datums1]:[Amata pienākumu izpildes termiņš, vai darba beigu datums par kuru iesniegts MP2]])=2,MIN(DATE($V$23,12,31),$D149)-MAX(DATE($V$23,1,1),$C149)+1,0)</f>
        <v>0</v>
      </c>
      <c r="W149" s="99">
        <f>IF(COUNT(Table25[[#This Row],[Darba sākuma datums1]:[Amata pienākumu izpildes termiņš, vai darba beigu datums par kuru iesniegts MP2]])=2,MIN(DATE($W$23,12,31),$D149)-MAX(DATE($W$23,1,1),$C149)+1,0)</f>
        <v>0</v>
      </c>
      <c r="X149" s="99">
        <f>IF(COUNT(Table25[[#This Row],[Darba sākuma datums1]:[Amata pienākumu izpildes termiņš, vai darba beigu datums par kuru iesniegts MP2]])=2,MIN(DATE($X$23,12,31),$D149)-MAX(DATE($X$23,1,1),$C149)+1,0)</f>
        <v>0</v>
      </c>
      <c r="Y149" s="99">
        <f>IF(COUNT(Table25[[#This Row],[Darba sākuma datums1]:[Amata pienākumu izpildes termiņš, vai darba beigu datums par kuru iesniegts MP2]])=2,MIN(DATE($Y$23,12,31),$D149)-MAX(DATE($Y$23,1,1),$C149)+1,0)</f>
        <v>0</v>
      </c>
      <c r="Z149" s="99">
        <f>IF(COUNT(Table25[[#This Row],[Darba sākuma datums1]:[Amata pienākumu izpildes termiņš, vai darba beigu datums par kuru iesniegts MP2]])=2,MIN(DATE($Z$23,12,31),$D149)-MAX(DATE(Z$23,1,1),$C149)+1,0)</f>
        <v>0</v>
      </c>
      <c r="AA149" s="99">
        <f>IF(COUNT(Table25[[#This Row],[Darba sākuma datums1]:[Amata pienākumu izpildes termiņš, vai darba beigu datums par kuru iesniegts MP2]])=2,MIN(DATE($AA$23,12,31),$D149)-MAX(DATE($AA$23,1,1),$C149)+1,0)</f>
        <v>0</v>
      </c>
      <c r="AB149" s="99">
        <f>IF(COUNT(Table25[[#This Row],[Darba sākuma datums1]:[Amata pienākumu izpildes termiņš, vai darba beigu datums par kuru iesniegts MP2]])=2,MIN(DATE($AB$23,12,31),$D149)-MAX(DATE($AB$23,1,1),$C149)+1,0)</f>
        <v>0</v>
      </c>
      <c r="AC149" s="99">
        <f>IF(COUNT(Table25[[#This Row],[Darba sākuma datums1]:[Amata pienākumu izpildes termiņš, vai darba beigu datums par kuru iesniegts MP2]])=2,MIN(DATE($AC$23,12,31),$D149)-MAX(DATE($AC$23,1,1),$C149)+1,0)</f>
        <v>0</v>
      </c>
      <c r="AD149" s="109">
        <f>IF(COUNT(Table25[[#This Row],[Darba sākuma datums1]:[Amata pienākumu izpildes termiņš, vai darba beigu datums par kuru iesniegts MP2]])=2,MIN(DATE($AD$23,12,31),$D149)-MAX(DATE($AD$23,1,1),$C149)+1,0)</f>
        <v>0</v>
      </c>
      <c r="AE149" s="106">
        <f t="shared" si="21"/>
        <v>0</v>
      </c>
      <c r="AF149" s="99">
        <f t="shared" si="12"/>
        <v>0</v>
      </c>
      <c r="AG149" s="99">
        <f t="shared" si="13"/>
        <v>0</v>
      </c>
      <c r="AH149" s="99">
        <f t="shared" si="14"/>
        <v>0</v>
      </c>
      <c r="AI149" s="99">
        <f t="shared" si="15"/>
        <v>0</v>
      </c>
      <c r="AJ149" s="99">
        <f t="shared" si="16"/>
        <v>0</v>
      </c>
      <c r="AK149" s="99">
        <f t="shared" si="17"/>
        <v>0</v>
      </c>
      <c r="AL149" s="99">
        <f t="shared" si="18"/>
        <v>0</v>
      </c>
      <c r="AM149" s="100">
        <f t="shared" si="19"/>
        <v>0</v>
      </c>
      <c r="AN149" s="103" t="e">
        <f>Table25[[#This Row],[2021]]/Table25[[#This Row],[d.2021]]</f>
        <v>#DIV/0!</v>
      </c>
      <c r="AO149" s="104" t="e">
        <f>Table25[[#This Row],[2022]]/Table25[[#This Row],[d.2022]]</f>
        <v>#DIV/0!</v>
      </c>
      <c r="AP149" s="104" t="e">
        <f>Table25[[#This Row],[2023]]/Table25[[#This Row],[d.2023]]</f>
        <v>#DIV/0!</v>
      </c>
      <c r="AQ149" s="104" t="e">
        <f>Table25[[#This Row],[2024]]/Table25[[#This Row],[d.2024]]</f>
        <v>#DIV/0!</v>
      </c>
      <c r="AR149" s="104" t="e">
        <f>Table25[[#This Row],[2025]]/Table25[[#This Row],[d.2025]]</f>
        <v>#DIV/0!</v>
      </c>
      <c r="AS149" s="104" t="e">
        <f>Table25[[#This Row],[2026]]/Table25[[#This Row],[d.2026]]</f>
        <v>#DIV/0!</v>
      </c>
      <c r="AT149" s="104" t="e">
        <f>Table25[[#This Row],[2027]]/Table25[[#This Row],[d.2027]]</f>
        <v>#DIV/0!</v>
      </c>
      <c r="AU149" s="104" t="e">
        <f>Table25[[#This Row],[2028]]/Table25[[#This Row],[d.2028]]</f>
        <v>#DIV/0!</v>
      </c>
      <c r="AV149" s="108" t="e">
        <f>Table25[[#This Row],[2029]]/Table25[[#This Row],[d.2029]]</f>
        <v>#DIV/0!</v>
      </c>
      <c r="AW149" s="97" t="e">
        <f>Table25[[#This Row],[e.2021]]/Table25[[#This Row],[Papildatvaļinājums par 20216]]</f>
        <v>#DIV/0!</v>
      </c>
      <c r="AX149" s="97" t="e">
        <f>Table25[[#This Row],[e.2022]]/Table25[[#This Row],[Papildatvaļinājums par 20226]]</f>
        <v>#DIV/0!</v>
      </c>
      <c r="AY149" s="97" t="e">
        <f>Table25[[#This Row],[e.2023]]/Table25[[#This Row],[Papildatvaļinājums par 20236]]</f>
        <v>#DIV/0!</v>
      </c>
      <c r="AZ149" s="97" t="e">
        <f>Table25[[#This Row],[e.2024]]/Table25[[#This Row],[Papildatvaļinājums par 20246]]</f>
        <v>#DIV/0!</v>
      </c>
      <c r="BA149" s="97" t="e">
        <f>Table25[[#This Row],[e.2025]]/Table25[[#This Row],[Papildatvaļinājums par 20256]]</f>
        <v>#DIV/0!</v>
      </c>
      <c r="BB149" s="97" t="e">
        <f>Table25[[#This Row],[e.2026]]/Table25[[#This Row],[Papildatvaļinājums par 20266]]</f>
        <v>#DIV/0!</v>
      </c>
      <c r="BC149" s="97" t="e">
        <f>Table25[[#This Row],[e.2027]]/Table25[[#This Row],[Papildatvaļinājums par 20276]]</f>
        <v>#DIV/0!</v>
      </c>
      <c r="BD149" s="97" t="e">
        <f>Table25[[#This Row],[e.2028]]/Table25[[#This Row],[Papildatvaļinājums par 20286]]</f>
        <v>#DIV/0!</v>
      </c>
      <c r="BE149" s="98" t="e">
        <f>Table25[[#This Row],[e.2029]]/Table25[[#This Row],[Papildatvaļinājums par 20296]]</f>
        <v>#DIV/0!</v>
      </c>
      <c r="BF149" s="85">
        <f>YEAR(Table25[[#This Row],[Ja papildatvaļinājums - darbinieka darba uzsākšana iestādē, ja darbs projektā nav uzsākts 1.janvārī4]])</f>
        <v>1900</v>
      </c>
      <c r="BG149" s="86">
        <f>MONTH(Table25[[#This Row],[Ja papildatvaļinājums - darbinieka darba uzsākšana iestādē, ja darbs projektā nav uzsākts 1.janvārī4]])</f>
        <v>1</v>
      </c>
      <c r="BH149" s="86">
        <f>DAY(Table25[[#This Row],[Ja papildatvaļinājums - darbinieka darba uzsākšana iestādē, ja darbs projektā nav uzsākts 1.janvārī4]])</f>
        <v>0</v>
      </c>
      <c r="BI149" s="147">
        <f t="shared" si="22"/>
        <v>1</v>
      </c>
      <c r="BJ149" s="144" cm="1">
        <f t="array" ref="BJ149">_xlfn.IFS($BF149=2021,$BI149,$BS149=2021,$BV149,$BF149&lt;2021,$BJ$22,$BS149&gt;2021,$BJ$22,$BF149&gt;2021,$BJ$22,$BS149&lt;2021,$BJ$22)</f>
        <v>365</v>
      </c>
      <c r="BK149" s="116" cm="1">
        <f t="array" ref="BK149">_xlfn.IFS($BF149=2022,$BI149,$BS149=2022,$BV149,$BF149&lt;2022,$BK$22,$BS149&gt;2022,$BK$22,$BF149&gt;2022,$BK$22,$BS149&lt;2022,$BK$22)</f>
        <v>365</v>
      </c>
      <c r="BL149" s="116" cm="1">
        <f t="array" ref="BL149">_xlfn.IFS($BF149=2023,$BI149,$BS149=2023,$BV149,$BF149&lt;2023,$BL$22,$BS149&gt;2023,$BL$22,$BF149&gt;2023,$BL$22,$BS149&lt;2023,$BL$22)</f>
        <v>365</v>
      </c>
      <c r="BM149" s="116" cm="1">
        <f t="array" ref="BM149">_xlfn.IFS($BF149=2024,$BI149,$BS149=2024,$BV149,$BF149&lt;2024,$BM$22,$BS149&gt;2024,$BM$22,$BF149&gt;2024,$BM$22,$BS149&lt;2024,$BM$22)</f>
        <v>366</v>
      </c>
      <c r="BN149" s="116" cm="1">
        <f t="array" ref="BN149">_xlfn.IFS($BF149=2025,$BI149,$BS149=2025,$BV149,$BF149&lt;2025,$BN$22,$BS149&gt;2025,$BN$22,$BF149&gt;2025,$BN$22,$BS149&lt;2025,$BN$22)</f>
        <v>365</v>
      </c>
      <c r="BO149" s="116" cm="1">
        <f t="array" ref="BO149">_xlfn.IFS($BF149=2026,$BI149,$BS149=2026,$BV149,$BF149&lt;2026,$BO$22,$BS149&gt;2026,$BO$22,$BF149&gt;2026,$BO$22,$BS149&lt;2026,$BO$22)</f>
        <v>365</v>
      </c>
      <c r="BP149" s="116" cm="1">
        <f t="array" ref="BP149">_xlfn.IFS($BF149=2027,$BI149,$BS149=2027,$BV149,$BF149&lt;2027,$BP$22,$BS149&gt;2027,$BP$22,$BF149&gt;2027,$BP$22,$BS149&lt;2027,$BP$22)</f>
        <v>365</v>
      </c>
      <c r="BQ149" s="116" cm="1">
        <f t="array" ref="BQ149">_xlfn.IFS($BF149=2028,$BI149,$BS149=2028,$BV149,$BF149&lt;2028,$BQ$22,$BS149&gt;2028,$BQ$22,$BF149&gt;2028,$BQ$22,$BS149&lt;2028,$BQ$22)</f>
        <v>366</v>
      </c>
      <c r="BR149" s="119" cm="1">
        <f t="array" ref="BR149">_xlfn.IFS($BF149=2029,$BI149,$BS149=2029,$BV149,$BF149&lt;2029,$BR$22,$BS149&gt;2029,$BR$22,$BF149&gt;2029,$BR$22,$BS149&lt;2029,$BR$22)</f>
        <v>365</v>
      </c>
      <c r="BS149" s="142">
        <f>YEAR(Table25[[#This Row],[Ja papildatvaļinājums - darbinieka darba beigšanas datums iestādē, ja darbs projektā nav beigts  31.decembrī5]])</f>
        <v>1900</v>
      </c>
      <c r="BT149" s="141">
        <f>MONTH(Table25[[#This Row],[Ja papildatvaļinājums - darbinieka darba beigšanas datums iestādē, ja darbs projektā nav beigts  31.decembrī5]])</f>
        <v>1</v>
      </c>
      <c r="BU149" s="141">
        <f>DAY(Table25[[#This Row],[Ja papildatvaļinājums - darbinieka darba beigšanas datums iestādē, ja darbs projektā nav beigts  31.decembrī5]])</f>
        <v>0</v>
      </c>
      <c r="BV149" s="141">
        <f>IF(YEAR($J149)=YEAR($K149),MIN(DATE($BS149,$BT149,$BU149),$K149)-MAX(DATE($BF149,$BG149,$BH149),$J149)+1,MIN(DATE($BS149,$BT149,$BU149),$K149)-MAX(DATE(Table25[[#This Row],[Darba beigu gads iestādē]],1,1))+1)</f>
        <v>1</v>
      </c>
    </row>
    <row r="150" spans="1:74" x14ac:dyDescent="0.3">
      <c r="A150" s="26">
        <v>127</v>
      </c>
      <c r="B150" s="3"/>
      <c r="C150" s="197"/>
      <c r="D150" s="198"/>
      <c r="E150" s="63">
        <f>SUMIF(Table25[[#This Row],[b.2021]:[c.2029]],"&gt;0",Table25[[#This Row],[b.2021]:[c.2029]])</f>
        <v>0</v>
      </c>
      <c r="F150" s="189"/>
      <c r="G150" s="190"/>
      <c r="H150" s="66">
        <f>Table25[[#This Row],[Atvaļinājuma dienu skaits, kas projektā attiecināts iepriekšējos MP ]]+Table25[[#This Row],[Atvaļinājuma dienu skaits, kas pieprasīts šajā MP3]]</f>
        <v>0</v>
      </c>
      <c r="I150" s="29">
        <f>Table25[[#This Row],[Atvaļinājums proporcionāli nostrādātajam laikam projektā (Visi atvaļinājumi kopā)]]-H150</f>
        <v>0</v>
      </c>
      <c r="J150" s="191"/>
      <c r="K150" s="192"/>
      <c r="L150" s="193"/>
      <c r="M150" s="194"/>
      <c r="N150" s="194"/>
      <c r="O150" s="194"/>
      <c r="P150" s="194"/>
      <c r="Q150" s="194"/>
      <c r="R150" s="194"/>
      <c r="S150" s="194"/>
      <c r="T150" s="195"/>
      <c r="U150" s="196"/>
      <c r="V150" s="106">
        <f>IF(COUNT(Table25[[#This Row],[Darba sākuma datums1]:[Amata pienākumu izpildes termiņš, vai darba beigu datums par kuru iesniegts MP2]])=2,MIN(DATE($V$23,12,31),$D150)-MAX(DATE($V$23,1,1),$C150)+1,0)</f>
        <v>0</v>
      </c>
      <c r="W150" s="99">
        <f>IF(COUNT(Table25[[#This Row],[Darba sākuma datums1]:[Amata pienākumu izpildes termiņš, vai darba beigu datums par kuru iesniegts MP2]])=2,MIN(DATE($W$23,12,31),$D150)-MAX(DATE($W$23,1,1),$C150)+1,0)</f>
        <v>0</v>
      </c>
      <c r="X150" s="99">
        <f>IF(COUNT(Table25[[#This Row],[Darba sākuma datums1]:[Amata pienākumu izpildes termiņš, vai darba beigu datums par kuru iesniegts MP2]])=2,MIN(DATE($X$23,12,31),$D150)-MAX(DATE($X$23,1,1),$C150)+1,0)</f>
        <v>0</v>
      </c>
      <c r="Y150" s="99">
        <f>IF(COUNT(Table25[[#This Row],[Darba sākuma datums1]:[Amata pienākumu izpildes termiņš, vai darba beigu datums par kuru iesniegts MP2]])=2,MIN(DATE($Y$23,12,31),$D150)-MAX(DATE($Y$23,1,1),$C150)+1,0)</f>
        <v>0</v>
      </c>
      <c r="Z150" s="99">
        <f>IF(COUNT(Table25[[#This Row],[Darba sākuma datums1]:[Amata pienākumu izpildes termiņš, vai darba beigu datums par kuru iesniegts MP2]])=2,MIN(DATE($Z$23,12,31),$D150)-MAX(DATE(Z$23,1,1),$C150)+1,0)</f>
        <v>0</v>
      </c>
      <c r="AA150" s="99">
        <f>IF(COUNT(Table25[[#This Row],[Darba sākuma datums1]:[Amata pienākumu izpildes termiņš, vai darba beigu datums par kuru iesniegts MP2]])=2,MIN(DATE($AA$23,12,31),$D150)-MAX(DATE($AA$23,1,1),$C150)+1,0)</f>
        <v>0</v>
      </c>
      <c r="AB150" s="99">
        <f>IF(COUNT(Table25[[#This Row],[Darba sākuma datums1]:[Amata pienākumu izpildes termiņš, vai darba beigu datums par kuru iesniegts MP2]])=2,MIN(DATE($AB$23,12,31),$D150)-MAX(DATE($AB$23,1,1),$C150)+1,0)</f>
        <v>0</v>
      </c>
      <c r="AC150" s="99">
        <f>IF(COUNT(Table25[[#This Row],[Darba sākuma datums1]:[Amata pienākumu izpildes termiņš, vai darba beigu datums par kuru iesniegts MP2]])=2,MIN(DATE($AC$23,12,31),$D150)-MAX(DATE($AC$23,1,1),$C150)+1,0)</f>
        <v>0</v>
      </c>
      <c r="AD150" s="109">
        <f>IF(COUNT(Table25[[#This Row],[Darba sākuma datums1]:[Amata pienākumu izpildes termiņš, vai darba beigu datums par kuru iesniegts MP2]])=2,MIN(DATE($AD$23,12,31),$D150)-MAX(DATE($AD$23,1,1),$C150)+1,0)</f>
        <v>0</v>
      </c>
      <c r="AE150" s="106">
        <f t="shared" si="21"/>
        <v>0</v>
      </c>
      <c r="AF150" s="99">
        <f t="shared" si="12"/>
        <v>0</v>
      </c>
      <c r="AG150" s="99">
        <f t="shared" si="13"/>
        <v>0</v>
      </c>
      <c r="AH150" s="99">
        <f t="shared" si="14"/>
        <v>0</v>
      </c>
      <c r="AI150" s="99">
        <f t="shared" si="15"/>
        <v>0</v>
      </c>
      <c r="AJ150" s="99">
        <f t="shared" si="16"/>
        <v>0</v>
      </c>
      <c r="AK150" s="99">
        <f t="shared" si="17"/>
        <v>0</v>
      </c>
      <c r="AL150" s="99">
        <f t="shared" si="18"/>
        <v>0</v>
      </c>
      <c r="AM150" s="100">
        <f t="shared" si="19"/>
        <v>0</v>
      </c>
      <c r="AN150" s="103" t="e">
        <f>Table25[[#This Row],[2021]]/Table25[[#This Row],[d.2021]]</f>
        <v>#DIV/0!</v>
      </c>
      <c r="AO150" s="104" t="e">
        <f>Table25[[#This Row],[2022]]/Table25[[#This Row],[d.2022]]</f>
        <v>#DIV/0!</v>
      </c>
      <c r="AP150" s="104" t="e">
        <f>Table25[[#This Row],[2023]]/Table25[[#This Row],[d.2023]]</f>
        <v>#DIV/0!</v>
      </c>
      <c r="AQ150" s="104" t="e">
        <f>Table25[[#This Row],[2024]]/Table25[[#This Row],[d.2024]]</f>
        <v>#DIV/0!</v>
      </c>
      <c r="AR150" s="104" t="e">
        <f>Table25[[#This Row],[2025]]/Table25[[#This Row],[d.2025]]</f>
        <v>#DIV/0!</v>
      </c>
      <c r="AS150" s="104" t="e">
        <f>Table25[[#This Row],[2026]]/Table25[[#This Row],[d.2026]]</f>
        <v>#DIV/0!</v>
      </c>
      <c r="AT150" s="104" t="e">
        <f>Table25[[#This Row],[2027]]/Table25[[#This Row],[d.2027]]</f>
        <v>#DIV/0!</v>
      </c>
      <c r="AU150" s="104" t="e">
        <f>Table25[[#This Row],[2028]]/Table25[[#This Row],[d.2028]]</f>
        <v>#DIV/0!</v>
      </c>
      <c r="AV150" s="108" t="e">
        <f>Table25[[#This Row],[2029]]/Table25[[#This Row],[d.2029]]</f>
        <v>#DIV/0!</v>
      </c>
      <c r="AW150" s="97" t="e">
        <f>Table25[[#This Row],[e.2021]]/Table25[[#This Row],[Papildatvaļinājums par 20216]]</f>
        <v>#DIV/0!</v>
      </c>
      <c r="AX150" s="97" t="e">
        <f>Table25[[#This Row],[e.2022]]/Table25[[#This Row],[Papildatvaļinājums par 20226]]</f>
        <v>#DIV/0!</v>
      </c>
      <c r="AY150" s="97" t="e">
        <f>Table25[[#This Row],[e.2023]]/Table25[[#This Row],[Papildatvaļinājums par 20236]]</f>
        <v>#DIV/0!</v>
      </c>
      <c r="AZ150" s="97" t="e">
        <f>Table25[[#This Row],[e.2024]]/Table25[[#This Row],[Papildatvaļinājums par 20246]]</f>
        <v>#DIV/0!</v>
      </c>
      <c r="BA150" s="97" t="e">
        <f>Table25[[#This Row],[e.2025]]/Table25[[#This Row],[Papildatvaļinājums par 20256]]</f>
        <v>#DIV/0!</v>
      </c>
      <c r="BB150" s="97" t="e">
        <f>Table25[[#This Row],[e.2026]]/Table25[[#This Row],[Papildatvaļinājums par 20266]]</f>
        <v>#DIV/0!</v>
      </c>
      <c r="BC150" s="97" t="e">
        <f>Table25[[#This Row],[e.2027]]/Table25[[#This Row],[Papildatvaļinājums par 20276]]</f>
        <v>#DIV/0!</v>
      </c>
      <c r="BD150" s="97" t="e">
        <f>Table25[[#This Row],[e.2028]]/Table25[[#This Row],[Papildatvaļinājums par 20286]]</f>
        <v>#DIV/0!</v>
      </c>
      <c r="BE150" s="98" t="e">
        <f>Table25[[#This Row],[e.2029]]/Table25[[#This Row],[Papildatvaļinājums par 20296]]</f>
        <v>#DIV/0!</v>
      </c>
      <c r="BF150" s="85">
        <f>YEAR(Table25[[#This Row],[Ja papildatvaļinājums - darbinieka darba uzsākšana iestādē, ja darbs projektā nav uzsākts 1.janvārī4]])</f>
        <v>1900</v>
      </c>
      <c r="BG150" s="86">
        <f>MONTH(Table25[[#This Row],[Ja papildatvaļinājums - darbinieka darba uzsākšana iestādē, ja darbs projektā nav uzsākts 1.janvārī4]])</f>
        <v>1</v>
      </c>
      <c r="BH150" s="86">
        <f>DAY(Table25[[#This Row],[Ja papildatvaļinājums - darbinieka darba uzsākšana iestādē, ja darbs projektā nav uzsākts 1.janvārī4]])</f>
        <v>0</v>
      </c>
      <c r="BI150" s="147">
        <f t="shared" si="22"/>
        <v>1</v>
      </c>
      <c r="BJ150" s="144" cm="1">
        <f t="array" ref="BJ150">_xlfn.IFS($BF150=2021,$BI150,$BS150=2021,$BV150,$BF150&lt;2021,$BJ$22,$BS150&gt;2021,$BJ$22,$BF150&gt;2021,$BJ$22,$BS150&lt;2021,$BJ$22)</f>
        <v>365</v>
      </c>
      <c r="BK150" s="116" cm="1">
        <f t="array" ref="BK150">_xlfn.IFS($BF150=2022,$BI150,$BS150=2022,$BV150,$BF150&lt;2022,$BK$22,$BS150&gt;2022,$BK$22,$BF150&gt;2022,$BK$22,$BS150&lt;2022,$BK$22)</f>
        <v>365</v>
      </c>
      <c r="BL150" s="116" cm="1">
        <f t="array" ref="BL150">_xlfn.IFS($BF150=2023,$BI150,$BS150=2023,$BV150,$BF150&lt;2023,$BL$22,$BS150&gt;2023,$BL$22,$BF150&gt;2023,$BL$22,$BS150&lt;2023,$BL$22)</f>
        <v>365</v>
      </c>
      <c r="BM150" s="116" cm="1">
        <f t="array" ref="BM150">_xlfn.IFS($BF150=2024,$BI150,$BS150=2024,$BV150,$BF150&lt;2024,$BM$22,$BS150&gt;2024,$BM$22,$BF150&gt;2024,$BM$22,$BS150&lt;2024,$BM$22)</f>
        <v>366</v>
      </c>
      <c r="BN150" s="116" cm="1">
        <f t="array" ref="BN150">_xlfn.IFS($BF150=2025,$BI150,$BS150=2025,$BV150,$BF150&lt;2025,$BN$22,$BS150&gt;2025,$BN$22,$BF150&gt;2025,$BN$22,$BS150&lt;2025,$BN$22)</f>
        <v>365</v>
      </c>
      <c r="BO150" s="116" cm="1">
        <f t="array" ref="BO150">_xlfn.IFS($BF150=2026,$BI150,$BS150=2026,$BV150,$BF150&lt;2026,$BO$22,$BS150&gt;2026,$BO$22,$BF150&gt;2026,$BO$22,$BS150&lt;2026,$BO$22)</f>
        <v>365</v>
      </c>
      <c r="BP150" s="116" cm="1">
        <f t="array" ref="BP150">_xlfn.IFS($BF150=2027,$BI150,$BS150=2027,$BV150,$BF150&lt;2027,$BP$22,$BS150&gt;2027,$BP$22,$BF150&gt;2027,$BP$22,$BS150&lt;2027,$BP$22)</f>
        <v>365</v>
      </c>
      <c r="BQ150" s="116" cm="1">
        <f t="array" ref="BQ150">_xlfn.IFS($BF150=2028,$BI150,$BS150=2028,$BV150,$BF150&lt;2028,$BQ$22,$BS150&gt;2028,$BQ$22,$BF150&gt;2028,$BQ$22,$BS150&lt;2028,$BQ$22)</f>
        <v>366</v>
      </c>
      <c r="BR150" s="119" cm="1">
        <f t="array" ref="BR150">_xlfn.IFS($BF150=2029,$BI150,$BS150=2029,$BV150,$BF150&lt;2029,$BR$22,$BS150&gt;2029,$BR$22,$BF150&gt;2029,$BR$22,$BS150&lt;2029,$BR$22)</f>
        <v>365</v>
      </c>
      <c r="BS150" s="142">
        <f>YEAR(Table25[[#This Row],[Ja papildatvaļinājums - darbinieka darba beigšanas datums iestādē, ja darbs projektā nav beigts  31.decembrī5]])</f>
        <v>1900</v>
      </c>
      <c r="BT150" s="141">
        <f>MONTH(Table25[[#This Row],[Ja papildatvaļinājums - darbinieka darba beigšanas datums iestādē, ja darbs projektā nav beigts  31.decembrī5]])</f>
        <v>1</v>
      </c>
      <c r="BU150" s="141">
        <f>DAY(Table25[[#This Row],[Ja papildatvaļinājums - darbinieka darba beigšanas datums iestādē, ja darbs projektā nav beigts  31.decembrī5]])</f>
        <v>0</v>
      </c>
      <c r="BV150" s="141">
        <f>IF(YEAR($J150)=YEAR($K150),MIN(DATE($BS150,$BT150,$BU150),$K150)-MAX(DATE($BF150,$BG150,$BH150),$J150)+1,MIN(DATE($BS150,$BT150,$BU150),$K150)-MAX(DATE(Table25[[#This Row],[Darba beigu gads iestādē]],1,1))+1)</f>
        <v>1</v>
      </c>
    </row>
    <row r="151" spans="1:74" x14ac:dyDescent="0.3">
      <c r="A151" s="26">
        <v>128</v>
      </c>
      <c r="B151" s="3"/>
      <c r="C151" s="197"/>
      <c r="D151" s="198"/>
      <c r="E151" s="63">
        <f>SUMIF(Table25[[#This Row],[b.2021]:[c.2029]],"&gt;0",Table25[[#This Row],[b.2021]:[c.2029]])</f>
        <v>0</v>
      </c>
      <c r="F151" s="189"/>
      <c r="G151" s="190"/>
      <c r="H151" s="66">
        <f>Table25[[#This Row],[Atvaļinājuma dienu skaits, kas projektā attiecināts iepriekšējos MP ]]+Table25[[#This Row],[Atvaļinājuma dienu skaits, kas pieprasīts šajā MP3]]</f>
        <v>0</v>
      </c>
      <c r="I151" s="29">
        <f>Table25[[#This Row],[Atvaļinājums proporcionāli nostrādātajam laikam projektā (Visi atvaļinājumi kopā)]]-H151</f>
        <v>0</v>
      </c>
      <c r="J151" s="191"/>
      <c r="K151" s="192"/>
      <c r="L151" s="193"/>
      <c r="M151" s="194"/>
      <c r="N151" s="194"/>
      <c r="O151" s="194"/>
      <c r="P151" s="194"/>
      <c r="Q151" s="194"/>
      <c r="R151" s="194"/>
      <c r="S151" s="194"/>
      <c r="T151" s="195"/>
      <c r="U151" s="196"/>
      <c r="V151" s="106">
        <f>IF(COUNT(Table25[[#This Row],[Darba sākuma datums1]:[Amata pienākumu izpildes termiņš, vai darba beigu datums par kuru iesniegts MP2]])=2,MIN(DATE($V$23,12,31),$D151)-MAX(DATE($V$23,1,1),$C151)+1,0)</f>
        <v>0</v>
      </c>
      <c r="W151" s="99">
        <f>IF(COUNT(Table25[[#This Row],[Darba sākuma datums1]:[Amata pienākumu izpildes termiņš, vai darba beigu datums par kuru iesniegts MP2]])=2,MIN(DATE($W$23,12,31),$D151)-MAX(DATE($W$23,1,1),$C151)+1,0)</f>
        <v>0</v>
      </c>
      <c r="X151" s="99">
        <f>IF(COUNT(Table25[[#This Row],[Darba sākuma datums1]:[Amata pienākumu izpildes termiņš, vai darba beigu datums par kuru iesniegts MP2]])=2,MIN(DATE($X$23,12,31),$D151)-MAX(DATE($X$23,1,1),$C151)+1,0)</f>
        <v>0</v>
      </c>
      <c r="Y151" s="99">
        <f>IF(COUNT(Table25[[#This Row],[Darba sākuma datums1]:[Amata pienākumu izpildes termiņš, vai darba beigu datums par kuru iesniegts MP2]])=2,MIN(DATE($Y$23,12,31),$D151)-MAX(DATE($Y$23,1,1),$C151)+1,0)</f>
        <v>0</v>
      </c>
      <c r="Z151" s="99">
        <f>IF(COUNT(Table25[[#This Row],[Darba sākuma datums1]:[Amata pienākumu izpildes termiņš, vai darba beigu datums par kuru iesniegts MP2]])=2,MIN(DATE($Z$23,12,31),$D151)-MAX(DATE(Z$23,1,1),$C151)+1,0)</f>
        <v>0</v>
      </c>
      <c r="AA151" s="99">
        <f>IF(COUNT(Table25[[#This Row],[Darba sākuma datums1]:[Amata pienākumu izpildes termiņš, vai darba beigu datums par kuru iesniegts MP2]])=2,MIN(DATE($AA$23,12,31),$D151)-MAX(DATE($AA$23,1,1),$C151)+1,0)</f>
        <v>0</v>
      </c>
      <c r="AB151" s="99">
        <f>IF(COUNT(Table25[[#This Row],[Darba sākuma datums1]:[Amata pienākumu izpildes termiņš, vai darba beigu datums par kuru iesniegts MP2]])=2,MIN(DATE($AB$23,12,31),$D151)-MAX(DATE($AB$23,1,1),$C151)+1,0)</f>
        <v>0</v>
      </c>
      <c r="AC151" s="99">
        <f>IF(COUNT(Table25[[#This Row],[Darba sākuma datums1]:[Amata pienākumu izpildes termiņš, vai darba beigu datums par kuru iesniegts MP2]])=2,MIN(DATE($AC$23,12,31),$D151)-MAX(DATE($AC$23,1,1),$C151)+1,0)</f>
        <v>0</v>
      </c>
      <c r="AD151" s="109">
        <f>IF(COUNT(Table25[[#This Row],[Darba sākuma datums1]:[Amata pienākumu izpildes termiņš, vai darba beigu datums par kuru iesniegts MP2]])=2,MIN(DATE($AD$23,12,31),$D151)-MAX(DATE($AD$23,1,1),$C151)+1,0)</f>
        <v>0</v>
      </c>
      <c r="AE151" s="106">
        <f t="shared" si="21"/>
        <v>0</v>
      </c>
      <c r="AF151" s="99">
        <f t="shared" si="12"/>
        <v>0</v>
      </c>
      <c r="AG151" s="99">
        <f t="shared" si="13"/>
        <v>0</v>
      </c>
      <c r="AH151" s="99">
        <f t="shared" si="14"/>
        <v>0</v>
      </c>
      <c r="AI151" s="99">
        <f t="shared" si="15"/>
        <v>0</v>
      </c>
      <c r="AJ151" s="99">
        <f t="shared" si="16"/>
        <v>0</v>
      </c>
      <c r="AK151" s="99">
        <f t="shared" si="17"/>
        <v>0</v>
      </c>
      <c r="AL151" s="99">
        <f t="shared" si="18"/>
        <v>0</v>
      </c>
      <c r="AM151" s="100">
        <f t="shared" si="19"/>
        <v>0</v>
      </c>
      <c r="AN151" s="103" t="e">
        <f>Table25[[#This Row],[2021]]/Table25[[#This Row],[d.2021]]</f>
        <v>#DIV/0!</v>
      </c>
      <c r="AO151" s="104" t="e">
        <f>Table25[[#This Row],[2022]]/Table25[[#This Row],[d.2022]]</f>
        <v>#DIV/0!</v>
      </c>
      <c r="AP151" s="104" t="e">
        <f>Table25[[#This Row],[2023]]/Table25[[#This Row],[d.2023]]</f>
        <v>#DIV/0!</v>
      </c>
      <c r="AQ151" s="104" t="e">
        <f>Table25[[#This Row],[2024]]/Table25[[#This Row],[d.2024]]</f>
        <v>#DIV/0!</v>
      </c>
      <c r="AR151" s="104" t="e">
        <f>Table25[[#This Row],[2025]]/Table25[[#This Row],[d.2025]]</f>
        <v>#DIV/0!</v>
      </c>
      <c r="AS151" s="104" t="e">
        <f>Table25[[#This Row],[2026]]/Table25[[#This Row],[d.2026]]</f>
        <v>#DIV/0!</v>
      </c>
      <c r="AT151" s="104" t="e">
        <f>Table25[[#This Row],[2027]]/Table25[[#This Row],[d.2027]]</f>
        <v>#DIV/0!</v>
      </c>
      <c r="AU151" s="104" t="e">
        <f>Table25[[#This Row],[2028]]/Table25[[#This Row],[d.2028]]</f>
        <v>#DIV/0!</v>
      </c>
      <c r="AV151" s="108" t="e">
        <f>Table25[[#This Row],[2029]]/Table25[[#This Row],[d.2029]]</f>
        <v>#DIV/0!</v>
      </c>
      <c r="AW151" s="97" t="e">
        <f>Table25[[#This Row],[e.2021]]/Table25[[#This Row],[Papildatvaļinājums par 20216]]</f>
        <v>#DIV/0!</v>
      </c>
      <c r="AX151" s="97" t="e">
        <f>Table25[[#This Row],[e.2022]]/Table25[[#This Row],[Papildatvaļinājums par 20226]]</f>
        <v>#DIV/0!</v>
      </c>
      <c r="AY151" s="97" t="e">
        <f>Table25[[#This Row],[e.2023]]/Table25[[#This Row],[Papildatvaļinājums par 20236]]</f>
        <v>#DIV/0!</v>
      </c>
      <c r="AZ151" s="97" t="e">
        <f>Table25[[#This Row],[e.2024]]/Table25[[#This Row],[Papildatvaļinājums par 20246]]</f>
        <v>#DIV/0!</v>
      </c>
      <c r="BA151" s="97" t="e">
        <f>Table25[[#This Row],[e.2025]]/Table25[[#This Row],[Papildatvaļinājums par 20256]]</f>
        <v>#DIV/0!</v>
      </c>
      <c r="BB151" s="97" t="e">
        <f>Table25[[#This Row],[e.2026]]/Table25[[#This Row],[Papildatvaļinājums par 20266]]</f>
        <v>#DIV/0!</v>
      </c>
      <c r="BC151" s="97" t="e">
        <f>Table25[[#This Row],[e.2027]]/Table25[[#This Row],[Papildatvaļinājums par 20276]]</f>
        <v>#DIV/0!</v>
      </c>
      <c r="BD151" s="97" t="e">
        <f>Table25[[#This Row],[e.2028]]/Table25[[#This Row],[Papildatvaļinājums par 20286]]</f>
        <v>#DIV/0!</v>
      </c>
      <c r="BE151" s="98" t="e">
        <f>Table25[[#This Row],[e.2029]]/Table25[[#This Row],[Papildatvaļinājums par 20296]]</f>
        <v>#DIV/0!</v>
      </c>
      <c r="BF151" s="85">
        <f>YEAR(Table25[[#This Row],[Ja papildatvaļinājums - darbinieka darba uzsākšana iestādē, ja darbs projektā nav uzsākts 1.janvārī4]])</f>
        <v>1900</v>
      </c>
      <c r="BG151" s="86">
        <f>MONTH(Table25[[#This Row],[Ja papildatvaļinājums - darbinieka darba uzsākšana iestādē, ja darbs projektā nav uzsākts 1.janvārī4]])</f>
        <v>1</v>
      </c>
      <c r="BH151" s="86">
        <f>DAY(Table25[[#This Row],[Ja papildatvaļinājums - darbinieka darba uzsākšana iestādē, ja darbs projektā nav uzsākts 1.janvārī4]])</f>
        <v>0</v>
      </c>
      <c r="BI151" s="147">
        <f t="shared" si="22"/>
        <v>1</v>
      </c>
      <c r="BJ151" s="144" cm="1">
        <f t="array" ref="BJ151">_xlfn.IFS($BF151=2021,$BI151,$BS151=2021,$BV151,$BF151&lt;2021,$BJ$22,$BS151&gt;2021,$BJ$22,$BF151&gt;2021,$BJ$22,$BS151&lt;2021,$BJ$22)</f>
        <v>365</v>
      </c>
      <c r="BK151" s="116" cm="1">
        <f t="array" ref="BK151">_xlfn.IFS($BF151=2022,$BI151,$BS151=2022,$BV151,$BF151&lt;2022,$BK$22,$BS151&gt;2022,$BK$22,$BF151&gt;2022,$BK$22,$BS151&lt;2022,$BK$22)</f>
        <v>365</v>
      </c>
      <c r="BL151" s="116" cm="1">
        <f t="array" ref="BL151">_xlfn.IFS($BF151=2023,$BI151,$BS151=2023,$BV151,$BF151&lt;2023,$BL$22,$BS151&gt;2023,$BL$22,$BF151&gt;2023,$BL$22,$BS151&lt;2023,$BL$22)</f>
        <v>365</v>
      </c>
      <c r="BM151" s="116" cm="1">
        <f t="array" ref="BM151">_xlfn.IFS($BF151=2024,$BI151,$BS151=2024,$BV151,$BF151&lt;2024,$BM$22,$BS151&gt;2024,$BM$22,$BF151&gt;2024,$BM$22,$BS151&lt;2024,$BM$22)</f>
        <v>366</v>
      </c>
      <c r="BN151" s="116" cm="1">
        <f t="array" ref="BN151">_xlfn.IFS($BF151=2025,$BI151,$BS151=2025,$BV151,$BF151&lt;2025,$BN$22,$BS151&gt;2025,$BN$22,$BF151&gt;2025,$BN$22,$BS151&lt;2025,$BN$22)</f>
        <v>365</v>
      </c>
      <c r="BO151" s="116" cm="1">
        <f t="array" ref="BO151">_xlfn.IFS($BF151=2026,$BI151,$BS151=2026,$BV151,$BF151&lt;2026,$BO$22,$BS151&gt;2026,$BO$22,$BF151&gt;2026,$BO$22,$BS151&lt;2026,$BO$22)</f>
        <v>365</v>
      </c>
      <c r="BP151" s="116" cm="1">
        <f t="array" ref="BP151">_xlfn.IFS($BF151=2027,$BI151,$BS151=2027,$BV151,$BF151&lt;2027,$BP$22,$BS151&gt;2027,$BP$22,$BF151&gt;2027,$BP$22,$BS151&lt;2027,$BP$22)</f>
        <v>365</v>
      </c>
      <c r="BQ151" s="116" cm="1">
        <f t="array" ref="BQ151">_xlfn.IFS($BF151=2028,$BI151,$BS151=2028,$BV151,$BF151&lt;2028,$BQ$22,$BS151&gt;2028,$BQ$22,$BF151&gt;2028,$BQ$22,$BS151&lt;2028,$BQ$22)</f>
        <v>366</v>
      </c>
      <c r="BR151" s="119" cm="1">
        <f t="array" ref="BR151">_xlfn.IFS($BF151=2029,$BI151,$BS151=2029,$BV151,$BF151&lt;2029,$BR$22,$BS151&gt;2029,$BR$22,$BF151&gt;2029,$BR$22,$BS151&lt;2029,$BR$22)</f>
        <v>365</v>
      </c>
      <c r="BS151" s="142">
        <f>YEAR(Table25[[#This Row],[Ja papildatvaļinājums - darbinieka darba beigšanas datums iestādē, ja darbs projektā nav beigts  31.decembrī5]])</f>
        <v>1900</v>
      </c>
      <c r="BT151" s="141">
        <f>MONTH(Table25[[#This Row],[Ja papildatvaļinājums - darbinieka darba beigšanas datums iestādē, ja darbs projektā nav beigts  31.decembrī5]])</f>
        <v>1</v>
      </c>
      <c r="BU151" s="141">
        <f>DAY(Table25[[#This Row],[Ja papildatvaļinājums - darbinieka darba beigšanas datums iestādē, ja darbs projektā nav beigts  31.decembrī5]])</f>
        <v>0</v>
      </c>
      <c r="BV151" s="141">
        <f>IF(YEAR($J151)=YEAR($K151),MIN(DATE($BS151,$BT151,$BU151),$K151)-MAX(DATE($BF151,$BG151,$BH151),$J151)+1,MIN(DATE($BS151,$BT151,$BU151),$K151)-MAX(DATE(Table25[[#This Row],[Darba beigu gads iestādē]],1,1))+1)</f>
        <v>1</v>
      </c>
    </row>
    <row r="152" spans="1:74" x14ac:dyDescent="0.3">
      <c r="A152" s="26">
        <v>129</v>
      </c>
      <c r="B152" s="3"/>
      <c r="C152" s="197"/>
      <c r="D152" s="198"/>
      <c r="E152" s="63">
        <f>SUMIF(Table25[[#This Row],[b.2021]:[c.2029]],"&gt;0",Table25[[#This Row],[b.2021]:[c.2029]])</f>
        <v>0</v>
      </c>
      <c r="F152" s="189"/>
      <c r="G152" s="190"/>
      <c r="H152" s="66">
        <f>Table25[[#This Row],[Atvaļinājuma dienu skaits, kas projektā attiecināts iepriekšējos MP ]]+Table25[[#This Row],[Atvaļinājuma dienu skaits, kas pieprasīts šajā MP3]]</f>
        <v>0</v>
      </c>
      <c r="I152" s="29">
        <f>Table25[[#This Row],[Atvaļinājums proporcionāli nostrādātajam laikam projektā (Visi atvaļinājumi kopā)]]-H152</f>
        <v>0</v>
      </c>
      <c r="J152" s="191"/>
      <c r="K152" s="192"/>
      <c r="L152" s="193"/>
      <c r="M152" s="194"/>
      <c r="N152" s="194"/>
      <c r="O152" s="194"/>
      <c r="P152" s="194"/>
      <c r="Q152" s="194"/>
      <c r="R152" s="194"/>
      <c r="S152" s="194"/>
      <c r="T152" s="195"/>
      <c r="U152" s="196"/>
      <c r="V152" s="106">
        <f>IF(COUNT(Table25[[#This Row],[Darba sākuma datums1]:[Amata pienākumu izpildes termiņš, vai darba beigu datums par kuru iesniegts MP2]])=2,MIN(DATE($V$23,12,31),$D152)-MAX(DATE($V$23,1,1),$C152)+1,0)</f>
        <v>0</v>
      </c>
      <c r="W152" s="99">
        <f>IF(COUNT(Table25[[#This Row],[Darba sākuma datums1]:[Amata pienākumu izpildes termiņš, vai darba beigu datums par kuru iesniegts MP2]])=2,MIN(DATE($W$23,12,31),$D152)-MAX(DATE($W$23,1,1),$C152)+1,0)</f>
        <v>0</v>
      </c>
      <c r="X152" s="99">
        <f>IF(COUNT(Table25[[#This Row],[Darba sākuma datums1]:[Amata pienākumu izpildes termiņš, vai darba beigu datums par kuru iesniegts MP2]])=2,MIN(DATE($X$23,12,31),$D152)-MAX(DATE($X$23,1,1),$C152)+1,0)</f>
        <v>0</v>
      </c>
      <c r="Y152" s="99">
        <f>IF(COUNT(Table25[[#This Row],[Darba sākuma datums1]:[Amata pienākumu izpildes termiņš, vai darba beigu datums par kuru iesniegts MP2]])=2,MIN(DATE($Y$23,12,31),$D152)-MAX(DATE($Y$23,1,1),$C152)+1,0)</f>
        <v>0</v>
      </c>
      <c r="Z152" s="99">
        <f>IF(COUNT(Table25[[#This Row],[Darba sākuma datums1]:[Amata pienākumu izpildes termiņš, vai darba beigu datums par kuru iesniegts MP2]])=2,MIN(DATE($Z$23,12,31),$D152)-MAX(DATE(Z$23,1,1),$C152)+1,0)</f>
        <v>0</v>
      </c>
      <c r="AA152" s="99">
        <f>IF(COUNT(Table25[[#This Row],[Darba sākuma datums1]:[Amata pienākumu izpildes termiņš, vai darba beigu datums par kuru iesniegts MP2]])=2,MIN(DATE($AA$23,12,31),$D152)-MAX(DATE($AA$23,1,1),$C152)+1,0)</f>
        <v>0</v>
      </c>
      <c r="AB152" s="99">
        <f>IF(COUNT(Table25[[#This Row],[Darba sākuma datums1]:[Amata pienākumu izpildes termiņš, vai darba beigu datums par kuru iesniegts MP2]])=2,MIN(DATE($AB$23,12,31),$D152)-MAX(DATE($AB$23,1,1),$C152)+1,0)</f>
        <v>0</v>
      </c>
      <c r="AC152" s="99">
        <f>IF(COUNT(Table25[[#This Row],[Darba sākuma datums1]:[Amata pienākumu izpildes termiņš, vai darba beigu datums par kuru iesniegts MP2]])=2,MIN(DATE($AC$23,12,31),$D152)-MAX(DATE($AC$23,1,1),$C152)+1,0)</f>
        <v>0</v>
      </c>
      <c r="AD152" s="109">
        <f>IF(COUNT(Table25[[#This Row],[Darba sākuma datums1]:[Amata pienākumu izpildes termiņš, vai darba beigu datums par kuru iesniegts MP2]])=2,MIN(DATE($AD$23,12,31),$D152)-MAX(DATE($AD$23,1,1),$C152)+1,0)</f>
        <v>0</v>
      </c>
      <c r="AE152" s="106">
        <f t="shared" si="21"/>
        <v>0</v>
      </c>
      <c r="AF152" s="99">
        <f t="shared" ref="AF152:AF173" si="23">W152/$W$21</f>
        <v>0</v>
      </c>
      <c r="AG152" s="99">
        <f t="shared" ref="AG152:AG173" si="24">X152/$X$21</f>
        <v>0</v>
      </c>
      <c r="AH152" s="99">
        <f t="shared" ref="AH152:AH173" si="25">Y152/$Y$21</f>
        <v>0</v>
      </c>
      <c r="AI152" s="99">
        <f t="shared" ref="AI152:AI173" si="26">Z152/$Z$21</f>
        <v>0</v>
      </c>
      <c r="AJ152" s="99">
        <f t="shared" ref="AJ152:AJ173" si="27">AA152/$AA$21</f>
        <v>0</v>
      </c>
      <c r="AK152" s="99">
        <f t="shared" ref="AK152:AK173" si="28">AB152/$AB$21</f>
        <v>0</v>
      </c>
      <c r="AL152" s="99">
        <f t="shared" ref="AL152:AL173" si="29">AC152/$AC$21</f>
        <v>0</v>
      </c>
      <c r="AM152" s="100">
        <f t="shared" ref="AM152:AM173" si="30">AD152/$AD$21</f>
        <v>0</v>
      </c>
      <c r="AN152" s="103" t="e">
        <f>Table25[[#This Row],[2021]]/Table25[[#This Row],[d.2021]]</f>
        <v>#DIV/0!</v>
      </c>
      <c r="AO152" s="104" t="e">
        <f>Table25[[#This Row],[2022]]/Table25[[#This Row],[d.2022]]</f>
        <v>#DIV/0!</v>
      </c>
      <c r="AP152" s="104" t="e">
        <f>Table25[[#This Row],[2023]]/Table25[[#This Row],[d.2023]]</f>
        <v>#DIV/0!</v>
      </c>
      <c r="AQ152" s="104" t="e">
        <f>Table25[[#This Row],[2024]]/Table25[[#This Row],[d.2024]]</f>
        <v>#DIV/0!</v>
      </c>
      <c r="AR152" s="104" t="e">
        <f>Table25[[#This Row],[2025]]/Table25[[#This Row],[d.2025]]</f>
        <v>#DIV/0!</v>
      </c>
      <c r="AS152" s="104" t="e">
        <f>Table25[[#This Row],[2026]]/Table25[[#This Row],[d.2026]]</f>
        <v>#DIV/0!</v>
      </c>
      <c r="AT152" s="104" t="e">
        <f>Table25[[#This Row],[2027]]/Table25[[#This Row],[d.2027]]</f>
        <v>#DIV/0!</v>
      </c>
      <c r="AU152" s="104" t="e">
        <f>Table25[[#This Row],[2028]]/Table25[[#This Row],[d.2028]]</f>
        <v>#DIV/0!</v>
      </c>
      <c r="AV152" s="108" t="e">
        <f>Table25[[#This Row],[2029]]/Table25[[#This Row],[d.2029]]</f>
        <v>#DIV/0!</v>
      </c>
      <c r="AW152" s="97" t="e">
        <f>Table25[[#This Row],[e.2021]]/Table25[[#This Row],[Papildatvaļinājums par 20216]]</f>
        <v>#DIV/0!</v>
      </c>
      <c r="AX152" s="97" t="e">
        <f>Table25[[#This Row],[e.2022]]/Table25[[#This Row],[Papildatvaļinājums par 20226]]</f>
        <v>#DIV/0!</v>
      </c>
      <c r="AY152" s="97" t="e">
        <f>Table25[[#This Row],[e.2023]]/Table25[[#This Row],[Papildatvaļinājums par 20236]]</f>
        <v>#DIV/0!</v>
      </c>
      <c r="AZ152" s="97" t="e">
        <f>Table25[[#This Row],[e.2024]]/Table25[[#This Row],[Papildatvaļinājums par 20246]]</f>
        <v>#DIV/0!</v>
      </c>
      <c r="BA152" s="97" t="e">
        <f>Table25[[#This Row],[e.2025]]/Table25[[#This Row],[Papildatvaļinājums par 20256]]</f>
        <v>#DIV/0!</v>
      </c>
      <c r="BB152" s="97" t="e">
        <f>Table25[[#This Row],[e.2026]]/Table25[[#This Row],[Papildatvaļinājums par 20266]]</f>
        <v>#DIV/0!</v>
      </c>
      <c r="BC152" s="97" t="e">
        <f>Table25[[#This Row],[e.2027]]/Table25[[#This Row],[Papildatvaļinājums par 20276]]</f>
        <v>#DIV/0!</v>
      </c>
      <c r="BD152" s="97" t="e">
        <f>Table25[[#This Row],[e.2028]]/Table25[[#This Row],[Papildatvaļinājums par 20286]]</f>
        <v>#DIV/0!</v>
      </c>
      <c r="BE152" s="98" t="e">
        <f>Table25[[#This Row],[e.2029]]/Table25[[#This Row],[Papildatvaļinājums par 20296]]</f>
        <v>#DIV/0!</v>
      </c>
      <c r="BF152" s="85">
        <f>YEAR(Table25[[#This Row],[Ja papildatvaļinājums - darbinieka darba uzsākšana iestādē, ja darbs projektā nav uzsākts 1.janvārī4]])</f>
        <v>1900</v>
      </c>
      <c r="BG152" s="86">
        <f>MONTH(Table25[[#This Row],[Ja papildatvaļinājums - darbinieka darba uzsākšana iestādē, ja darbs projektā nav uzsākts 1.janvārī4]])</f>
        <v>1</v>
      </c>
      <c r="BH152" s="86">
        <f>DAY(Table25[[#This Row],[Ja papildatvaļinājums - darbinieka darba uzsākšana iestādē, ja darbs projektā nav uzsākts 1.janvārī4]])</f>
        <v>0</v>
      </c>
      <c r="BI152" s="147">
        <f t="shared" ref="BI152:BI173" si="31">IF(YEAR($J152)=YEAR($K152),MIN(DATE($BS152,$BT152,$BU152),$K152)-MAX(DATE($BF152,$BG152,$BH152),$J152)+1,MIN(DATE($BF152,12,31))-MAX(DATE($BF152,$BG152,$BH152))+1)</f>
        <v>1</v>
      </c>
      <c r="BJ152" s="144" cm="1">
        <f t="array" ref="BJ152">_xlfn.IFS($BF152=2021,$BI152,$BS152=2021,$BV152,$BF152&lt;2021,$BJ$22,$BS152&gt;2021,$BJ$22,$BF152&gt;2021,$BJ$22,$BS152&lt;2021,$BJ$22)</f>
        <v>365</v>
      </c>
      <c r="BK152" s="116" cm="1">
        <f t="array" ref="BK152">_xlfn.IFS($BF152=2022,$BI152,$BS152=2022,$BV152,$BF152&lt;2022,$BK$22,$BS152&gt;2022,$BK$22,$BF152&gt;2022,$BK$22,$BS152&lt;2022,$BK$22)</f>
        <v>365</v>
      </c>
      <c r="BL152" s="116" cm="1">
        <f t="array" ref="BL152">_xlfn.IFS($BF152=2023,$BI152,$BS152=2023,$BV152,$BF152&lt;2023,$BL$22,$BS152&gt;2023,$BL$22,$BF152&gt;2023,$BL$22,$BS152&lt;2023,$BL$22)</f>
        <v>365</v>
      </c>
      <c r="BM152" s="116" cm="1">
        <f t="array" ref="BM152">_xlfn.IFS($BF152=2024,$BI152,$BS152=2024,$BV152,$BF152&lt;2024,$BM$22,$BS152&gt;2024,$BM$22,$BF152&gt;2024,$BM$22,$BS152&lt;2024,$BM$22)</f>
        <v>366</v>
      </c>
      <c r="BN152" s="116" cm="1">
        <f t="array" ref="BN152">_xlfn.IFS($BF152=2025,$BI152,$BS152=2025,$BV152,$BF152&lt;2025,$BN$22,$BS152&gt;2025,$BN$22,$BF152&gt;2025,$BN$22,$BS152&lt;2025,$BN$22)</f>
        <v>365</v>
      </c>
      <c r="BO152" s="116" cm="1">
        <f t="array" ref="BO152">_xlfn.IFS($BF152=2026,$BI152,$BS152=2026,$BV152,$BF152&lt;2026,$BO$22,$BS152&gt;2026,$BO$22,$BF152&gt;2026,$BO$22,$BS152&lt;2026,$BO$22)</f>
        <v>365</v>
      </c>
      <c r="BP152" s="116" cm="1">
        <f t="array" ref="BP152">_xlfn.IFS($BF152=2027,$BI152,$BS152=2027,$BV152,$BF152&lt;2027,$BP$22,$BS152&gt;2027,$BP$22,$BF152&gt;2027,$BP$22,$BS152&lt;2027,$BP$22)</f>
        <v>365</v>
      </c>
      <c r="BQ152" s="116" cm="1">
        <f t="array" ref="BQ152">_xlfn.IFS($BF152=2028,$BI152,$BS152=2028,$BV152,$BF152&lt;2028,$BQ$22,$BS152&gt;2028,$BQ$22,$BF152&gt;2028,$BQ$22,$BS152&lt;2028,$BQ$22)</f>
        <v>366</v>
      </c>
      <c r="BR152" s="119" cm="1">
        <f t="array" ref="BR152">_xlfn.IFS($BF152=2029,$BI152,$BS152=2029,$BV152,$BF152&lt;2029,$BR$22,$BS152&gt;2029,$BR$22,$BF152&gt;2029,$BR$22,$BS152&lt;2029,$BR$22)</f>
        <v>365</v>
      </c>
      <c r="BS152" s="142">
        <f>YEAR(Table25[[#This Row],[Ja papildatvaļinājums - darbinieka darba beigšanas datums iestādē, ja darbs projektā nav beigts  31.decembrī5]])</f>
        <v>1900</v>
      </c>
      <c r="BT152" s="141">
        <f>MONTH(Table25[[#This Row],[Ja papildatvaļinājums - darbinieka darba beigšanas datums iestādē, ja darbs projektā nav beigts  31.decembrī5]])</f>
        <v>1</v>
      </c>
      <c r="BU152" s="141">
        <f>DAY(Table25[[#This Row],[Ja papildatvaļinājums - darbinieka darba beigšanas datums iestādē, ja darbs projektā nav beigts  31.decembrī5]])</f>
        <v>0</v>
      </c>
      <c r="BV152" s="141">
        <f>IF(YEAR($J152)=YEAR($K152),MIN(DATE($BS152,$BT152,$BU152),$K152)-MAX(DATE($BF152,$BG152,$BH152),$J152)+1,MIN(DATE($BS152,$BT152,$BU152),$K152)-MAX(DATE(Table25[[#This Row],[Darba beigu gads iestādē]],1,1))+1)</f>
        <v>1</v>
      </c>
    </row>
    <row r="153" spans="1:74" x14ac:dyDescent="0.3">
      <c r="A153" s="26">
        <v>130</v>
      </c>
      <c r="B153" s="3"/>
      <c r="C153" s="197"/>
      <c r="D153" s="198"/>
      <c r="E153" s="63">
        <f>SUMIF(Table25[[#This Row],[b.2021]:[c.2029]],"&gt;0",Table25[[#This Row],[b.2021]:[c.2029]])</f>
        <v>0</v>
      </c>
      <c r="F153" s="189"/>
      <c r="G153" s="190"/>
      <c r="H153" s="66">
        <f>Table25[[#This Row],[Atvaļinājuma dienu skaits, kas projektā attiecināts iepriekšējos MP ]]+Table25[[#This Row],[Atvaļinājuma dienu skaits, kas pieprasīts šajā MP3]]</f>
        <v>0</v>
      </c>
      <c r="I153" s="29">
        <f>Table25[[#This Row],[Atvaļinājums proporcionāli nostrādātajam laikam projektā (Visi atvaļinājumi kopā)]]-H153</f>
        <v>0</v>
      </c>
      <c r="J153" s="191"/>
      <c r="K153" s="192"/>
      <c r="L153" s="193"/>
      <c r="M153" s="194"/>
      <c r="N153" s="194"/>
      <c r="O153" s="194"/>
      <c r="P153" s="194"/>
      <c r="Q153" s="194"/>
      <c r="R153" s="194"/>
      <c r="S153" s="194"/>
      <c r="T153" s="195"/>
      <c r="U153" s="196"/>
      <c r="V153" s="106">
        <f>IF(COUNT(Table25[[#This Row],[Darba sākuma datums1]:[Amata pienākumu izpildes termiņš, vai darba beigu datums par kuru iesniegts MP2]])=2,MIN(DATE($V$23,12,31),$D153)-MAX(DATE($V$23,1,1),$C153)+1,0)</f>
        <v>0</v>
      </c>
      <c r="W153" s="99">
        <f>IF(COUNT(Table25[[#This Row],[Darba sākuma datums1]:[Amata pienākumu izpildes termiņš, vai darba beigu datums par kuru iesniegts MP2]])=2,MIN(DATE($W$23,12,31),$D153)-MAX(DATE($W$23,1,1),$C153)+1,0)</f>
        <v>0</v>
      </c>
      <c r="X153" s="99">
        <f>IF(COUNT(Table25[[#This Row],[Darba sākuma datums1]:[Amata pienākumu izpildes termiņš, vai darba beigu datums par kuru iesniegts MP2]])=2,MIN(DATE($X$23,12,31),$D153)-MAX(DATE($X$23,1,1),$C153)+1,0)</f>
        <v>0</v>
      </c>
      <c r="Y153" s="99">
        <f>IF(COUNT(Table25[[#This Row],[Darba sākuma datums1]:[Amata pienākumu izpildes termiņš, vai darba beigu datums par kuru iesniegts MP2]])=2,MIN(DATE($Y$23,12,31),$D153)-MAX(DATE($Y$23,1,1),$C153)+1,0)</f>
        <v>0</v>
      </c>
      <c r="Z153" s="99">
        <f>IF(COUNT(Table25[[#This Row],[Darba sākuma datums1]:[Amata pienākumu izpildes termiņš, vai darba beigu datums par kuru iesniegts MP2]])=2,MIN(DATE($Z$23,12,31),$D153)-MAX(DATE(Z$23,1,1),$C153)+1,0)</f>
        <v>0</v>
      </c>
      <c r="AA153" s="99">
        <f>IF(COUNT(Table25[[#This Row],[Darba sākuma datums1]:[Amata pienākumu izpildes termiņš, vai darba beigu datums par kuru iesniegts MP2]])=2,MIN(DATE($AA$23,12,31),$D153)-MAX(DATE($AA$23,1,1),$C153)+1,0)</f>
        <v>0</v>
      </c>
      <c r="AB153" s="99">
        <f>IF(COUNT(Table25[[#This Row],[Darba sākuma datums1]:[Amata pienākumu izpildes termiņš, vai darba beigu datums par kuru iesniegts MP2]])=2,MIN(DATE($AB$23,12,31),$D153)-MAX(DATE($AB$23,1,1),$C153)+1,0)</f>
        <v>0</v>
      </c>
      <c r="AC153" s="99">
        <f>IF(COUNT(Table25[[#This Row],[Darba sākuma datums1]:[Amata pienākumu izpildes termiņš, vai darba beigu datums par kuru iesniegts MP2]])=2,MIN(DATE($AC$23,12,31),$D153)-MAX(DATE($AC$23,1,1),$C153)+1,0)</f>
        <v>0</v>
      </c>
      <c r="AD153" s="109">
        <f>IF(COUNT(Table25[[#This Row],[Darba sākuma datums1]:[Amata pienākumu izpildes termiņš, vai darba beigu datums par kuru iesniegts MP2]])=2,MIN(DATE($AD$23,12,31),$D153)-MAX(DATE($AD$23,1,1),$C153)+1,0)</f>
        <v>0</v>
      </c>
      <c r="AE153" s="106">
        <f t="shared" ref="AE153:AE173" si="32">V153/$V$21</f>
        <v>0</v>
      </c>
      <c r="AF153" s="99">
        <f t="shared" si="23"/>
        <v>0</v>
      </c>
      <c r="AG153" s="99">
        <f t="shared" si="24"/>
        <v>0</v>
      </c>
      <c r="AH153" s="99">
        <f t="shared" si="25"/>
        <v>0</v>
      </c>
      <c r="AI153" s="99">
        <f t="shared" si="26"/>
        <v>0</v>
      </c>
      <c r="AJ153" s="99">
        <f t="shared" si="27"/>
        <v>0</v>
      </c>
      <c r="AK153" s="99">
        <f t="shared" si="28"/>
        <v>0</v>
      </c>
      <c r="AL153" s="99">
        <f t="shared" si="29"/>
        <v>0</v>
      </c>
      <c r="AM153" s="100">
        <f t="shared" si="30"/>
        <v>0</v>
      </c>
      <c r="AN153" s="103" t="e">
        <f>Table25[[#This Row],[2021]]/Table25[[#This Row],[d.2021]]</f>
        <v>#DIV/0!</v>
      </c>
      <c r="AO153" s="104" t="e">
        <f>Table25[[#This Row],[2022]]/Table25[[#This Row],[d.2022]]</f>
        <v>#DIV/0!</v>
      </c>
      <c r="AP153" s="104" t="e">
        <f>Table25[[#This Row],[2023]]/Table25[[#This Row],[d.2023]]</f>
        <v>#DIV/0!</v>
      </c>
      <c r="AQ153" s="104" t="e">
        <f>Table25[[#This Row],[2024]]/Table25[[#This Row],[d.2024]]</f>
        <v>#DIV/0!</v>
      </c>
      <c r="AR153" s="104" t="e">
        <f>Table25[[#This Row],[2025]]/Table25[[#This Row],[d.2025]]</f>
        <v>#DIV/0!</v>
      </c>
      <c r="AS153" s="104" t="e">
        <f>Table25[[#This Row],[2026]]/Table25[[#This Row],[d.2026]]</f>
        <v>#DIV/0!</v>
      </c>
      <c r="AT153" s="104" t="e">
        <f>Table25[[#This Row],[2027]]/Table25[[#This Row],[d.2027]]</f>
        <v>#DIV/0!</v>
      </c>
      <c r="AU153" s="104" t="e">
        <f>Table25[[#This Row],[2028]]/Table25[[#This Row],[d.2028]]</f>
        <v>#DIV/0!</v>
      </c>
      <c r="AV153" s="108" t="e">
        <f>Table25[[#This Row],[2029]]/Table25[[#This Row],[d.2029]]</f>
        <v>#DIV/0!</v>
      </c>
      <c r="AW153" s="97" t="e">
        <f>Table25[[#This Row],[e.2021]]/Table25[[#This Row],[Papildatvaļinājums par 20216]]</f>
        <v>#DIV/0!</v>
      </c>
      <c r="AX153" s="97" t="e">
        <f>Table25[[#This Row],[e.2022]]/Table25[[#This Row],[Papildatvaļinājums par 20226]]</f>
        <v>#DIV/0!</v>
      </c>
      <c r="AY153" s="97" t="e">
        <f>Table25[[#This Row],[e.2023]]/Table25[[#This Row],[Papildatvaļinājums par 20236]]</f>
        <v>#DIV/0!</v>
      </c>
      <c r="AZ153" s="97" t="e">
        <f>Table25[[#This Row],[e.2024]]/Table25[[#This Row],[Papildatvaļinājums par 20246]]</f>
        <v>#DIV/0!</v>
      </c>
      <c r="BA153" s="97" t="e">
        <f>Table25[[#This Row],[e.2025]]/Table25[[#This Row],[Papildatvaļinājums par 20256]]</f>
        <v>#DIV/0!</v>
      </c>
      <c r="BB153" s="97" t="e">
        <f>Table25[[#This Row],[e.2026]]/Table25[[#This Row],[Papildatvaļinājums par 20266]]</f>
        <v>#DIV/0!</v>
      </c>
      <c r="BC153" s="97" t="e">
        <f>Table25[[#This Row],[e.2027]]/Table25[[#This Row],[Papildatvaļinājums par 20276]]</f>
        <v>#DIV/0!</v>
      </c>
      <c r="BD153" s="97" t="e">
        <f>Table25[[#This Row],[e.2028]]/Table25[[#This Row],[Papildatvaļinājums par 20286]]</f>
        <v>#DIV/0!</v>
      </c>
      <c r="BE153" s="98" t="e">
        <f>Table25[[#This Row],[e.2029]]/Table25[[#This Row],[Papildatvaļinājums par 20296]]</f>
        <v>#DIV/0!</v>
      </c>
      <c r="BF153" s="85">
        <f>YEAR(Table25[[#This Row],[Ja papildatvaļinājums - darbinieka darba uzsākšana iestādē, ja darbs projektā nav uzsākts 1.janvārī4]])</f>
        <v>1900</v>
      </c>
      <c r="BG153" s="86">
        <f>MONTH(Table25[[#This Row],[Ja papildatvaļinājums - darbinieka darba uzsākšana iestādē, ja darbs projektā nav uzsākts 1.janvārī4]])</f>
        <v>1</v>
      </c>
      <c r="BH153" s="86">
        <f>DAY(Table25[[#This Row],[Ja papildatvaļinājums - darbinieka darba uzsākšana iestādē, ja darbs projektā nav uzsākts 1.janvārī4]])</f>
        <v>0</v>
      </c>
      <c r="BI153" s="147">
        <f t="shared" si="31"/>
        <v>1</v>
      </c>
      <c r="BJ153" s="144" cm="1">
        <f t="array" ref="BJ153">_xlfn.IFS($BF153=2021,$BI153,$BS153=2021,$BV153,$BF153&lt;2021,$BJ$22,$BS153&gt;2021,$BJ$22,$BF153&gt;2021,$BJ$22,$BS153&lt;2021,$BJ$22)</f>
        <v>365</v>
      </c>
      <c r="BK153" s="116" cm="1">
        <f t="array" ref="BK153">_xlfn.IFS($BF153=2022,$BI153,$BS153=2022,$BV153,$BF153&lt;2022,$BK$22,$BS153&gt;2022,$BK$22,$BF153&gt;2022,$BK$22,$BS153&lt;2022,$BK$22)</f>
        <v>365</v>
      </c>
      <c r="BL153" s="116" cm="1">
        <f t="array" ref="BL153">_xlfn.IFS($BF153=2023,$BI153,$BS153=2023,$BV153,$BF153&lt;2023,$BL$22,$BS153&gt;2023,$BL$22,$BF153&gt;2023,$BL$22,$BS153&lt;2023,$BL$22)</f>
        <v>365</v>
      </c>
      <c r="BM153" s="116" cm="1">
        <f t="array" ref="BM153">_xlfn.IFS($BF153=2024,$BI153,$BS153=2024,$BV153,$BF153&lt;2024,$BM$22,$BS153&gt;2024,$BM$22,$BF153&gt;2024,$BM$22,$BS153&lt;2024,$BM$22)</f>
        <v>366</v>
      </c>
      <c r="BN153" s="116" cm="1">
        <f t="array" ref="BN153">_xlfn.IFS($BF153=2025,$BI153,$BS153=2025,$BV153,$BF153&lt;2025,$BN$22,$BS153&gt;2025,$BN$22,$BF153&gt;2025,$BN$22,$BS153&lt;2025,$BN$22)</f>
        <v>365</v>
      </c>
      <c r="BO153" s="116" cm="1">
        <f t="array" ref="BO153">_xlfn.IFS($BF153=2026,$BI153,$BS153=2026,$BV153,$BF153&lt;2026,$BO$22,$BS153&gt;2026,$BO$22,$BF153&gt;2026,$BO$22,$BS153&lt;2026,$BO$22)</f>
        <v>365</v>
      </c>
      <c r="BP153" s="116" cm="1">
        <f t="array" ref="BP153">_xlfn.IFS($BF153=2027,$BI153,$BS153=2027,$BV153,$BF153&lt;2027,$BP$22,$BS153&gt;2027,$BP$22,$BF153&gt;2027,$BP$22,$BS153&lt;2027,$BP$22)</f>
        <v>365</v>
      </c>
      <c r="BQ153" s="116" cm="1">
        <f t="array" ref="BQ153">_xlfn.IFS($BF153=2028,$BI153,$BS153=2028,$BV153,$BF153&lt;2028,$BQ$22,$BS153&gt;2028,$BQ$22,$BF153&gt;2028,$BQ$22,$BS153&lt;2028,$BQ$22)</f>
        <v>366</v>
      </c>
      <c r="BR153" s="119" cm="1">
        <f t="array" ref="BR153">_xlfn.IFS($BF153=2029,$BI153,$BS153=2029,$BV153,$BF153&lt;2029,$BR$22,$BS153&gt;2029,$BR$22,$BF153&gt;2029,$BR$22,$BS153&lt;2029,$BR$22)</f>
        <v>365</v>
      </c>
      <c r="BS153" s="142">
        <f>YEAR(Table25[[#This Row],[Ja papildatvaļinājums - darbinieka darba beigšanas datums iestādē, ja darbs projektā nav beigts  31.decembrī5]])</f>
        <v>1900</v>
      </c>
      <c r="BT153" s="141">
        <f>MONTH(Table25[[#This Row],[Ja papildatvaļinājums - darbinieka darba beigšanas datums iestādē, ja darbs projektā nav beigts  31.decembrī5]])</f>
        <v>1</v>
      </c>
      <c r="BU153" s="141">
        <f>DAY(Table25[[#This Row],[Ja papildatvaļinājums - darbinieka darba beigšanas datums iestādē, ja darbs projektā nav beigts  31.decembrī5]])</f>
        <v>0</v>
      </c>
      <c r="BV153" s="141">
        <f>IF(YEAR($J153)=YEAR($K153),MIN(DATE($BS153,$BT153,$BU153),$K153)-MAX(DATE($BF153,$BG153,$BH153),$J153)+1,MIN(DATE($BS153,$BT153,$BU153),$K153)-MAX(DATE(Table25[[#This Row],[Darba beigu gads iestādē]],1,1))+1)</f>
        <v>1</v>
      </c>
    </row>
    <row r="154" spans="1:74" x14ac:dyDescent="0.3">
      <c r="A154" s="26">
        <v>131</v>
      </c>
      <c r="B154" s="3"/>
      <c r="C154" s="197"/>
      <c r="D154" s="198"/>
      <c r="E154" s="63">
        <f>SUMIF(Table25[[#This Row],[b.2021]:[c.2029]],"&gt;0",Table25[[#This Row],[b.2021]:[c.2029]])</f>
        <v>0</v>
      </c>
      <c r="F154" s="189"/>
      <c r="G154" s="190"/>
      <c r="H154" s="66">
        <f>Table25[[#This Row],[Atvaļinājuma dienu skaits, kas projektā attiecināts iepriekšējos MP ]]+Table25[[#This Row],[Atvaļinājuma dienu skaits, kas pieprasīts šajā MP3]]</f>
        <v>0</v>
      </c>
      <c r="I154" s="29">
        <f>Table25[[#This Row],[Atvaļinājums proporcionāli nostrādātajam laikam projektā (Visi atvaļinājumi kopā)]]-H154</f>
        <v>0</v>
      </c>
      <c r="J154" s="191"/>
      <c r="K154" s="192"/>
      <c r="L154" s="193"/>
      <c r="M154" s="194"/>
      <c r="N154" s="194"/>
      <c r="O154" s="194"/>
      <c r="P154" s="194"/>
      <c r="Q154" s="194"/>
      <c r="R154" s="194"/>
      <c r="S154" s="194"/>
      <c r="T154" s="195"/>
      <c r="U154" s="196"/>
      <c r="V154" s="106">
        <f>IF(COUNT(Table25[[#This Row],[Darba sākuma datums1]:[Amata pienākumu izpildes termiņš, vai darba beigu datums par kuru iesniegts MP2]])=2,MIN(DATE($V$23,12,31),$D154)-MAX(DATE($V$23,1,1),$C154)+1,0)</f>
        <v>0</v>
      </c>
      <c r="W154" s="99">
        <f>IF(COUNT(Table25[[#This Row],[Darba sākuma datums1]:[Amata pienākumu izpildes termiņš, vai darba beigu datums par kuru iesniegts MP2]])=2,MIN(DATE($W$23,12,31),$D154)-MAX(DATE($W$23,1,1),$C154)+1,0)</f>
        <v>0</v>
      </c>
      <c r="X154" s="99">
        <f>IF(COUNT(Table25[[#This Row],[Darba sākuma datums1]:[Amata pienākumu izpildes termiņš, vai darba beigu datums par kuru iesniegts MP2]])=2,MIN(DATE($X$23,12,31),$D154)-MAX(DATE($X$23,1,1),$C154)+1,0)</f>
        <v>0</v>
      </c>
      <c r="Y154" s="99">
        <f>IF(COUNT(Table25[[#This Row],[Darba sākuma datums1]:[Amata pienākumu izpildes termiņš, vai darba beigu datums par kuru iesniegts MP2]])=2,MIN(DATE($Y$23,12,31),$D154)-MAX(DATE($Y$23,1,1),$C154)+1,0)</f>
        <v>0</v>
      </c>
      <c r="Z154" s="99">
        <f>IF(COUNT(Table25[[#This Row],[Darba sākuma datums1]:[Amata pienākumu izpildes termiņš, vai darba beigu datums par kuru iesniegts MP2]])=2,MIN(DATE($Z$23,12,31),$D154)-MAX(DATE(Z$23,1,1),$C154)+1,0)</f>
        <v>0</v>
      </c>
      <c r="AA154" s="99">
        <f>IF(COUNT(Table25[[#This Row],[Darba sākuma datums1]:[Amata pienākumu izpildes termiņš, vai darba beigu datums par kuru iesniegts MP2]])=2,MIN(DATE($AA$23,12,31),$D154)-MAX(DATE($AA$23,1,1),$C154)+1,0)</f>
        <v>0</v>
      </c>
      <c r="AB154" s="99">
        <f>IF(COUNT(Table25[[#This Row],[Darba sākuma datums1]:[Amata pienākumu izpildes termiņš, vai darba beigu datums par kuru iesniegts MP2]])=2,MIN(DATE($AB$23,12,31),$D154)-MAX(DATE($AB$23,1,1),$C154)+1,0)</f>
        <v>0</v>
      </c>
      <c r="AC154" s="99">
        <f>IF(COUNT(Table25[[#This Row],[Darba sākuma datums1]:[Amata pienākumu izpildes termiņš, vai darba beigu datums par kuru iesniegts MP2]])=2,MIN(DATE($AC$23,12,31),$D154)-MAX(DATE($AC$23,1,1),$C154)+1,0)</f>
        <v>0</v>
      </c>
      <c r="AD154" s="109">
        <f>IF(COUNT(Table25[[#This Row],[Darba sākuma datums1]:[Amata pienākumu izpildes termiņš, vai darba beigu datums par kuru iesniegts MP2]])=2,MIN(DATE($AD$23,12,31),$D154)-MAX(DATE($AD$23,1,1),$C154)+1,0)</f>
        <v>0</v>
      </c>
      <c r="AE154" s="106">
        <f t="shared" si="32"/>
        <v>0</v>
      </c>
      <c r="AF154" s="99">
        <f t="shared" si="23"/>
        <v>0</v>
      </c>
      <c r="AG154" s="99">
        <f t="shared" si="24"/>
        <v>0</v>
      </c>
      <c r="AH154" s="99">
        <f t="shared" si="25"/>
        <v>0</v>
      </c>
      <c r="AI154" s="99">
        <f t="shared" si="26"/>
        <v>0</v>
      </c>
      <c r="AJ154" s="99">
        <f t="shared" si="27"/>
        <v>0</v>
      </c>
      <c r="AK154" s="99">
        <f t="shared" si="28"/>
        <v>0</v>
      </c>
      <c r="AL154" s="99">
        <f t="shared" si="29"/>
        <v>0</v>
      </c>
      <c r="AM154" s="100">
        <f t="shared" si="30"/>
        <v>0</v>
      </c>
      <c r="AN154" s="103" t="e">
        <f>Table25[[#This Row],[2021]]/Table25[[#This Row],[d.2021]]</f>
        <v>#DIV/0!</v>
      </c>
      <c r="AO154" s="104" t="e">
        <f>Table25[[#This Row],[2022]]/Table25[[#This Row],[d.2022]]</f>
        <v>#DIV/0!</v>
      </c>
      <c r="AP154" s="104" t="e">
        <f>Table25[[#This Row],[2023]]/Table25[[#This Row],[d.2023]]</f>
        <v>#DIV/0!</v>
      </c>
      <c r="AQ154" s="104" t="e">
        <f>Table25[[#This Row],[2024]]/Table25[[#This Row],[d.2024]]</f>
        <v>#DIV/0!</v>
      </c>
      <c r="AR154" s="104" t="e">
        <f>Table25[[#This Row],[2025]]/Table25[[#This Row],[d.2025]]</f>
        <v>#DIV/0!</v>
      </c>
      <c r="AS154" s="104" t="e">
        <f>Table25[[#This Row],[2026]]/Table25[[#This Row],[d.2026]]</f>
        <v>#DIV/0!</v>
      </c>
      <c r="AT154" s="104" t="e">
        <f>Table25[[#This Row],[2027]]/Table25[[#This Row],[d.2027]]</f>
        <v>#DIV/0!</v>
      </c>
      <c r="AU154" s="104" t="e">
        <f>Table25[[#This Row],[2028]]/Table25[[#This Row],[d.2028]]</f>
        <v>#DIV/0!</v>
      </c>
      <c r="AV154" s="108" t="e">
        <f>Table25[[#This Row],[2029]]/Table25[[#This Row],[d.2029]]</f>
        <v>#DIV/0!</v>
      </c>
      <c r="AW154" s="97" t="e">
        <f>Table25[[#This Row],[e.2021]]/Table25[[#This Row],[Papildatvaļinājums par 20216]]</f>
        <v>#DIV/0!</v>
      </c>
      <c r="AX154" s="97" t="e">
        <f>Table25[[#This Row],[e.2022]]/Table25[[#This Row],[Papildatvaļinājums par 20226]]</f>
        <v>#DIV/0!</v>
      </c>
      <c r="AY154" s="97" t="e">
        <f>Table25[[#This Row],[e.2023]]/Table25[[#This Row],[Papildatvaļinājums par 20236]]</f>
        <v>#DIV/0!</v>
      </c>
      <c r="AZ154" s="97" t="e">
        <f>Table25[[#This Row],[e.2024]]/Table25[[#This Row],[Papildatvaļinājums par 20246]]</f>
        <v>#DIV/0!</v>
      </c>
      <c r="BA154" s="97" t="e">
        <f>Table25[[#This Row],[e.2025]]/Table25[[#This Row],[Papildatvaļinājums par 20256]]</f>
        <v>#DIV/0!</v>
      </c>
      <c r="BB154" s="97" t="e">
        <f>Table25[[#This Row],[e.2026]]/Table25[[#This Row],[Papildatvaļinājums par 20266]]</f>
        <v>#DIV/0!</v>
      </c>
      <c r="BC154" s="97" t="e">
        <f>Table25[[#This Row],[e.2027]]/Table25[[#This Row],[Papildatvaļinājums par 20276]]</f>
        <v>#DIV/0!</v>
      </c>
      <c r="BD154" s="97" t="e">
        <f>Table25[[#This Row],[e.2028]]/Table25[[#This Row],[Papildatvaļinājums par 20286]]</f>
        <v>#DIV/0!</v>
      </c>
      <c r="BE154" s="98" t="e">
        <f>Table25[[#This Row],[e.2029]]/Table25[[#This Row],[Papildatvaļinājums par 20296]]</f>
        <v>#DIV/0!</v>
      </c>
      <c r="BF154" s="85">
        <f>YEAR(Table25[[#This Row],[Ja papildatvaļinājums - darbinieka darba uzsākšana iestādē, ja darbs projektā nav uzsākts 1.janvārī4]])</f>
        <v>1900</v>
      </c>
      <c r="BG154" s="86">
        <f>MONTH(Table25[[#This Row],[Ja papildatvaļinājums - darbinieka darba uzsākšana iestādē, ja darbs projektā nav uzsākts 1.janvārī4]])</f>
        <v>1</v>
      </c>
      <c r="BH154" s="86">
        <f>DAY(Table25[[#This Row],[Ja papildatvaļinājums - darbinieka darba uzsākšana iestādē, ja darbs projektā nav uzsākts 1.janvārī4]])</f>
        <v>0</v>
      </c>
      <c r="BI154" s="147">
        <f t="shared" si="31"/>
        <v>1</v>
      </c>
      <c r="BJ154" s="144" cm="1">
        <f t="array" ref="BJ154">_xlfn.IFS($BF154=2021,$BI154,$BS154=2021,$BV154,$BF154&lt;2021,$BJ$22,$BS154&gt;2021,$BJ$22,$BF154&gt;2021,$BJ$22,$BS154&lt;2021,$BJ$22)</f>
        <v>365</v>
      </c>
      <c r="BK154" s="116" cm="1">
        <f t="array" ref="BK154">_xlfn.IFS($BF154=2022,$BI154,$BS154=2022,$BV154,$BF154&lt;2022,$BK$22,$BS154&gt;2022,$BK$22,$BF154&gt;2022,$BK$22,$BS154&lt;2022,$BK$22)</f>
        <v>365</v>
      </c>
      <c r="BL154" s="116" cm="1">
        <f t="array" ref="BL154">_xlfn.IFS($BF154=2023,$BI154,$BS154=2023,$BV154,$BF154&lt;2023,$BL$22,$BS154&gt;2023,$BL$22,$BF154&gt;2023,$BL$22,$BS154&lt;2023,$BL$22)</f>
        <v>365</v>
      </c>
      <c r="BM154" s="116" cm="1">
        <f t="array" ref="BM154">_xlfn.IFS($BF154=2024,$BI154,$BS154=2024,$BV154,$BF154&lt;2024,$BM$22,$BS154&gt;2024,$BM$22,$BF154&gt;2024,$BM$22,$BS154&lt;2024,$BM$22)</f>
        <v>366</v>
      </c>
      <c r="BN154" s="116" cm="1">
        <f t="array" ref="BN154">_xlfn.IFS($BF154=2025,$BI154,$BS154=2025,$BV154,$BF154&lt;2025,$BN$22,$BS154&gt;2025,$BN$22,$BF154&gt;2025,$BN$22,$BS154&lt;2025,$BN$22)</f>
        <v>365</v>
      </c>
      <c r="BO154" s="116" cm="1">
        <f t="array" ref="BO154">_xlfn.IFS($BF154=2026,$BI154,$BS154=2026,$BV154,$BF154&lt;2026,$BO$22,$BS154&gt;2026,$BO$22,$BF154&gt;2026,$BO$22,$BS154&lt;2026,$BO$22)</f>
        <v>365</v>
      </c>
      <c r="BP154" s="116" cm="1">
        <f t="array" ref="BP154">_xlfn.IFS($BF154=2027,$BI154,$BS154=2027,$BV154,$BF154&lt;2027,$BP$22,$BS154&gt;2027,$BP$22,$BF154&gt;2027,$BP$22,$BS154&lt;2027,$BP$22)</f>
        <v>365</v>
      </c>
      <c r="BQ154" s="116" cm="1">
        <f t="array" ref="BQ154">_xlfn.IFS($BF154=2028,$BI154,$BS154=2028,$BV154,$BF154&lt;2028,$BQ$22,$BS154&gt;2028,$BQ$22,$BF154&gt;2028,$BQ$22,$BS154&lt;2028,$BQ$22)</f>
        <v>366</v>
      </c>
      <c r="BR154" s="119" cm="1">
        <f t="array" ref="BR154">_xlfn.IFS($BF154=2029,$BI154,$BS154=2029,$BV154,$BF154&lt;2029,$BR$22,$BS154&gt;2029,$BR$22,$BF154&gt;2029,$BR$22,$BS154&lt;2029,$BR$22)</f>
        <v>365</v>
      </c>
      <c r="BS154" s="142">
        <f>YEAR(Table25[[#This Row],[Ja papildatvaļinājums - darbinieka darba beigšanas datums iestādē, ja darbs projektā nav beigts  31.decembrī5]])</f>
        <v>1900</v>
      </c>
      <c r="BT154" s="141">
        <f>MONTH(Table25[[#This Row],[Ja papildatvaļinājums - darbinieka darba beigšanas datums iestādē, ja darbs projektā nav beigts  31.decembrī5]])</f>
        <v>1</v>
      </c>
      <c r="BU154" s="141">
        <f>DAY(Table25[[#This Row],[Ja papildatvaļinājums - darbinieka darba beigšanas datums iestādē, ja darbs projektā nav beigts  31.decembrī5]])</f>
        <v>0</v>
      </c>
      <c r="BV154" s="141">
        <f>IF(YEAR($J154)=YEAR($K154),MIN(DATE($BS154,$BT154,$BU154),$K154)-MAX(DATE($BF154,$BG154,$BH154),$J154)+1,MIN(DATE($BS154,$BT154,$BU154),$K154)-MAX(DATE(Table25[[#This Row],[Darba beigu gads iestādē]],1,1))+1)</f>
        <v>1</v>
      </c>
    </row>
    <row r="155" spans="1:74" x14ac:dyDescent="0.3">
      <c r="A155" s="26">
        <v>132</v>
      </c>
      <c r="B155" s="3"/>
      <c r="C155" s="197"/>
      <c r="D155" s="198"/>
      <c r="E155" s="63">
        <f>SUMIF(Table25[[#This Row],[b.2021]:[c.2029]],"&gt;0",Table25[[#This Row],[b.2021]:[c.2029]])</f>
        <v>0</v>
      </c>
      <c r="F155" s="189"/>
      <c r="G155" s="190"/>
      <c r="H155" s="66">
        <f>Table25[[#This Row],[Atvaļinājuma dienu skaits, kas projektā attiecināts iepriekšējos MP ]]+Table25[[#This Row],[Atvaļinājuma dienu skaits, kas pieprasīts šajā MP3]]</f>
        <v>0</v>
      </c>
      <c r="I155" s="29">
        <f>Table25[[#This Row],[Atvaļinājums proporcionāli nostrādātajam laikam projektā (Visi atvaļinājumi kopā)]]-H155</f>
        <v>0</v>
      </c>
      <c r="J155" s="191"/>
      <c r="K155" s="192"/>
      <c r="L155" s="193"/>
      <c r="M155" s="194"/>
      <c r="N155" s="194"/>
      <c r="O155" s="194"/>
      <c r="P155" s="194"/>
      <c r="Q155" s="194"/>
      <c r="R155" s="194"/>
      <c r="S155" s="194"/>
      <c r="T155" s="195"/>
      <c r="U155" s="196"/>
      <c r="V155" s="106">
        <f>IF(COUNT(Table25[[#This Row],[Darba sākuma datums1]:[Amata pienākumu izpildes termiņš, vai darba beigu datums par kuru iesniegts MP2]])=2,MIN(DATE($V$23,12,31),$D155)-MAX(DATE($V$23,1,1),$C155)+1,0)</f>
        <v>0</v>
      </c>
      <c r="W155" s="99">
        <f>IF(COUNT(Table25[[#This Row],[Darba sākuma datums1]:[Amata pienākumu izpildes termiņš, vai darba beigu datums par kuru iesniegts MP2]])=2,MIN(DATE($W$23,12,31),$D155)-MAX(DATE($W$23,1,1),$C155)+1,0)</f>
        <v>0</v>
      </c>
      <c r="X155" s="99">
        <f>IF(COUNT(Table25[[#This Row],[Darba sākuma datums1]:[Amata pienākumu izpildes termiņš, vai darba beigu datums par kuru iesniegts MP2]])=2,MIN(DATE($X$23,12,31),$D155)-MAX(DATE($X$23,1,1),$C155)+1,0)</f>
        <v>0</v>
      </c>
      <c r="Y155" s="99">
        <f>IF(COUNT(Table25[[#This Row],[Darba sākuma datums1]:[Amata pienākumu izpildes termiņš, vai darba beigu datums par kuru iesniegts MP2]])=2,MIN(DATE($Y$23,12,31),$D155)-MAX(DATE($Y$23,1,1),$C155)+1,0)</f>
        <v>0</v>
      </c>
      <c r="Z155" s="99">
        <f>IF(COUNT(Table25[[#This Row],[Darba sākuma datums1]:[Amata pienākumu izpildes termiņš, vai darba beigu datums par kuru iesniegts MP2]])=2,MIN(DATE($Z$23,12,31),$D155)-MAX(DATE(Z$23,1,1),$C155)+1,0)</f>
        <v>0</v>
      </c>
      <c r="AA155" s="99">
        <f>IF(COUNT(Table25[[#This Row],[Darba sākuma datums1]:[Amata pienākumu izpildes termiņš, vai darba beigu datums par kuru iesniegts MP2]])=2,MIN(DATE($AA$23,12,31),$D155)-MAX(DATE($AA$23,1,1),$C155)+1,0)</f>
        <v>0</v>
      </c>
      <c r="AB155" s="99">
        <f>IF(COUNT(Table25[[#This Row],[Darba sākuma datums1]:[Amata pienākumu izpildes termiņš, vai darba beigu datums par kuru iesniegts MP2]])=2,MIN(DATE($AB$23,12,31),$D155)-MAX(DATE($AB$23,1,1),$C155)+1,0)</f>
        <v>0</v>
      </c>
      <c r="AC155" s="99">
        <f>IF(COUNT(Table25[[#This Row],[Darba sākuma datums1]:[Amata pienākumu izpildes termiņš, vai darba beigu datums par kuru iesniegts MP2]])=2,MIN(DATE($AC$23,12,31),$D155)-MAX(DATE($AC$23,1,1),$C155)+1,0)</f>
        <v>0</v>
      </c>
      <c r="AD155" s="109">
        <f>IF(COUNT(Table25[[#This Row],[Darba sākuma datums1]:[Amata pienākumu izpildes termiņš, vai darba beigu datums par kuru iesniegts MP2]])=2,MIN(DATE($AD$23,12,31),$D155)-MAX(DATE($AD$23,1,1),$C155)+1,0)</f>
        <v>0</v>
      </c>
      <c r="AE155" s="106">
        <f t="shared" si="32"/>
        <v>0</v>
      </c>
      <c r="AF155" s="99">
        <f t="shared" si="23"/>
        <v>0</v>
      </c>
      <c r="AG155" s="99">
        <f t="shared" si="24"/>
        <v>0</v>
      </c>
      <c r="AH155" s="99">
        <f t="shared" si="25"/>
        <v>0</v>
      </c>
      <c r="AI155" s="99">
        <f t="shared" si="26"/>
        <v>0</v>
      </c>
      <c r="AJ155" s="99">
        <f t="shared" si="27"/>
        <v>0</v>
      </c>
      <c r="AK155" s="99">
        <f t="shared" si="28"/>
        <v>0</v>
      </c>
      <c r="AL155" s="99">
        <f t="shared" si="29"/>
        <v>0</v>
      </c>
      <c r="AM155" s="100">
        <f t="shared" si="30"/>
        <v>0</v>
      </c>
      <c r="AN155" s="103" t="e">
        <f>Table25[[#This Row],[2021]]/Table25[[#This Row],[d.2021]]</f>
        <v>#DIV/0!</v>
      </c>
      <c r="AO155" s="104" t="e">
        <f>Table25[[#This Row],[2022]]/Table25[[#This Row],[d.2022]]</f>
        <v>#DIV/0!</v>
      </c>
      <c r="AP155" s="104" t="e">
        <f>Table25[[#This Row],[2023]]/Table25[[#This Row],[d.2023]]</f>
        <v>#DIV/0!</v>
      </c>
      <c r="AQ155" s="104" t="e">
        <f>Table25[[#This Row],[2024]]/Table25[[#This Row],[d.2024]]</f>
        <v>#DIV/0!</v>
      </c>
      <c r="AR155" s="104" t="e">
        <f>Table25[[#This Row],[2025]]/Table25[[#This Row],[d.2025]]</f>
        <v>#DIV/0!</v>
      </c>
      <c r="AS155" s="104" t="e">
        <f>Table25[[#This Row],[2026]]/Table25[[#This Row],[d.2026]]</f>
        <v>#DIV/0!</v>
      </c>
      <c r="AT155" s="104" t="e">
        <f>Table25[[#This Row],[2027]]/Table25[[#This Row],[d.2027]]</f>
        <v>#DIV/0!</v>
      </c>
      <c r="AU155" s="104" t="e">
        <f>Table25[[#This Row],[2028]]/Table25[[#This Row],[d.2028]]</f>
        <v>#DIV/0!</v>
      </c>
      <c r="AV155" s="108" t="e">
        <f>Table25[[#This Row],[2029]]/Table25[[#This Row],[d.2029]]</f>
        <v>#DIV/0!</v>
      </c>
      <c r="AW155" s="97" t="e">
        <f>Table25[[#This Row],[e.2021]]/Table25[[#This Row],[Papildatvaļinājums par 20216]]</f>
        <v>#DIV/0!</v>
      </c>
      <c r="AX155" s="97" t="e">
        <f>Table25[[#This Row],[e.2022]]/Table25[[#This Row],[Papildatvaļinājums par 20226]]</f>
        <v>#DIV/0!</v>
      </c>
      <c r="AY155" s="97" t="e">
        <f>Table25[[#This Row],[e.2023]]/Table25[[#This Row],[Papildatvaļinājums par 20236]]</f>
        <v>#DIV/0!</v>
      </c>
      <c r="AZ155" s="97" t="e">
        <f>Table25[[#This Row],[e.2024]]/Table25[[#This Row],[Papildatvaļinājums par 20246]]</f>
        <v>#DIV/0!</v>
      </c>
      <c r="BA155" s="97" t="e">
        <f>Table25[[#This Row],[e.2025]]/Table25[[#This Row],[Papildatvaļinājums par 20256]]</f>
        <v>#DIV/0!</v>
      </c>
      <c r="BB155" s="97" t="e">
        <f>Table25[[#This Row],[e.2026]]/Table25[[#This Row],[Papildatvaļinājums par 20266]]</f>
        <v>#DIV/0!</v>
      </c>
      <c r="BC155" s="97" t="e">
        <f>Table25[[#This Row],[e.2027]]/Table25[[#This Row],[Papildatvaļinājums par 20276]]</f>
        <v>#DIV/0!</v>
      </c>
      <c r="BD155" s="97" t="e">
        <f>Table25[[#This Row],[e.2028]]/Table25[[#This Row],[Papildatvaļinājums par 20286]]</f>
        <v>#DIV/0!</v>
      </c>
      <c r="BE155" s="98" t="e">
        <f>Table25[[#This Row],[e.2029]]/Table25[[#This Row],[Papildatvaļinājums par 20296]]</f>
        <v>#DIV/0!</v>
      </c>
      <c r="BF155" s="85">
        <f>YEAR(Table25[[#This Row],[Ja papildatvaļinājums - darbinieka darba uzsākšana iestādē, ja darbs projektā nav uzsākts 1.janvārī4]])</f>
        <v>1900</v>
      </c>
      <c r="BG155" s="86">
        <f>MONTH(Table25[[#This Row],[Ja papildatvaļinājums - darbinieka darba uzsākšana iestādē, ja darbs projektā nav uzsākts 1.janvārī4]])</f>
        <v>1</v>
      </c>
      <c r="BH155" s="86">
        <f>DAY(Table25[[#This Row],[Ja papildatvaļinājums - darbinieka darba uzsākšana iestādē, ja darbs projektā nav uzsākts 1.janvārī4]])</f>
        <v>0</v>
      </c>
      <c r="BI155" s="147">
        <f t="shared" si="31"/>
        <v>1</v>
      </c>
      <c r="BJ155" s="144" cm="1">
        <f t="array" ref="BJ155">_xlfn.IFS($BF155=2021,$BI155,$BS155=2021,$BV155,$BF155&lt;2021,$BJ$22,$BS155&gt;2021,$BJ$22,$BF155&gt;2021,$BJ$22,$BS155&lt;2021,$BJ$22)</f>
        <v>365</v>
      </c>
      <c r="BK155" s="116" cm="1">
        <f t="array" ref="BK155">_xlfn.IFS($BF155=2022,$BI155,$BS155=2022,$BV155,$BF155&lt;2022,$BK$22,$BS155&gt;2022,$BK$22,$BF155&gt;2022,$BK$22,$BS155&lt;2022,$BK$22)</f>
        <v>365</v>
      </c>
      <c r="BL155" s="116" cm="1">
        <f t="array" ref="BL155">_xlfn.IFS($BF155=2023,$BI155,$BS155=2023,$BV155,$BF155&lt;2023,$BL$22,$BS155&gt;2023,$BL$22,$BF155&gt;2023,$BL$22,$BS155&lt;2023,$BL$22)</f>
        <v>365</v>
      </c>
      <c r="BM155" s="116" cm="1">
        <f t="array" ref="BM155">_xlfn.IFS($BF155=2024,$BI155,$BS155=2024,$BV155,$BF155&lt;2024,$BM$22,$BS155&gt;2024,$BM$22,$BF155&gt;2024,$BM$22,$BS155&lt;2024,$BM$22)</f>
        <v>366</v>
      </c>
      <c r="BN155" s="116" cm="1">
        <f t="array" ref="BN155">_xlfn.IFS($BF155=2025,$BI155,$BS155=2025,$BV155,$BF155&lt;2025,$BN$22,$BS155&gt;2025,$BN$22,$BF155&gt;2025,$BN$22,$BS155&lt;2025,$BN$22)</f>
        <v>365</v>
      </c>
      <c r="BO155" s="116" cm="1">
        <f t="array" ref="BO155">_xlfn.IFS($BF155=2026,$BI155,$BS155=2026,$BV155,$BF155&lt;2026,$BO$22,$BS155&gt;2026,$BO$22,$BF155&gt;2026,$BO$22,$BS155&lt;2026,$BO$22)</f>
        <v>365</v>
      </c>
      <c r="BP155" s="116" cm="1">
        <f t="array" ref="BP155">_xlfn.IFS($BF155=2027,$BI155,$BS155=2027,$BV155,$BF155&lt;2027,$BP$22,$BS155&gt;2027,$BP$22,$BF155&gt;2027,$BP$22,$BS155&lt;2027,$BP$22)</f>
        <v>365</v>
      </c>
      <c r="BQ155" s="116" cm="1">
        <f t="array" ref="BQ155">_xlfn.IFS($BF155=2028,$BI155,$BS155=2028,$BV155,$BF155&lt;2028,$BQ$22,$BS155&gt;2028,$BQ$22,$BF155&gt;2028,$BQ$22,$BS155&lt;2028,$BQ$22)</f>
        <v>366</v>
      </c>
      <c r="BR155" s="119" cm="1">
        <f t="array" ref="BR155">_xlfn.IFS($BF155=2029,$BI155,$BS155=2029,$BV155,$BF155&lt;2029,$BR$22,$BS155&gt;2029,$BR$22,$BF155&gt;2029,$BR$22,$BS155&lt;2029,$BR$22)</f>
        <v>365</v>
      </c>
      <c r="BS155" s="142">
        <f>YEAR(Table25[[#This Row],[Ja papildatvaļinājums - darbinieka darba beigšanas datums iestādē, ja darbs projektā nav beigts  31.decembrī5]])</f>
        <v>1900</v>
      </c>
      <c r="BT155" s="141">
        <f>MONTH(Table25[[#This Row],[Ja papildatvaļinājums - darbinieka darba beigšanas datums iestādē, ja darbs projektā nav beigts  31.decembrī5]])</f>
        <v>1</v>
      </c>
      <c r="BU155" s="141">
        <f>DAY(Table25[[#This Row],[Ja papildatvaļinājums - darbinieka darba beigšanas datums iestādē, ja darbs projektā nav beigts  31.decembrī5]])</f>
        <v>0</v>
      </c>
      <c r="BV155" s="141">
        <f>IF(YEAR($J155)=YEAR($K155),MIN(DATE($BS155,$BT155,$BU155),$K155)-MAX(DATE($BF155,$BG155,$BH155),$J155)+1,MIN(DATE($BS155,$BT155,$BU155),$K155)-MAX(DATE(Table25[[#This Row],[Darba beigu gads iestādē]],1,1))+1)</f>
        <v>1</v>
      </c>
    </row>
    <row r="156" spans="1:74" x14ac:dyDescent="0.3">
      <c r="A156" s="26">
        <v>133</v>
      </c>
      <c r="B156" s="3"/>
      <c r="C156" s="197"/>
      <c r="D156" s="198"/>
      <c r="E156" s="63">
        <f>SUMIF(Table25[[#This Row],[b.2021]:[c.2029]],"&gt;0",Table25[[#This Row],[b.2021]:[c.2029]])</f>
        <v>0</v>
      </c>
      <c r="F156" s="189"/>
      <c r="G156" s="190"/>
      <c r="H156" s="66">
        <f>Table25[[#This Row],[Atvaļinājuma dienu skaits, kas projektā attiecināts iepriekšējos MP ]]+Table25[[#This Row],[Atvaļinājuma dienu skaits, kas pieprasīts šajā MP3]]</f>
        <v>0</v>
      </c>
      <c r="I156" s="29">
        <f>Table25[[#This Row],[Atvaļinājums proporcionāli nostrādātajam laikam projektā (Visi atvaļinājumi kopā)]]-H156</f>
        <v>0</v>
      </c>
      <c r="J156" s="191"/>
      <c r="K156" s="192"/>
      <c r="L156" s="193"/>
      <c r="M156" s="194"/>
      <c r="N156" s="194"/>
      <c r="O156" s="194"/>
      <c r="P156" s="194"/>
      <c r="Q156" s="194"/>
      <c r="R156" s="194"/>
      <c r="S156" s="194"/>
      <c r="T156" s="195"/>
      <c r="U156" s="196"/>
      <c r="V156" s="106">
        <f>IF(COUNT(Table25[[#This Row],[Darba sākuma datums1]:[Amata pienākumu izpildes termiņš, vai darba beigu datums par kuru iesniegts MP2]])=2,MIN(DATE($V$23,12,31),$D156)-MAX(DATE($V$23,1,1),$C156)+1,0)</f>
        <v>0</v>
      </c>
      <c r="W156" s="99">
        <f>IF(COUNT(Table25[[#This Row],[Darba sākuma datums1]:[Amata pienākumu izpildes termiņš, vai darba beigu datums par kuru iesniegts MP2]])=2,MIN(DATE($W$23,12,31),$D156)-MAX(DATE($W$23,1,1),$C156)+1,0)</f>
        <v>0</v>
      </c>
      <c r="X156" s="99">
        <f>IF(COUNT(Table25[[#This Row],[Darba sākuma datums1]:[Amata pienākumu izpildes termiņš, vai darba beigu datums par kuru iesniegts MP2]])=2,MIN(DATE($X$23,12,31),$D156)-MAX(DATE($X$23,1,1),$C156)+1,0)</f>
        <v>0</v>
      </c>
      <c r="Y156" s="99">
        <f>IF(COUNT(Table25[[#This Row],[Darba sākuma datums1]:[Amata pienākumu izpildes termiņš, vai darba beigu datums par kuru iesniegts MP2]])=2,MIN(DATE($Y$23,12,31),$D156)-MAX(DATE($Y$23,1,1),$C156)+1,0)</f>
        <v>0</v>
      </c>
      <c r="Z156" s="99">
        <f>IF(COUNT(Table25[[#This Row],[Darba sākuma datums1]:[Amata pienākumu izpildes termiņš, vai darba beigu datums par kuru iesniegts MP2]])=2,MIN(DATE($Z$23,12,31),$D156)-MAX(DATE(Z$23,1,1),$C156)+1,0)</f>
        <v>0</v>
      </c>
      <c r="AA156" s="99">
        <f>IF(COUNT(Table25[[#This Row],[Darba sākuma datums1]:[Amata pienākumu izpildes termiņš, vai darba beigu datums par kuru iesniegts MP2]])=2,MIN(DATE($AA$23,12,31),$D156)-MAX(DATE($AA$23,1,1),$C156)+1,0)</f>
        <v>0</v>
      </c>
      <c r="AB156" s="99">
        <f>IF(COUNT(Table25[[#This Row],[Darba sākuma datums1]:[Amata pienākumu izpildes termiņš, vai darba beigu datums par kuru iesniegts MP2]])=2,MIN(DATE($AB$23,12,31),$D156)-MAX(DATE($AB$23,1,1),$C156)+1,0)</f>
        <v>0</v>
      </c>
      <c r="AC156" s="99">
        <f>IF(COUNT(Table25[[#This Row],[Darba sākuma datums1]:[Amata pienākumu izpildes termiņš, vai darba beigu datums par kuru iesniegts MP2]])=2,MIN(DATE($AC$23,12,31),$D156)-MAX(DATE($AC$23,1,1),$C156)+1,0)</f>
        <v>0</v>
      </c>
      <c r="AD156" s="109">
        <f>IF(COUNT(Table25[[#This Row],[Darba sākuma datums1]:[Amata pienākumu izpildes termiņš, vai darba beigu datums par kuru iesniegts MP2]])=2,MIN(DATE($AD$23,12,31),$D156)-MAX(DATE($AD$23,1,1),$C156)+1,0)</f>
        <v>0</v>
      </c>
      <c r="AE156" s="106">
        <f t="shared" si="32"/>
        <v>0</v>
      </c>
      <c r="AF156" s="99">
        <f t="shared" si="23"/>
        <v>0</v>
      </c>
      <c r="AG156" s="99">
        <f t="shared" si="24"/>
        <v>0</v>
      </c>
      <c r="AH156" s="99">
        <f t="shared" si="25"/>
        <v>0</v>
      </c>
      <c r="AI156" s="99">
        <f t="shared" si="26"/>
        <v>0</v>
      </c>
      <c r="AJ156" s="99">
        <f t="shared" si="27"/>
        <v>0</v>
      </c>
      <c r="AK156" s="99">
        <f t="shared" si="28"/>
        <v>0</v>
      </c>
      <c r="AL156" s="99">
        <f t="shared" si="29"/>
        <v>0</v>
      </c>
      <c r="AM156" s="100">
        <f t="shared" si="30"/>
        <v>0</v>
      </c>
      <c r="AN156" s="103" t="e">
        <f>Table25[[#This Row],[2021]]/Table25[[#This Row],[d.2021]]</f>
        <v>#DIV/0!</v>
      </c>
      <c r="AO156" s="104" t="e">
        <f>Table25[[#This Row],[2022]]/Table25[[#This Row],[d.2022]]</f>
        <v>#DIV/0!</v>
      </c>
      <c r="AP156" s="104" t="e">
        <f>Table25[[#This Row],[2023]]/Table25[[#This Row],[d.2023]]</f>
        <v>#DIV/0!</v>
      </c>
      <c r="AQ156" s="104" t="e">
        <f>Table25[[#This Row],[2024]]/Table25[[#This Row],[d.2024]]</f>
        <v>#DIV/0!</v>
      </c>
      <c r="AR156" s="104" t="e">
        <f>Table25[[#This Row],[2025]]/Table25[[#This Row],[d.2025]]</f>
        <v>#DIV/0!</v>
      </c>
      <c r="AS156" s="104" t="e">
        <f>Table25[[#This Row],[2026]]/Table25[[#This Row],[d.2026]]</f>
        <v>#DIV/0!</v>
      </c>
      <c r="AT156" s="104" t="e">
        <f>Table25[[#This Row],[2027]]/Table25[[#This Row],[d.2027]]</f>
        <v>#DIV/0!</v>
      </c>
      <c r="AU156" s="104" t="e">
        <f>Table25[[#This Row],[2028]]/Table25[[#This Row],[d.2028]]</f>
        <v>#DIV/0!</v>
      </c>
      <c r="AV156" s="108" t="e">
        <f>Table25[[#This Row],[2029]]/Table25[[#This Row],[d.2029]]</f>
        <v>#DIV/0!</v>
      </c>
      <c r="AW156" s="97" t="e">
        <f>Table25[[#This Row],[e.2021]]/Table25[[#This Row],[Papildatvaļinājums par 20216]]</f>
        <v>#DIV/0!</v>
      </c>
      <c r="AX156" s="97" t="e">
        <f>Table25[[#This Row],[e.2022]]/Table25[[#This Row],[Papildatvaļinājums par 20226]]</f>
        <v>#DIV/0!</v>
      </c>
      <c r="AY156" s="97" t="e">
        <f>Table25[[#This Row],[e.2023]]/Table25[[#This Row],[Papildatvaļinājums par 20236]]</f>
        <v>#DIV/0!</v>
      </c>
      <c r="AZ156" s="97" t="e">
        <f>Table25[[#This Row],[e.2024]]/Table25[[#This Row],[Papildatvaļinājums par 20246]]</f>
        <v>#DIV/0!</v>
      </c>
      <c r="BA156" s="97" t="e">
        <f>Table25[[#This Row],[e.2025]]/Table25[[#This Row],[Papildatvaļinājums par 20256]]</f>
        <v>#DIV/0!</v>
      </c>
      <c r="BB156" s="97" t="e">
        <f>Table25[[#This Row],[e.2026]]/Table25[[#This Row],[Papildatvaļinājums par 20266]]</f>
        <v>#DIV/0!</v>
      </c>
      <c r="BC156" s="97" t="e">
        <f>Table25[[#This Row],[e.2027]]/Table25[[#This Row],[Papildatvaļinājums par 20276]]</f>
        <v>#DIV/0!</v>
      </c>
      <c r="BD156" s="97" t="e">
        <f>Table25[[#This Row],[e.2028]]/Table25[[#This Row],[Papildatvaļinājums par 20286]]</f>
        <v>#DIV/0!</v>
      </c>
      <c r="BE156" s="98" t="e">
        <f>Table25[[#This Row],[e.2029]]/Table25[[#This Row],[Papildatvaļinājums par 20296]]</f>
        <v>#DIV/0!</v>
      </c>
      <c r="BF156" s="85">
        <f>YEAR(Table25[[#This Row],[Ja papildatvaļinājums - darbinieka darba uzsākšana iestādē, ja darbs projektā nav uzsākts 1.janvārī4]])</f>
        <v>1900</v>
      </c>
      <c r="BG156" s="86">
        <f>MONTH(Table25[[#This Row],[Ja papildatvaļinājums - darbinieka darba uzsākšana iestādē, ja darbs projektā nav uzsākts 1.janvārī4]])</f>
        <v>1</v>
      </c>
      <c r="BH156" s="86">
        <f>DAY(Table25[[#This Row],[Ja papildatvaļinājums - darbinieka darba uzsākšana iestādē, ja darbs projektā nav uzsākts 1.janvārī4]])</f>
        <v>0</v>
      </c>
      <c r="BI156" s="147">
        <f t="shared" si="31"/>
        <v>1</v>
      </c>
      <c r="BJ156" s="144" cm="1">
        <f t="array" ref="BJ156">_xlfn.IFS($BF156=2021,$BI156,$BS156=2021,$BV156,$BF156&lt;2021,$BJ$22,$BS156&gt;2021,$BJ$22,$BF156&gt;2021,$BJ$22,$BS156&lt;2021,$BJ$22)</f>
        <v>365</v>
      </c>
      <c r="BK156" s="116" cm="1">
        <f t="array" ref="BK156">_xlfn.IFS($BF156=2022,$BI156,$BS156=2022,$BV156,$BF156&lt;2022,$BK$22,$BS156&gt;2022,$BK$22,$BF156&gt;2022,$BK$22,$BS156&lt;2022,$BK$22)</f>
        <v>365</v>
      </c>
      <c r="BL156" s="116" cm="1">
        <f t="array" ref="BL156">_xlfn.IFS($BF156=2023,$BI156,$BS156=2023,$BV156,$BF156&lt;2023,$BL$22,$BS156&gt;2023,$BL$22,$BF156&gt;2023,$BL$22,$BS156&lt;2023,$BL$22)</f>
        <v>365</v>
      </c>
      <c r="BM156" s="116" cm="1">
        <f t="array" ref="BM156">_xlfn.IFS($BF156=2024,$BI156,$BS156=2024,$BV156,$BF156&lt;2024,$BM$22,$BS156&gt;2024,$BM$22,$BF156&gt;2024,$BM$22,$BS156&lt;2024,$BM$22)</f>
        <v>366</v>
      </c>
      <c r="BN156" s="116" cm="1">
        <f t="array" ref="BN156">_xlfn.IFS($BF156=2025,$BI156,$BS156=2025,$BV156,$BF156&lt;2025,$BN$22,$BS156&gt;2025,$BN$22,$BF156&gt;2025,$BN$22,$BS156&lt;2025,$BN$22)</f>
        <v>365</v>
      </c>
      <c r="BO156" s="116" cm="1">
        <f t="array" ref="BO156">_xlfn.IFS($BF156=2026,$BI156,$BS156=2026,$BV156,$BF156&lt;2026,$BO$22,$BS156&gt;2026,$BO$22,$BF156&gt;2026,$BO$22,$BS156&lt;2026,$BO$22)</f>
        <v>365</v>
      </c>
      <c r="BP156" s="116" cm="1">
        <f t="array" ref="BP156">_xlfn.IFS($BF156=2027,$BI156,$BS156=2027,$BV156,$BF156&lt;2027,$BP$22,$BS156&gt;2027,$BP$22,$BF156&gt;2027,$BP$22,$BS156&lt;2027,$BP$22)</f>
        <v>365</v>
      </c>
      <c r="BQ156" s="116" cm="1">
        <f t="array" ref="BQ156">_xlfn.IFS($BF156=2028,$BI156,$BS156=2028,$BV156,$BF156&lt;2028,$BQ$22,$BS156&gt;2028,$BQ$22,$BF156&gt;2028,$BQ$22,$BS156&lt;2028,$BQ$22)</f>
        <v>366</v>
      </c>
      <c r="BR156" s="119" cm="1">
        <f t="array" ref="BR156">_xlfn.IFS($BF156=2029,$BI156,$BS156=2029,$BV156,$BF156&lt;2029,$BR$22,$BS156&gt;2029,$BR$22,$BF156&gt;2029,$BR$22,$BS156&lt;2029,$BR$22)</f>
        <v>365</v>
      </c>
      <c r="BS156" s="142">
        <f>YEAR(Table25[[#This Row],[Ja papildatvaļinājums - darbinieka darba beigšanas datums iestādē, ja darbs projektā nav beigts  31.decembrī5]])</f>
        <v>1900</v>
      </c>
      <c r="BT156" s="141">
        <f>MONTH(Table25[[#This Row],[Ja papildatvaļinājums - darbinieka darba beigšanas datums iestādē, ja darbs projektā nav beigts  31.decembrī5]])</f>
        <v>1</v>
      </c>
      <c r="BU156" s="141">
        <f>DAY(Table25[[#This Row],[Ja papildatvaļinājums - darbinieka darba beigšanas datums iestādē, ja darbs projektā nav beigts  31.decembrī5]])</f>
        <v>0</v>
      </c>
      <c r="BV156" s="141">
        <f>IF(YEAR($J156)=YEAR($K156),MIN(DATE($BS156,$BT156,$BU156),$K156)-MAX(DATE($BF156,$BG156,$BH156),$J156)+1,MIN(DATE($BS156,$BT156,$BU156),$K156)-MAX(DATE(Table25[[#This Row],[Darba beigu gads iestādē]],1,1))+1)</f>
        <v>1</v>
      </c>
    </row>
    <row r="157" spans="1:74" x14ac:dyDescent="0.3">
      <c r="A157" s="26">
        <v>134</v>
      </c>
      <c r="B157" s="3"/>
      <c r="C157" s="197"/>
      <c r="D157" s="198"/>
      <c r="E157" s="63">
        <f>SUMIF(Table25[[#This Row],[b.2021]:[c.2029]],"&gt;0",Table25[[#This Row],[b.2021]:[c.2029]])</f>
        <v>0</v>
      </c>
      <c r="F157" s="189"/>
      <c r="G157" s="190"/>
      <c r="H157" s="66">
        <f>Table25[[#This Row],[Atvaļinājuma dienu skaits, kas projektā attiecināts iepriekšējos MP ]]+Table25[[#This Row],[Atvaļinājuma dienu skaits, kas pieprasīts šajā MP3]]</f>
        <v>0</v>
      </c>
      <c r="I157" s="29">
        <f>Table25[[#This Row],[Atvaļinājums proporcionāli nostrādātajam laikam projektā (Visi atvaļinājumi kopā)]]-H157</f>
        <v>0</v>
      </c>
      <c r="J157" s="191"/>
      <c r="K157" s="192"/>
      <c r="L157" s="193"/>
      <c r="M157" s="194"/>
      <c r="N157" s="194"/>
      <c r="O157" s="194"/>
      <c r="P157" s="194"/>
      <c r="Q157" s="194"/>
      <c r="R157" s="194"/>
      <c r="S157" s="194"/>
      <c r="T157" s="195"/>
      <c r="U157" s="196"/>
      <c r="V157" s="106">
        <f>IF(COUNT(Table25[[#This Row],[Darba sākuma datums1]:[Amata pienākumu izpildes termiņš, vai darba beigu datums par kuru iesniegts MP2]])=2,MIN(DATE($V$23,12,31),$D157)-MAX(DATE($V$23,1,1),$C157)+1,0)</f>
        <v>0</v>
      </c>
      <c r="W157" s="99">
        <f>IF(COUNT(Table25[[#This Row],[Darba sākuma datums1]:[Amata pienākumu izpildes termiņš, vai darba beigu datums par kuru iesniegts MP2]])=2,MIN(DATE($W$23,12,31),$D157)-MAX(DATE($W$23,1,1),$C157)+1,0)</f>
        <v>0</v>
      </c>
      <c r="X157" s="99">
        <f>IF(COUNT(Table25[[#This Row],[Darba sākuma datums1]:[Amata pienākumu izpildes termiņš, vai darba beigu datums par kuru iesniegts MP2]])=2,MIN(DATE($X$23,12,31),$D157)-MAX(DATE($X$23,1,1),$C157)+1,0)</f>
        <v>0</v>
      </c>
      <c r="Y157" s="99">
        <f>IF(COUNT(Table25[[#This Row],[Darba sākuma datums1]:[Amata pienākumu izpildes termiņš, vai darba beigu datums par kuru iesniegts MP2]])=2,MIN(DATE($Y$23,12,31),$D157)-MAX(DATE($Y$23,1,1),$C157)+1,0)</f>
        <v>0</v>
      </c>
      <c r="Z157" s="99">
        <f>IF(COUNT(Table25[[#This Row],[Darba sākuma datums1]:[Amata pienākumu izpildes termiņš, vai darba beigu datums par kuru iesniegts MP2]])=2,MIN(DATE($Z$23,12,31),$D157)-MAX(DATE(Z$23,1,1),$C157)+1,0)</f>
        <v>0</v>
      </c>
      <c r="AA157" s="99">
        <f>IF(COUNT(Table25[[#This Row],[Darba sākuma datums1]:[Amata pienākumu izpildes termiņš, vai darba beigu datums par kuru iesniegts MP2]])=2,MIN(DATE($AA$23,12,31),$D157)-MAX(DATE($AA$23,1,1),$C157)+1,0)</f>
        <v>0</v>
      </c>
      <c r="AB157" s="99">
        <f>IF(COUNT(Table25[[#This Row],[Darba sākuma datums1]:[Amata pienākumu izpildes termiņš, vai darba beigu datums par kuru iesniegts MP2]])=2,MIN(DATE($AB$23,12,31),$D157)-MAX(DATE($AB$23,1,1),$C157)+1,0)</f>
        <v>0</v>
      </c>
      <c r="AC157" s="99">
        <f>IF(COUNT(Table25[[#This Row],[Darba sākuma datums1]:[Amata pienākumu izpildes termiņš, vai darba beigu datums par kuru iesniegts MP2]])=2,MIN(DATE($AC$23,12,31),$D157)-MAX(DATE($AC$23,1,1),$C157)+1,0)</f>
        <v>0</v>
      </c>
      <c r="AD157" s="109">
        <f>IF(COUNT(Table25[[#This Row],[Darba sākuma datums1]:[Amata pienākumu izpildes termiņš, vai darba beigu datums par kuru iesniegts MP2]])=2,MIN(DATE($AD$23,12,31),$D157)-MAX(DATE($AD$23,1,1),$C157)+1,0)</f>
        <v>0</v>
      </c>
      <c r="AE157" s="106">
        <f t="shared" si="32"/>
        <v>0</v>
      </c>
      <c r="AF157" s="99">
        <f t="shared" si="23"/>
        <v>0</v>
      </c>
      <c r="AG157" s="99">
        <f t="shared" si="24"/>
        <v>0</v>
      </c>
      <c r="AH157" s="99">
        <f t="shared" si="25"/>
        <v>0</v>
      </c>
      <c r="AI157" s="99">
        <f t="shared" si="26"/>
        <v>0</v>
      </c>
      <c r="AJ157" s="99">
        <f t="shared" si="27"/>
        <v>0</v>
      </c>
      <c r="AK157" s="99">
        <f t="shared" si="28"/>
        <v>0</v>
      </c>
      <c r="AL157" s="99">
        <f t="shared" si="29"/>
        <v>0</v>
      </c>
      <c r="AM157" s="100">
        <f t="shared" si="30"/>
        <v>0</v>
      </c>
      <c r="AN157" s="103" t="e">
        <f>Table25[[#This Row],[2021]]/Table25[[#This Row],[d.2021]]</f>
        <v>#DIV/0!</v>
      </c>
      <c r="AO157" s="104" t="e">
        <f>Table25[[#This Row],[2022]]/Table25[[#This Row],[d.2022]]</f>
        <v>#DIV/0!</v>
      </c>
      <c r="AP157" s="104" t="e">
        <f>Table25[[#This Row],[2023]]/Table25[[#This Row],[d.2023]]</f>
        <v>#DIV/0!</v>
      </c>
      <c r="AQ157" s="104" t="e">
        <f>Table25[[#This Row],[2024]]/Table25[[#This Row],[d.2024]]</f>
        <v>#DIV/0!</v>
      </c>
      <c r="AR157" s="104" t="e">
        <f>Table25[[#This Row],[2025]]/Table25[[#This Row],[d.2025]]</f>
        <v>#DIV/0!</v>
      </c>
      <c r="AS157" s="104" t="e">
        <f>Table25[[#This Row],[2026]]/Table25[[#This Row],[d.2026]]</f>
        <v>#DIV/0!</v>
      </c>
      <c r="AT157" s="104" t="e">
        <f>Table25[[#This Row],[2027]]/Table25[[#This Row],[d.2027]]</f>
        <v>#DIV/0!</v>
      </c>
      <c r="AU157" s="104" t="e">
        <f>Table25[[#This Row],[2028]]/Table25[[#This Row],[d.2028]]</f>
        <v>#DIV/0!</v>
      </c>
      <c r="AV157" s="108" t="e">
        <f>Table25[[#This Row],[2029]]/Table25[[#This Row],[d.2029]]</f>
        <v>#DIV/0!</v>
      </c>
      <c r="AW157" s="97" t="e">
        <f>Table25[[#This Row],[e.2021]]/Table25[[#This Row],[Papildatvaļinājums par 20216]]</f>
        <v>#DIV/0!</v>
      </c>
      <c r="AX157" s="97" t="e">
        <f>Table25[[#This Row],[e.2022]]/Table25[[#This Row],[Papildatvaļinājums par 20226]]</f>
        <v>#DIV/0!</v>
      </c>
      <c r="AY157" s="97" t="e">
        <f>Table25[[#This Row],[e.2023]]/Table25[[#This Row],[Papildatvaļinājums par 20236]]</f>
        <v>#DIV/0!</v>
      </c>
      <c r="AZ157" s="97" t="e">
        <f>Table25[[#This Row],[e.2024]]/Table25[[#This Row],[Papildatvaļinājums par 20246]]</f>
        <v>#DIV/0!</v>
      </c>
      <c r="BA157" s="97" t="e">
        <f>Table25[[#This Row],[e.2025]]/Table25[[#This Row],[Papildatvaļinājums par 20256]]</f>
        <v>#DIV/0!</v>
      </c>
      <c r="BB157" s="97" t="e">
        <f>Table25[[#This Row],[e.2026]]/Table25[[#This Row],[Papildatvaļinājums par 20266]]</f>
        <v>#DIV/0!</v>
      </c>
      <c r="BC157" s="97" t="e">
        <f>Table25[[#This Row],[e.2027]]/Table25[[#This Row],[Papildatvaļinājums par 20276]]</f>
        <v>#DIV/0!</v>
      </c>
      <c r="BD157" s="97" t="e">
        <f>Table25[[#This Row],[e.2028]]/Table25[[#This Row],[Papildatvaļinājums par 20286]]</f>
        <v>#DIV/0!</v>
      </c>
      <c r="BE157" s="98" t="e">
        <f>Table25[[#This Row],[e.2029]]/Table25[[#This Row],[Papildatvaļinājums par 20296]]</f>
        <v>#DIV/0!</v>
      </c>
      <c r="BF157" s="85">
        <f>YEAR(Table25[[#This Row],[Ja papildatvaļinājums - darbinieka darba uzsākšana iestādē, ja darbs projektā nav uzsākts 1.janvārī4]])</f>
        <v>1900</v>
      </c>
      <c r="BG157" s="86">
        <f>MONTH(Table25[[#This Row],[Ja papildatvaļinājums - darbinieka darba uzsākšana iestādē, ja darbs projektā nav uzsākts 1.janvārī4]])</f>
        <v>1</v>
      </c>
      <c r="BH157" s="86">
        <f>DAY(Table25[[#This Row],[Ja papildatvaļinājums - darbinieka darba uzsākšana iestādē, ja darbs projektā nav uzsākts 1.janvārī4]])</f>
        <v>0</v>
      </c>
      <c r="BI157" s="147">
        <f t="shared" si="31"/>
        <v>1</v>
      </c>
      <c r="BJ157" s="144" cm="1">
        <f t="array" ref="BJ157">_xlfn.IFS($BF157=2021,$BI157,$BS157=2021,$BV157,$BF157&lt;2021,$BJ$22,$BS157&gt;2021,$BJ$22,$BF157&gt;2021,$BJ$22,$BS157&lt;2021,$BJ$22)</f>
        <v>365</v>
      </c>
      <c r="BK157" s="116" cm="1">
        <f t="array" ref="BK157">_xlfn.IFS($BF157=2022,$BI157,$BS157=2022,$BV157,$BF157&lt;2022,$BK$22,$BS157&gt;2022,$BK$22,$BF157&gt;2022,$BK$22,$BS157&lt;2022,$BK$22)</f>
        <v>365</v>
      </c>
      <c r="BL157" s="116" cm="1">
        <f t="array" ref="BL157">_xlfn.IFS($BF157=2023,$BI157,$BS157=2023,$BV157,$BF157&lt;2023,$BL$22,$BS157&gt;2023,$BL$22,$BF157&gt;2023,$BL$22,$BS157&lt;2023,$BL$22)</f>
        <v>365</v>
      </c>
      <c r="BM157" s="116" cm="1">
        <f t="array" ref="BM157">_xlfn.IFS($BF157=2024,$BI157,$BS157=2024,$BV157,$BF157&lt;2024,$BM$22,$BS157&gt;2024,$BM$22,$BF157&gt;2024,$BM$22,$BS157&lt;2024,$BM$22)</f>
        <v>366</v>
      </c>
      <c r="BN157" s="116" cm="1">
        <f t="array" ref="BN157">_xlfn.IFS($BF157=2025,$BI157,$BS157=2025,$BV157,$BF157&lt;2025,$BN$22,$BS157&gt;2025,$BN$22,$BF157&gt;2025,$BN$22,$BS157&lt;2025,$BN$22)</f>
        <v>365</v>
      </c>
      <c r="BO157" s="116" cm="1">
        <f t="array" ref="BO157">_xlfn.IFS($BF157=2026,$BI157,$BS157=2026,$BV157,$BF157&lt;2026,$BO$22,$BS157&gt;2026,$BO$22,$BF157&gt;2026,$BO$22,$BS157&lt;2026,$BO$22)</f>
        <v>365</v>
      </c>
      <c r="BP157" s="116" cm="1">
        <f t="array" ref="BP157">_xlfn.IFS($BF157=2027,$BI157,$BS157=2027,$BV157,$BF157&lt;2027,$BP$22,$BS157&gt;2027,$BP$22,$BF157&gt;2027,$BP$22,$BS157&lt;2027,$BP$22)</f>
        <v>365</v>
      </c>
      <c r="BQ157" s="116" cm="1">
        <f t="array" ref="BQ157">_xlfn.IFS($BF157=2028,$BI157,$BS157=2028,$BV157,$BF157&lt;2028,$BQ$22,$BS157&gt;2028,$BQ$22,$BF157&gt;2028,$BQ$22,$BS157&lt;2028,$BQ$22)</f>
        <v>366</v>
      </c>
      <c r="BR157" s="119" cm="1">
        <f t="array" ref="BR157">_xlfn.IFS($BF157=2029,$BI157,$BS157=2029,$BV157,$BF157&lt;2029,$BR$22,$BS157&gt;2029,$BR$22,$BF157&gt;2029,$BR$22,$BS157&lt;2029,$BR$22)</f>
        <v>365</v>
      </c>
      <c r="BS157" s="142">
        <f>YEAR(Table25[[#This Row],[Ja papildatvaļinājums - darbinieka darba beigšanas datums iestādē, ja darbs projektā nav beigts  31.decembrī5]])</f>
        <v>1900</v>
      </c>
      <c r="BT157" s="141">
        <f>MONTH(Table25[[#This Row],[Ja papildatvaļinājums - darbinieka darba beigšanas datums iestādē, ja darbs projektā nav beigts  31.decembrī5]])</f>
        <v>1</v>
      </c>
      <c r="BU157" s="141">
        <f>DAY(Table25[[#This Row],[Ja papildatvaļinājums - darbinieka darba beigšanas datums iestādē, ja darbs projektā nav beigts  31.decembrī5]])</f>
        <v>0</v>
      </c>
      <c r="BV157" s="141">
        <f>IF(YEAR($J157)=YEAR($K157),MIN(DATE($BS157,$BT157,$BU157),$K157)-MAX(DATE($BF157,$BG157,$BH157),$J157)+1,MIN(DATE($BS157,$BT157,$BU157),$K157)-MAX(DATE(Table25[[#This Row],[Darba beigu gads iestādē]],1,1))+1)</f>
        <v>1</v>
      </c>
    </row>
    <row r="158" spans="1:74" x14ac:dyDescent="0.3">
      <c r="A158" s="26">
        <v>135</v>
      </c>
      <c r="B158" s="3"/>
      <c r="C158" s="197"/>
      <c r="D158" s="198"/>
      <c r="E158" s="63">
        <f>SUMIF(Table25[[#This Row],[b.2021]:[c.2029]],"&gt;0",Table25[[#This Row],[b.2021]:[c.2029]])</f>
        <v>0</v>
      </c>
      <c r="F158" s="189"/>
      <c r="G158" s="190"/>
      <c r="H158" s="66">
        <f>Table25[[#This Row],[Atvaļinājuma dienu skaits, kas projektā attiecināts iepriekšējos MP ]]+Table25[[#This Row],[Atvaļinājuma dienu skaits, kas pieprasīts šajā MP3]]</f>
        <v>0</v>
      </c>
      <c r="I158" s="29">
        <f>Table25[[#This Row],[Atvaļinājums proporcionāli nostrādātajam laikam projektā (Visi atvaļinājumi kopā)]]-H158</f>
        <v>0</v>
      </c>
      <c r="J158" s="191"/>
      <c r="K158" s="192"/>
      <c r="L158" s="193"/>
      <c r="M158" s="194"/>
      <c r="N158" s="194"/>
      <c r="O158" s="194"/>
      <c r="P158" s="194"/>
      <c r="Q158" s="194"/>
      <c r="R158" s="194"/>
      <c r="S158" s="194"/>
      <c r="T158" s="195"/>
      <c r="U158" s="196"/>
      <c r="V158" s="106">
        <f>IF(COUNT(Table25[[#This Row],[Darba sākuma datums1]:[Amata pienākumu izpildes termiņš, vai darba beigu datums par kuru iesniegts MP2]])=2,MIN(DATE($V$23,12,31),$D158)-MAX(DATE($V$23,1,1),$C158)+1,0)</f>
        <v>0</v>
      </c>
      <c r="W158" s="99">
        <f>IF(COUNT(Table25[[#This Row],[Darba sākuma datums1]:[Amata pienākumu izpildes termiņš, vai darba beigu datums par kuru iesniegts MP2]])=2,MIN(DATE($W$23,12,31),$D158)-MAX(DATE($W$23,1,1),$C158)+1,0)</f>
        <v>0</v>
      </c>
      <c r="X158" s="99">
        <f>IF(COUNT(Table25[[#This Row],[Darba sākuma datums1]:[Amata pienākumu izpildes termiņš, vai darba beigu datums par kuru iesniegts MP2]])=2,MIN(DATE($X$23,12,31),$D158)-MAX(DATE($X$23,1,1),$C158)+1,0)</f>
        <v>0</v>
      </c>
      <c r="Y158" s="99">
        <f>IF(COUNT(Table25[[#This Row],[Darba sākuma datums1]:[Amata pienākumu izpildes termiņš, vai darba beigu datums par kuru iesniegts MP2]])=2,MIN(DATE($Y$23,12,31),$D158)-MAX(DATE($Y$23,1,1),$C158)+1,0)</f>
        <v>0</v>
      </c>
      <c r="Z158" s="99">
        <f>IF(COUNT(Table25[[#This Row],[Darba sākuma datums1]:[Amata pienākumu izpildes termiņš, vai darba beigu datums par kuru iesniegts MP2]])=2,MIN(DATE($Z$23,12,31),$D158)-MAX(DATE(Z$23,1,1),$C158)+1,0)</f>
        <v>0</v>
      </c>
      <c r="AA158" s="99">
        <f>IF(COUNT(Table25[[#This Row],[Darba sākuma datums1]:[Amata pienākumu izpildes termiņš, vai darba beigu datums par kuru iesniegts MP2]])=2,MIN(DATE($AA$23,12,31),$D158)-MAX(DATE($AA$23,1,1),$C158)+1,0)</f>
        <v>0</v>
      </c>
      <c r="AB158" s="99">
        <f>IF(COUNT(Table25[[#This Row],[Darba sākuma datums1]:[Amata pienākumu izpildes termiņš, vai darba beigu datums par kuru iesniegts MP2]])=2,MIN(DATE($AB$23,12,31),$D158)-MAX(DATE($AB$23,1,1),$C158)+1,0)</f>
        <v>0</v>
      </c>
      <c r="AC158" s="99">
        <f>IF(COUNT(Table25[[#This Row],[Darba sākuma datums1]:[Amata pienākumu izpildes termiņš, vai darba beigu datums par kuru iesniegts MP2]])=2,MIN(DATE($AC$23,12,31),$D158)-MAX(DATE($AC$23,1,1),$C158)+1,0)</f>
        <v>0</v>
      </c>
      <c r="AD158" s="109">
        <f>IF(COUNT(Table25[[#This Row],[Darba sākuma datums1]:[Amata pienākumu izpildes termiņš, vai darba beigu datums par kuru iesniegts MP2]])=2,MIN(DATE($AD$23,12,31),$D158)-MAX(DATE($AD$23,1,1),$C158)+1,0)</f>
        <v>0</v>
      </c>
      <c r="AE158" s="106">
        <f t="shared" si="32"/>
        <v>0</v>
      </c>
      <c r="AF158" s="99">
        <f t="shared" si="23"/>
        <v>0</v>
      </c>
      <c r="AG158" s="99">
        <f t="shared" si="24"/>
        <v>0</v>
      </c>
      <c r="AH158" s="99">
        <f t="shared" si="25"/>
        <v>0</v>
      </c>
      <c r="AI158" s="99">
        <f t="shared" si="26"/>
        <v>0</v>
      </c>
      <c r="AJ158" s="99">
        <f t="shared" si="27"/>
        <v>0</v>
      </c>
      <c r="AK158" s="99">
        <f t="shared" si="28"/>
        <v>0</v>
      </c>
      <c r="AL158" s="99">
        <f t="shared" si="29"/>
        <v>0</v>
      </c>
      <c r="AM158" s="100">
        <f t="shared" si="30"/>
        <v>0</v>
      </c>
      <c r="AN158" s="103" t="e">
        <f>Table25[[#This Row],[2021]]/Table25[[#This Row],[d.2021]]</f>
        <v>#DIV/0!</v>
      </c>
      <c r="AO158" s="104" t="e">
        <f>Table25[[#This Row],[2022]]/Table25[[#This Row],[d.2022]]</f>
        <v>#DIV/0!</v>
      </c>
      <c r="AP158" s="104" t="e">
        <f>Table25[[#This Row],[2023]]/Table25[[#This Row],[d.2023]]</f>
        <v>#DIV/0!</v>
      </c>
      <c r="AQ158" s="104" t="e">
        <f>Table25[[#This Row],[2024]]/Table25[[#This Row],[d.2024]]</f>
        <v>#DIV/0!</v>
      </c>
      <c r="AR158" s="104" t="e">
        <f>Table25[[#This Row],[2025]]/Table25[[#This Row],[d.2025]]</f>
        <v>#DIV/0!</v>
      </c>
      <c r="AS158" s="104" t="e">
        <f>Table25[[#This Row],[2026]]/Table25[[#This Row],[d.2026]]</f>
        <v>#DIV/0!</v>
      </c>
      <c r="AT158" s="104" t="e">
        <f>Table25[[#This Row],[2027]]/Table25[[#This Row],[d.2027]]</f>
        <v>#DIV/0!</v>
      </c>
      <c r="AU158" s="104" t="e">
        <f>Table25[[#This Row],[2028]]/Table25[[#This Row],[d.2028]]</f>
        <v>#DIV/0!</v>
      </c>
      <c r="AV158" s="108" t="e">
        <f>Table25[[#This Row],[2029]]/Table25[[#This Row],[d.2029]]</f>
        <v>#DIV/0!</v>
      </c>
      <c r="AW158" s="97" t="e">
        <f>Table25[[#This Row],[e.2021]]/Table25[[#This Row],[Papildatvaļinājums par 20216]]</f>
        <v>#DIV/0!</v>
      </c>
      <c r="AX158" s="97" t="e">
        <f>Table25[[#This Row],[e.2022]]/Table25[[#This Row],[Papildatvaļinājums par 20226]]</f>
        <v>#DIV/0!</v>
      </c>
      <c r="AY158" s="97" t="e">
        <f>Table25[[#This Row],[e.2023]]/Table25[[#This Row],[Papildatvaļinājums par 20236]]</f>
        <v>#DIV/0!</v>
      </c>
      <c r="AZ158" s="97" t="e">
        <f>Table25[[#This Row],[e.2024]]/Table25[[#This Row],[Papildatvaļinājums par 20246]]</f>
        <v>#DIV/0!</v>
      </c>
      <c r="BA158" s="97" t="e">
        <f>Table25[[#This Row],[e.2025]]/Table25[[#This Row],[Papildatvaļinājums par 20256]]</f>
        <v>#DIV/0!</v>
      </c>
      <c r="BB158" s="97" t="e">
        <f>Table25[[#This Row],[e.2026]]/Table25[[#This Row],[Papildatvaļinājums par 20266]]</f>
        <v>#DIV/0!</v>
      </c>
      <c r="BC158" s="97" t="e">
        <f>Table25[[#This Row],[e.2027]]/Table25[[#This Row],[Papildatvaļinājums par 20276]]</f>
        <v>#DIV/0!</v>
      </c>
      <c r="BD158" s="97" t="e">
        <f>Table25[[#This Row],[e.2028]]/Table25[[#This Row],[Papildatvaļinājums par 20286]]</f>
        <v>#DIV/0!</v>
      </c>
      <c r="BE158" s="98" t="e">
        <f>Table25[[#This Row],[e.2029]]/Table25[[#This Row],[Papildatvaļinājums par 20296]]</f>
        <v>#DIV/0!</v>
      </c>
      <c r="BF158" s="85">
        <f>YEAR(Table25[[#This Row],[Ja papildatvaļinājums - darbinieka darba uzsākšana iestādē, ja darbs projektā nav uzsākts 1.janvārī4]])</f>
        <v>1900</v>
      </c>
      <c r="BG158" s="86">
        <f>MONTH(Table25[[#This Row],[Ja papildatvaļinājums - darbinieka darba uzsākšana iestādē, ja darbs projektā nav uzsākts 1.janvārī4]])</f>
        <v>1</v>
      </c>
      <c r="BH158" s="86">
        <f>DAY(Table25[[#This Row],[Ja papildatvaļinājums - darbinieka darba uzsākšana iestādē, ja darbs projektā nav uzsākts 1.janvārī4]])</f>
        <v>0</v>
      </c>
      <c r="BI158" s="147">
        <f t="shared" si="31"/>
        <v>1</v>
      </c>
      <c r="BJ158" s="144" cm="1">
        <f t="array" ref="BJ158">_xlfn.IFS($BF158=2021,$BI158,$BS158=2021,$BV158,$BF158&lt;2021,$BJ$22,$BS158&gt;2021,$BJ$22,$BF158&gt;2021,$BJ$22,$BS158&lt;2021,$BJ$22)</f>
        <v>365</v>
      </c>
      <c r="BK158" s="116" cm="1">
        <f t="array" ref="BK158">_xlfn.IFS($BF158=2022,$BI158,$BS158=2022,$BV158,$BF158&lt;2022,$BK$22,$BS158&gt;2022,$BK$22,$BF158&gt;2022,$BK$22,$BS158&lt;2022,$BK$22)</f>
        <v>365</v>
      </c>
      <c r="BL158" s="116" cm="1">
        <f t="array" ref="BL158">_xlfn.IFS($BF158=2023,$BI158,$BS158=2023,$BV158,$BF158&lt;2023,$BL$22,$BS158&gt;2023,$BL$22,$BF158&gt;2023,$BL$22,$BS158&lt;2023,$BL$22)</f>
        <v>365</v>
      </c>
      <c r="BM158" s="116" cm="1">
        <f t="array" ref="BM158">_xlfn.IFS($BF158=2024,$BI158,$BS158=2024,$BV158,$BF158&lt;2024,$BM$22,$BS158&gt;2024,$BM$22,$BF158&gt;2024,$BM$22,$BS158&lt;2024,$BM$22)</f>
        <v>366</v>
      </c>
      <c r="BN158" s="116" cm="1">
        <f t="array" ref="BN158">_xlfn.IFS($BF158=2025,$BI158,$BS158=2025,$BV158,$BF158&lt;2025,$BN$22,$BS158&gt;2025,$BN$22,$BF158&gt;2025,$BN$22,$BS158&lt;2025,$BN$22)</f>
        <v>365</v>
      </c>
      <c r="BO158" s="116" cm="1">
        <f t="array" ref="BO158">_xlfn.IFS($BF158=2026,$BI158,$BS158=2026,$BV158,$BF158&lt;2026,$BO$22,$BS158&gt;2026,$BO$22,$BF158&gt;2026,$BO$22,$BS158&lt;2026,$BO$22)</f>
        <v>365</v>
      </c>
      <c r="BP158" s="116" cm="1">
        <f t="array" ref="BP158">_xlfn.IFS($BF158=2027,$BI158,$BS158=2027,$BV158,$BF158&lt;2027,$BP$22,$BS158&gt;2027,$BP$22,$BF158&gt;2027,$BP$22,$BS158&lt;2027,$BP$22)</f>
        <v>365</v>
      </c>
      <c r="BQ158" s="116" cm="1">
        <f t="array" ref="BQ158">_xlfn.IFS($BF158=2028,$BI158,$BS158=2028,$BV158,$BF158&lt;2028,$BQ$22,$BS158&gt;2028,$BQ$22,$BF158&gt;2028,$BQ$22,$BS158&lt;2028,$BQ$22)</f>
        <v>366</v>
      </c>
      <c r="BR158" s="119" cm="1">
        <f t="array" ref="BR158">_xlfn.IFS($BF158=2029,$BI158,$BS158=2029,$BV158,$BF158&lt;2029,$BR$22,$BS158&gt;2029,$BR$22,$BF158&gt;2029,$BR$22,$BS158&lt;2029,$BR$22)</f>
        <v>365</v>
      </c>
      <c r="BS158" s="142">
        <f>YEAR(Table25[[#This Row],[Ja papildatvaļinājums - darbinieka darba beigšanas datums iestādē, ja darbs projektā nav beigts  31.decembrī5]])</f>
        <v>1900</v>
      </c>
      <c r="BT158" s="141">
        <f>MONTH(Table25[[#This Row],[Ja papildatvaļinājums - darbinieka darba beigšanas datums iestādē, ja darbs projektā nav beigts  31.decembrī5]])</f>
        <v>1</v>
      </c>
      <c r="BU158" s="141">
        <f>DAY(Table25[[#This Row],[Ja papildatvaļinājums - darbinieka darba beigšanas datums iestādē, ja darbs projektā nav beigts  31.decembrī5]])</f>
        <v>0</v>
      </c>
      <c r="BV158" s="141">
        <f>IF(YEAR($J158)=YEAR($K158),MIN(DATE($BS158,$BT158,$BU158),$K158)-MAX(DATE($BF158,$BG158,$BH158),$J158)+1,MIN(DATE($BS158,$BT158,$BU158),$K158)-MAX(DATE(Table25[[#This Row],[Darba beigu gads iestādē]],1,1))+1)</f>
        <v>1</v>
      </c>
    </row>
    <row r="159" spans="1:74" x14ac:dyDescent="0.3">
      <c r="A159" s="26">
        <v>136</v>
      </c>
      <c r="B159" s="3"/>
      <c r="C159" s="197"/>
      <c r="D159" s="198"/>
      <c r="E159" s="63">
        <f>SUMIF(Table25[[#This Row],[b.2021]:[c.2029]],"&gt;0",Table25[[#This Row],[b.2021]:[c.2029]])</f>
        <v>0</v>
      </c>
      <c r="F159" s="189"/>
      <c r="G159" s="190"/>
      <c r="H159" s="66">
        <f>Table25[[#This Row],[Atvaļinājuma dienu skaits, kas projektā attiecināts iepriekšējos MP ]]+Table25[[#This Row],[Atvaļinājuma dienu skaits, kas pieprasīts šajā MP3]]</f>
        <v>0</v>
      </c>
      <c r="I159" s="29">
        <f>Table25[[#This Row],[Atvaļinājums proporcionāli nostrādātajam laikam projektā (Visi atvaļinājumi kopā)]]-H159</f>
        <v>0</v>
      </c>
      <c r="J159" s="191"/>
      <c r="K159" s="192"/>
      <c r="L159" s="193"/>
      <c r="M159" s="194"/>
      <c r="N159" s="194"/>
      <c r="O159" s="194"/>
      <c r="P159" s="194"/>
      <c r="Q159" s="194"/>
      <c r="R159" s="194"/>
      <c r="S159" s="194"/>
      <c r="T159" s="195"/>
      <c r="U159" s="196"/>
      <c r="V159" s="106">
        <f>IF(COUNT(Table25[[#This Row],[Darba sākuma datums1]:[Amata pienākumu izpildes termiņš, vai darba beigu datums par kuru iesniegts MP2]])=2,MIN(DATE($V$23,12,31),$D159)-MAX(DATE($V$23,1,1),$C159)+1,0)</f>
        <v>0</v>
      </c>
      <c r="W159" s="99">
        <f>IF(COUNT(Table25[[#This Row],[Darba sākuma datums1]:[Amata pienākumu izpildes termiņš, vai darba beigu datums par kuru iesniegts MP2]])=2,MIN(DATE($W$23,12,31),$D159)-MAX(DATE($W$23,1,1),$C159)+1,0)</f>
        <v>0</v>
      </c>
      <c r="X159" s="99">
        <f>IF(COUNT(Table25[[#This Row],[Darba sākuma datums1]:[Amata pienākumu izpildes termiņš, vai darba beigu datums par kuru iesniegts MP2]])=2,MIN(DATE($X$23,12,31),$D159)-MAX(DATE($X$23,1,1),$C159)+1,0)</f>
        <v>0</v>
      </c>
      <c r="Y159" s="99">
        <f>IF(COUNT(Table25[[#This Row],[Darba sākuma datums1]:[Amata pienākumu izpildes termiņš, vai darba beigu datums par kuru iesniegts MP2]])=2,MIN(DATE($Y$23,12,31),$D159)-MAX(DATE($Y$23,1,1),$C159)+1,0)</f>
        <v>0</v>
      </c>
      <c r="Z159" s="99">
        <f>IF(COUNT(Table25[[#This Row],[Darba sākuma datums1]:[Amata pienākumu izpildes termiņš, vai darba beigu datums par kuru iesniegts MP2]])=2,MIN(DATE($Z$23,12,31),$D159)-MAX(DATE(Z$23,1,1),$C159)+1,0)</f>
        <v>0</v>
      </c>
      <c r="AA159" s="99">
        <f>IF(COUNT(Table25[[#This Row],[Darba sākuma datums1]:[Amata pienākumu izpildes termiņš, vai darba beigu datums par kuru iesniegts MP2]])=2,MIN(DATE($AA$23,12,31),$D159)-MAX(DATE($AA$23,1,1),$C159)+1,0)</f>
        <v>0</v>
      </c>
      <c r="AB159" s="99">
        <f>IF(COUNT(Table25[[#This Row],[Darba sākuma datums1]:[Amata pienākumu izpildes termiņš, vai darba beigu datums par kuru iesniegts MP2]])=2,MIN(DATE($AB$23,12,31),$D159)-MAX(DATE($AB$23,1,1),$C159)+1,0)</f>
        <v>0</v>
      </c>
      <c r="AC159" s="99">
        <f>IF(COUNT(Table25[[#This Row],[Darba sākuma datums1]:[Amata pienākumu izpildes termiņš, vai darba beigu datums par kuru iesniegts MP2]])=2,MIN(DATE($AC$23,12,31),$D159)-MAX(DATE($AC$23,1,1),$C159)+1,0)</f>
        <v>0</v>
      </c>
      <c r="AD159" s="109">
        <f>IF(COUNT(Table25[[#This Row],[Darba sākuma datums1]:[Amata pienākumu izpildes termiņš, vai darba beigu datums par kuru iesniegts MP2]])=2,MIN(DATE($AD$23,12,31),$D159)-MAX(DATE($AD$23,1,1),$C159)+1,0)</f>
        <v>0</v>
      </c>
      <c r="AE159" s="106">
        <f t="shared" si="32"/>
        <v>0</v>
      </c>
      <c r="AF159" s="99">
        <f t="shared" si="23"/>
        <v>0</v>
      </c>
      <c r="AG159" s="99">
        <f t="shared" si="24"/>
        <v>0</v>
      </c>
      <c r="AH159" s="99">
        <f t="shared" si="25"/>
        <v>0</v>
      </c>
      <c r="AI159" s="99">
        <f t="shared" si="26"/>
        <v>0</v>
      </c>
      <c r="AJ159" s="99">
        <f t="shared" si="27"/>
        <v>0</v>
      </c>
      <c r="AK159" s="99">
        <f t="shared" si="28"/>
        <v>0</v>
      </c>
      <c r="AL159" s="99">
        <f t="shared" si="29"/>
        <v>0</v>
      </c>
      <c r="AM159" s="100">
        <f t="shared" si="30"/>
        <v>0</v>
      </c>
      <c r="AN159" s="103" t="e">
        <f>Table25[[#This Row],[2021]]/Table25[[#This Row],[d.2021]]</f>
        <v>#DIV/0!</v>
      </c>
      <c r="AO159" s="104" t="e">
        <f>Table25[[#This Row],[2022]]/Table25[[#This Row],[d.2022]]</f>
        <v>#DIV/0!</v>
      </c>
      <c r="AP159" s="104" t="e">
        <f>Table25[[#This Row],[2023]]/Table25[[#This Row],[d.2023]]</f>
        <v>#DIV/0!</v>
      </c>
      <c r="AQ159" s="104" t="e">
        <f>Table25[[#This Row],[2024]]/Table25[[#This Row],[d.2024]]</f>
        <v>#DIV/0!</v>
      </c>
      <c r="AR159" s="104" t="e">
        <f>Table25[[#This Row],[2025]]/Table25[[#This Row],[d.2025]]</f>
        <v>#DIV/0!</v>
      </c>
      <c r="AS159" s="104" t="e">
        <f>Table25[[#This Row],[2026]]/Table25[[#This Row],[d.2026]]</f>
        <v>#DIV/0!</v>
      </c>
      <c r="AT159" s="104" t="e">
        <f>Table25[[#This Row],[2027]]/Table25[[#This Row],[d.2027]]</f>
        <v>#DIV/0!</v>
      </c>
      <c r="AU159" s="104" t="e">
        <f>Table25[[#This Row],[2028]]/Table25[[#This Row],[d.2028]]</f>
        <v>#DIV/0!</v>
      </c>
      <c r="AV159" s="108" t="e">
        <f>Table25[[#This Row],[2029]]/Table25[[#This Row],[d.2029]]</f>
        <v>#DIV/0!</v>
      </c>
      <c r="AW159" s="97" t="e">
        <f>Table25[[#This Row],[e.2021]]/Table25[[#This Row],[Papildatvaļinājums par 20216]]</f>
        <v>#DIV/0!</v>
      </c>
      <c r="AX159" s="97" t="e">
        <f>Table25[[#This Row],[e.2022]]/Table25[[#This Row],[Papildatvaļinājums par 20226]]</f>
        <v>#DIV/0!</v>
      </c>
      <c r="AY159" s="97" t="e">
        <f>Table25[[#This Row],[e.2023]]/Table25[[#This Row],[Papildatvaļinājums par 20236]]</f>
        <v>#DIV/0!</v>
      </c>
      <c r="AZ159" s="97" t="e">
        <f>Table25[[#This Row],[e.2024]]/Table25[[#This Row],[Papildatvaļinājums par 20246]]</f>
        <v>#DIV/0!</v>
      </c>
      <c r="BA159" s="97" t="e">
        <f>Table25[[#This Row],[e.2025]]/Table25[[#This Row],[Papildatvaļinājums par 20256]]</f>
        <v>#DIV/0!</v>
      </c>
      <c r="BB159" s="97" t="e">
        <f>Table25[[#This Row],[e.2026]]/Table25[[#This Row],[Papildatvaļinājums par 20266]]</f>
        <v>#DIV/0!</v>
      </c>
      <c r="BC159" s="97" t="e">
        <f>Table25[[#This Row],[e.2027]]/Table25[[#This Row],[Papildatvaļinājums par 20276]]</f>
        <v>#DIV/0!</v>
      </c>
      <c r="BD159" s="97" t="e">
        <f>Table25[[#This Row],[e.2028]]/Table25[[#This Row],[Papildatvaļinājums par 20286]]</f>
        <v>#DIV/0!</v>
      </c>
      <c r="BE159" s="98" t="e">
        <f>Table25[[#This Row],[e.2029]]/Table25[[#This Row],[Papildatvaļinājums par 20296]]</f>
        <v>#DIV/0!</v>
      </c>
      <c r="BF159" s="85">
        <f>YEAR(Table25[[#This Row],[Ja papildatvaļinājums - darbinieka darba uzsākšana iestādē, ja darbs projektā nav uzsākts 1.janvārī4]])</f>
        <v>1900</v>
      </c>
      <c r="BG159" s="86">
        <f>MONTH(Table25[[#This Row],[Ja papildatvaļinājums - darbinieka darba uzsākšana iestādē, ja darbs projektā nav uzsākts 1.janvārī4]])</f>
        <v>1</v>
      </c>
      <c r="BH159" s="86">
        <f>DAY(Table25[[#This Row],[Ja papildatvaļinājums - darbinieka darba uzsākšana iestādē, ja darbs projektā nav uzsākts 1.janvārī4]])</f>
        <v>0</v>
      </c>
      <c r="BI159" s="147">
        <f t="shared" si="31"/>
        <v>1</v>
      </c>
      <c r="BJ159" s="144" cm="1">
        <f t="array" ref="BJ159">_xlfn.IFS($BF159=2021,$BI159,$BS159=2021,$BV159,$BF159&lt;2021,$BJ$22,$BS159&gt;2021,$BJ$22,$BF159&gt;2021,$BJ$22,$BS159&lt;2021,$BJ$22)</f>
        <v>365</v>
      </c>
      <c r="BK159" s="116" cm="1">
        <f t="array" ref="BK159">_xlfn.IFS($BF159=2022,$BI159,$BS159=2022,$BV159,$BF159&lt;2022,$BK$22,$BS159&gt;2022,$BK$22,$BF159&gt;2022,$BK$22,$BS159&lt;2022,$BK$22)</f>
        <v>365</v>
      </c>
      <c r="BL159" s="116" cm="1">
        <f t="array" ref="BL159">_xlfn.IFS($BF159=2023,$BI159,$BS159=2023,$BV159,$BF159&lt;2023,$BL$22,$BS159&gt;2023,$BL$22,$BF159&gt;2023,$BL$22,$BS159&lt;2023,$BL$22)</f>
        <v>365</v>
      </c>
      <c r="BM159" s="116" cm="1">
        <f t="array" ref="BM159">_xlfn.IFS($BF159=2024,$BI159,$BS159=2024,$BV159,$BF159&lt;2024,$BM$22,$BS159&gt;2024,$BM$22,$BF159&gt;2024,$BM$22,$BS159&lt;2024,$BM$22)</f>
        <v>366</v>
      </c>
      <c r="BN159" s="116" cm="1">
        <f t="array" ref="BN159">_xlfn.IFS($BF159=2025,$BI159,$BS159=2025,$BV159,$BF159&lt;2025,$BN$22,$BS159&gt;2025,$BN$22,$BF159&gt;2025,$BN$22,$BS159&lt;2025,$BN$22)</f>
        <v>365</v>
      </c>
      <c r="BO159" s="116" cm="1">
        <f t="array" ref="BO159">_xlfn.IFS($BF159=2026,$BI159,$BS159=2026,$BV159,$BF159&lt;2026,$BO$22,$BS159&gt;2026,$BO$22,$BF159&gt;2026,$BO$22,$BS159&lt;2026,$BO$22)</f>
        <v>365</v>
      </c>
      <c r="BP159" s="116" cm="1">
        <f t="array" ref="BP159">_xlfn.IFS($BF159=2027,$BI159,$BS159=2027,$BV159,$BF159&lt;2027,$BP$22,$BS159&gt;2027,$BP$22,$BF159&gt;2027,$BP$22,$BS159&lt;2027,$BP$22)</f>
        <v>365</v>
      </c>
      <c r="BQ159" s="116" cm="1">
        <f t="array" ref="BQ159">_xlfn.IFS($BF159=2028,$BI159,$BS159=2028,$BV159,$BF159&lt;2028,$BQ$22,$BS159&gt;2028,$BQ$22,$BF159&gt;2028,$BQ$22,$BS159&lt;2028,$BQ$22)</f>
        <v>366</v>
      </c>
      <c r="BR159" s="119" cm="1">
        <f t="array" ref="BR159">_xlfn.IFS($BF159=2029,$BI159,$BS159=2029,$BV159,$BF159&lt;2029,$BR$22,$BS159&gt;2029,$BR$22,$BF159&gt;2029,$BR$22,$BS159&lt;2029,$BR$22)</f>
        <v>365</v>
      </c>
      <c r="BS159" s="142">
        <f>YEAR(Table25[[#This Row],[Ja papildatvaļinājums - darbinieka darba beigšanas datums iestādē, ja darbs projektā nav beigts  31.decembrī5]])</f>
        <v>1900</v>
      </c>
      <c r="BT159" s="141">
        <f>MONTH(Table25[[#This Row],[Ja papildatvaļinājums - darbinieka darba beigšanas datums iestādē, ja darbs projektā nav beigts  31.decembrī5]])</f>
        <v>1</v>
      </c>
      <c r="BU159" s="141">
        <f>DAY(Table25[[#This Row],[Ja papildatvaļinājums - darbinieka darba beigšanas datums iestādē, ja darbs projektā nav beigts  31.decembrī5]])</f>
        <v>0</v>
      </c>
      <c r="BV159" s="141">
        <f>IF(YEAR($J159)=YEAR($K159),MIN(DATE($BS159,$BT159,$BU159),$K159)-MAX(DATE($BF159,$BG159,$BH159),$J159)+1,MIN(DATE($BS159,$BT159,$BU159),$K159)-MAX(DATE(Table25[[#This Row],[Darba beigu gads iestādē]],1,1))+1)</f>
        <v>1</v>
      </c>
    </row>
    <row r="160" spans="1:74" x14ac:dyDescent="0.3">
      <c r="A160" s="26">
        <v>137</v>
      </c>
      <c r="B160" s="3"/>
      <c r="C160" s="197"/>
      <c r="D160" s="198"/>
      <c r="E160" s="63">
        <f>SUMIF(Table25[[#This Row],[b.2021]:[c.2029]],"&gt;0",Table25[[#This Row],[b.2021]:[c.2029]])</f>
        <v>0</v>
      </c>
      <c r="F160" s="189"/>
      <c r="G160" s="190"/>
      <c r="H160" s="66">
        <f>Table25[[#This Row],[Atvaļinājuma dienu skaits, kas projektā attiecināts iepriekšējos MP ]]+Table25[[#This Row],[Atvaļinājuma dienu skaits, kas pieprasīts šajā MP3]]</f>
        <v>0</v>
      </c>
      <c r="I160" s="29">
        <f>Table25[[#This Row],[Atvaļinājums proporcionāli nostrādātajam laikam projektā (Visi atvaļinājumi kopā)]]-H160</f>
        <v>0</v>
      </c>
      <c r="J160" s="191"/>
      <c r="K160" s="192"/>
      <c r="L160" s="193"/>
      <c r="M160" s="194"/>
      <c r="N160" s="194"/>
      <c r="O160" s="194"/>
      <c r="P160" s="194"/>
      <c r="Q160" s="194"/>
      <c r="R160" s="194"/>
      <c r="S160" s="194"/>
      <c r="T160" s="195"/>
      <c r="U160" s="196"/>
      <c r="V160" s="106">
        <f>IF(COUNT(Table25[[#This Row],[Darba sākuma datums1]:[Amata pienākumu izpildes termiņš, vai darba beigu datums par kuru iesniegts MP2]])=2,MIN(DATE($V$23,12,31),$D160)-MAX(DATE($V$23,1,1),$C160)+1,0)</f>
        <v>0</v>
      </c>
      <c r="W160" s="99">
        <f>IF(COUNT(Table25[[#This Row],[Darba sākuma datums1]:[Amata pienākumu izpildes termiņš, vai darba beigu datums par kuru iesniegts MP2]])=2,MIN(DATE($W$23,12,31),$D160)-MAX(DATE($W$23,1,1),$C160)+1,0)</f>
        <v>0</v>
      </c>
      <c r="X160" s="99">
        <f>IF(COUNT(Table25[[#This Row],[Darba sākuma datums1]:[Amata pienākumu izpildes termiņš, vai darba beigu datums par kuru iesniegts MP2]])=2,MIN(DATE($X$23,12,31),$D160)-MAX(DATE($X$23,1,1),$C160)+1,0)</f>
        <v>0</v>
      </c>
      <c r="Y160" s="99">
        <f>IF(COUNT(Table25[[#This Row],[Darba sākuma datums1]:[Amata pienākumu izpildes termiņš, vai darba beigu datums par kuru iesniegts MP2]])=2,MIN(DATE($Y$23,12,31),$D160)-MAX(DATE($Y$23,1,1),$C160)+1,0)</f>
        <v>0</v>
      </c>
      <c r="Z160" s="99">
        <f>IF(COUNT(Table25[[#This Row],[Darba sākuma datums1]:[Amata pienākumu izpildes termiņš, vai darba beigu datums par kuru iesniegts MP2]])=2,MIN(DATE($Z$23,12,31),$D160)-MAX(DATE(Z$23,1,1),$C160)+1,0)</f>
        <v>0</v>
      </c>
      <c r="AA160" s="99">
        <f>IF(COUNT(Table25[[#This Row],[Darba sākuma datums1]:[Amata pienākumu izpildes termiņš, vai darba beigu datums par kuru iesniegts MP2]])=2,MIN(DATE($AA$23,12,31),$D160)-MAX(DATE($AA$23,1,1),$C160)+1,0)</f>
        <v>0</v>
      </c>
      <c r="AB160" s="99">
        <f>IF(COUNT(Table25[[#This Row],[Darba sākuma datums1]:[Amata pienākumu izpildes termiņš, vai darba beigu datums par kuru iesniegts MP2]])=2,MIN(DATE($AB$23,12,31),$D160)-MAX(DATE($AB$23,1,1),$C160)+1,0)</f>
        <v>0</v>
      </c>
      <c r="AC160" s="99">
        <f>IF(COUNT(Table25[[#This Row],[Darba sākuma datums1]:[Amata pienākumu izpildes termiņš, vai darba beigu datums par kuru iesniegts MP2]])=2,MIN(DATE($AC$23,12,31),$D160)-MAX(DATE($AC$23,1,1),$C160)+1,0)</f>
        <v>0</v>
      </c>
      <c r="AD160" s="109">
        <f>IF(COUNT(Table25[[#This Row],[Darba sākuma datums1]:[Amata pienākumu izpildes termiņš, vai darba beigu datums par kuru iesniegts MP2]])=2,MIN(DATE($AD$23,12,31),$D160)-MAX(DATE($AD$23,1,1),$C160)+1,0)</f>
        <v>0</v>
      </c>
      <c r="AE160" s="106">
        <f t="shared" si="32"/>
        <v>0</v>
      </c>
      <c r="AF160" s="99">
        <f t="shared" si="23"/>
        <v>0</v>
      </c>
      <c r="AG160" s="99">
        <f t="shared" si="24"/>
        <v>0</v>
      </c>
      <c r="AH160" s="99">
        <f t="shared" si="25"/>
        <v>0</v>
      </c>
      <c r="AI160" s="99">
        <f t="shared" si="26"/>
        <v>0</v>
      </c>
      <c r="AJ160" s="99">
        <f t="shared" si="27"/>
        <v>0</v>
      </c>
      <c r="AK160" s="99">
        <f t="shared" si="28"/>
        <v>0</v>
      </c>
      <c r="AL160" s="99">
        <f t="shared" si="29"/>
        <v>0</v>
      </c>
      <c r="AM160" s="100">
        <f t="shared" si="30"/>
        <v>0</v>
      </c>
      <c r="AN160" s="103" t="e">
        <f>Table25[[#This Row],[2021]]/Table25[[#This Row],[d.2021]]</f>
        <v>#DIV/0!</v>
      </c>
      <c r="AO160" s="104" t="e">
        <f>Table25[[#This Row],[2022]]/Table25[[#This Row],[d.2022]]</f>
        <v>#DIV/0!</v>
      </c>
      <c r="AP160" s="104" t="e">
        <f>Table25[[#This Row],[2023]]/Table25[[#This Row],[d.2023]]</f>
        <v>#DIV/0!</v>
      </c>
      <c r="AQ160" s="104" t="e">
        <f>Table25[[#This Row],[2024]]/Table25[[#This Row],[d.2024]]</f>
        <v>#DIV/0!</v>
      </c>
      <c r="AR160" s="104" t="e">
        <f>Table25[[#This Row],[2025]]/Table25[[#This Row],[d.2025]]</f>
        <v>#DIV/0!</v>
      </c>
      <c r="AS160" s="104" t="e">
        <f>Table25[[#This Row],[2026]]/Table25[[#This Row],[d.2026]]</f>
        <v>#DIV/0!</v>
      </c>
      <c r="AT160" s="104" t="e">
        <f>Table25[[#This Row],[2027]]/Table25[[#This Row],[d.2027]]</f>
        <v>#DIV/0!</v>
      </c>
      <c r="AU160" s="104" t="e">
        <f>Table25[[#This Row],[2028]]/Table25[[#This Row],[d.2028]]</f>
        <v>#DIV/0!</v>
      </c>
      <c r="AV160" s="108" t="e">
        <f>Table25[[#This Row],[2029]]/Table25[[#This Row],[d.2029]]</f>
        <v>#DIV/0!</v>
      </c>
      <c r="AW160" s="97" t="e">
        <f>Table25[[#This Row],[e.2021]]/Table25[[#This Row],[Papildatvaļinājums par 20216]]</f>
        <v>#DIV/0!</v>
      </c>
      <c r="AX160" s="97" t="e">
        <f>Table25[[#This Row],[e.2022]]/Table25[[#This Row],[Papildatvaļinājums par 20226]]</f>
        <v>#DIV/0!</v>
      </c>
      <c r="AY160" s="97" t="e">
        <f>Table25[[#This Row],[e.2023]]/Table25[[#This Row],[Papildatvaļinājums par 20236]]</f>
        <v>#DIV/0!</v>
      </c>
      <c r="AZ160" s="97" t="e">
        <f>Table25[[#This Row],[e.2024]]/Table25[[#This Row],[Papildatvaļinājums par 20246]]</f>
        <v>#DIV/0!</v>
      </c>
      <c r="BA160" s="97" t="e">
        <f>Table25[[#This Row],[e.2025]]/Table25[[#This Row],[Papildatvaļinājums par 20256]]</f>
        <v>#DIV/0!</v>
      </c>
      <c r="BB160" s="97" t="e">
        <f>Table25[[#This Row],[e.2026]]/Table25[[#This Row],[Papildatvaļinājums par 20266]]</f>
        <v>#DIV/0!</v>
      </c>
      <c r="BC160" s="97" t="e">
        <f>Table25[[#This Row],[e.2027]]/Table25[[#This Row],[Papildatvaļinājums par 20276]]</f>
        <v>#DIV/0!</v>
      </c>
      <c r="BD160" s="97" t="e">
        <f>Table25[[#This Row],[e.2028]]/Table25[[#This Row],[Papildatvaļinājums par 20286]]</f>
        <v>#DIV/0!</v>
      </c>
      <c r="BE160" s="98" t="e">
        <f>Table25[[#This Row],[e.2029]]/Table25[[#This Row],[Papildatvaļinājums par 20296]]</f>
        <v>#DIV/0!</v>
      </c>
      <c r="BF160" s="85">
        <f>YEAR(Table25[[#This Row],[Ja papildatvaļinājums - darbinieka darba uzsākšana iestādē, ja darbs projektā nav uzsākts 1.janvārī4]])</f>
        <v>1900</v>
      </c>
      <c r="BG160" s="86">
        <f>MONTH(Table25[[#This Row],[Ja papildatvaļinājums - darbinieka darba uzsākšana iestādē, ja darbs projektā nav uzsākts 1.janvārī4]])</f>
        <v>1</v>
      </c>
      <c r="BH160" s="86">
        <f>DAY(Table25[[#This Row],[Ja papildatvaļinājums - darbinieka darba uzsākšana iestādē, ja darbs projektā nav uzsākts 1.janvārī4]])</f>
        <v>0</v>
      </c>
      <c r="BI160" s="147">
        <f t="shared" si="31"/>
        <v>1</v>
      </c>
      <c r="BJ160" s="144" cm="1">
        <f t="array" ref="BJ160">_xlfn.IFS($BF160=2021,$BI160,$BS160=2021,$BV160,$BF160&lt;2021,$BJ$22,$BS160&gt;2021,$BJ$22,$BF160&gt;2021,$BJ$22,$BS160&lt;2021,$BJ$22)</f>
        <v>365</v>
      </c>
      <c r="BK160" s="116" cm="1">
        <f t="array" ref="BK160">_xlfn.IFS($BF160=2022,$BI160,$BS160=2022,$BV160,$BF160&lt;2022,$BK$22,$BS160&gt;2022,$BK$22,$BF160&gt;2022,$BK$22,$BS160&lt;2022,$BK$22)</f>
        <v>365</v>
      </c>
      <c r="BL160" s="116" cm="1">
        <f t="array" ref="BL160">_xlfn.IFS($BF160=2023,$BI160,$BS160=2023,$BV160,$BF160&lt;2023,$BL$22,$BS160&gt;2023,$BL$22,$BF160&gt;2023,$BL$22,$BS160&lt;2023,$BL$22)</f>
        <v>365</v>
      </c>
      <c r="BM160" s="116" cm="1">
        <f t="array" ref="BM160">_xlfn.IFS($BF160=2024,$BI160,$BS160=2024,$BV160,$BF160&lt;2024,$BM$22,$BS160&gt;2024,$BM$22,$BF160&gt;2024,$BM$22,$BS160&lt;2024,$BM$22)</f>
        <v>366</v>
      </c>
      <c r="BN160" s="116" cm="1">
        <f t="array" ref="BN160">_xlfn.IFS($BF160=2025,$BI160,$BS160=2025,$BV160,$BF160&lt;2025,$BN$22,$BS160&gt;2025,$BN$22,$BF160&gt;2025,$BN$22,$BS160&lt;2025,$BN$22)</f>
        <v>365</v>
      </c>
      <c r="BO160" s="116" cm="1">
        <f t="array" ref="BO160">_xlfn.IFS($BF160=2026,$BI160,$BS160=2026,$BV160,$BF160&lt;2026,$BO$22,$BS160&gt;2026,$BO$22,$BF160&gt;2026,$BO$22,$BS160&lt;2026,$BO$22)</f>
        <v>365</v>
      </c>
      <c r="BP160" s="116" cm="1">
        <f t="array" ref="BP160">_xlfn.IFS($BF160=2027,$BI160,$BS160=2027,$BV160,$BF160&lt;2027,$BP$22,$BS160&gt;2027,$BP$22,$BF160&gt;2027,$BP$22,$BS160&lt;2027,$BP$22)</f>
        <v>365</v>
      </c>
      <c r="BQ160" s="116" cm="1">
        <f t="array" ref="BQ160">_xlfn.IFS($BF160=2028,$BI160,$BS160=2028,$BV160,$BF160&lt;2028,$BQ$22,$BS160&gt;2028,$BQ$22,$BF160&gt;2028,$BQ$22,$BS160&lt;2028,$BQ$22)</f>
        <v>366</v>
      </c>
      <c r="BR160" s="119" cm="1">
        <f t="array" ref="BR160">_xlfn.IFS($BF160=2029,$BI160,$BS160=2029,$BV160,$BF160&lt;2029,$BR$22,$BS160&gt;2029,$BR$22,$BF160&gt;2029,$BR$22,$BS160&lt;2029,$BR$22)</f>
        <v>365</v>
      </c>
      <c r="BS160" s="142">
        <f>YEAR(Table25[[#This Row],[Ja papildatvaļinājums - darbinieka darba beigšanas datums iestādē, ja darbs projektā nav beigts  31.decembrī5]])</f>
        <v>1900</v>
      </c>
      <c r="BT160" s="141">
        <f>MONTH(Table25[[#This Row],[Ja papildatvaļinājums - darbinieka darba beigšanas datums iestādē, ja darbs projektā nav beigts  31.decembrī5]])</f>
        <v>1</v>
      </c>
      <c r="BU160" s="141">
        <f>DAY(Table25[[#This Row],[Ja papildatvaļinājums - darbinieka darba beigšanas datums iestādē, ja darbs projektā nav beigts  31.decembrī5]])</f>
        <v>0</v>
      </c>
      <c r="BV160" s="141">
        <f>IF(YEAR($J160)=YEAR($K160),MIN(DATE($BS160,$BT160,$BU160),$K160)-MAX(DATE($BF160,$BG160,$BH160),$J160)+1,MIN(DATE($BS160,$BT160,$BU160),$K160)-MAX(DATE(Table25[[#This Row],[Darba beigu gads iestādē]],1,1))+1)</f>
        <v>1</v>
      </c>
    </row>
    <row r="161" spans="1:74" x14ac:dyDescent="0.3">
      <c r="A161" s="26">
        <v>138</v>
      </c>
      <c r="B161" s="3"/>
      <c r="C161" s="197"/>
      <c r="D161" s="198"/>
      <c r="E161" s="63">
        <f>SUMIF(Table25[[#This Row],[b.2021]:[c.2029]],"&gt;0",Table25[[#This Row],[b.2021]:[c.2029]])</f>
        <v>0</v>
      </c>
      <c r="F161" s="189"/>
      <c r="G161" s="190"/>
      <c r="H161" s="66">
        <f>Table25[[#This Row],[Atvaļinājuma dienu skaits, kas projektā attiecināts iepriekšējos MP ]]+Table25[[#This Row],[Atvaļinājuma dienu skaits, kas pieprasīts šajā MP3]]</f>
        <v>0</v>
      </c>
      <c r="I161" s="29">
        <f>Table25[[#This Row],[Atvaļinājums proporcionāli nostrādātajam laikam projektā (Visi atvaļinājumi kopā)]]-H161</f>
        <v>0</v>
      </c>
      <c r="J161" s="191"/>
      <c r="K161" s="192"/>
      <c r="L161" s="193"/>
      <c r="M161" s="194"/>
      <c r="N161" s="194"/>
      <c r="O161" s="194"/>
      <c r="P161" s="194"/>
      <c r="Q161" s="194"/>
      <c r="R161" s="194"/>
      <c r="S161" s="194"/>
      <c r="T161" s="195"/>
      <c r="U161" s="196"/>
      <c r="V161" s="106">
        <f>IF(COUNT(Table25[[#This Row],[Darba sākuma datums1]:[Amata pienākumu izpildes termiņš, vai darba beigu datums par kuru iesniegts MP2]])=2,MIN(DATE($V$23,12,31),$D161)-MAX(DATE($V$23,1,1),$C161)+1,0)</f>
        <v>0</v>
      </c>
      <c r="W161" s="99">
        <f>IF(COUNT(Table25[[#This Row],[Darba sākuma datums1]:[Amata pienākumu izpildes termiņš, vai darba beigu datums par kuru iesniegts MP2]])=2,MIN(DATE($W$23,12,31),$D161)-MAX(DATE($W$23,1,1),$C161)+1,0)</f>
        <v>0</v>
      </c>
      <c r="X161" s="99">
        <f>IF(COUNT(Table25[[#This Row],[Darba sākuma datums1]:[Amata pienākumu izpildes termiņš, vai darba beigu datums par kuru iesniegts MP2]])=2,MIN(DATE($X$23,12,31),$D161)-MAX(DATE($X$23,1,1),$C161)+1,0)</f>
        <v>0</v>
      </c>
      <c r="Y161" s="99">
        <f>IF(COUNT(Table25[[#This Row],[Darba sākuma datums1]:[Amata pienākumu izpildes termiņš, vai darba beigu datums par kuru iesniegts MP2]])=2,MIN(DATE($Y$23,12,31),$D161)-MAX(DATE($Y$23,1,1),$C161)+1,0)</f>
        <v>0</v>
      </c>
      <c r="Z161" s="99">
        <f>IF(COUNT(Table25[[#This Row],[Darba sākuma datums1]:[Amata pienākumu izpildes termiņš, vai darba beigu datums par kuru iesniegts MP2]])=2,MIN(DATE($Z$23,12,31),$D161)-MAX(DATE(Z$23,1,1),$C161)+1,0)</f>
        <v>0</v>
      </c>
      <c r="AA161" s="99">
        <f>IF(COUNT(Table25[[#This Row],[Darba sākuma datums1]:[Amata pienākumu izpildes termiņš, vai darba beigu datums par kuru iesniegts MP2]])=2,MIN(DATE($AA$23,12,31),$D161)-MAX(DATE($AA$23,1,1),$C161)+1,0)</f>
        <v>0</v>
      </c>
      <c r="AB161" s="99">
        <f>IF(COUNT(Table25[[#This Row],[Darba sākuma datums1]:[Amata pienākumu izpildes termiņš, vai darba beigu datums par kuru iesniegts MP2]])=2,MIN(DATE($AB$23,12,31),$D161)-MAX(DATE($AB$23,1,1),$C161)+1,0)</f>
        <v>0</v>
      </c>
      <c r="AC161" s="99">
        <f>IF(COUNT(Table25[[#This Row],[Darba sākuma datums1]:[Amata pienākumu izpildes termiņš, vai darba beigu datums par kuru iesniegts MP2]])=2,MIN(DATE($AC$23,12,31),$D161)-MAX(DATE($AC$23,1,1),$C161)+1,0)</f>
        <v>0</v>
      </c>
      <c r="AD161" s="109">
        <f>IF(COUNT(Table25[[#This Row],[Darba sākuma datums1]:[Amata pienākumu izpildes termiņš, vai darba beigu datums par kuru iesniegts MP2]])=2,MIN(DATE($AD$23,12,31),$D161)-MAX(DATE($AD$23,1,1),$C161)+1,0)</f>
        <v>0</v>
      </c>
      <c r="AE161" s="106">
        <f t="shared" si="32"/>
        <v>0</v>
      </c>
      <c r="AF161" s="99">
        <f t="shared" si="23"/>
        <v>0</v>
      </c>
      <c r="AG161" s="99">
        <f t="shared" si="24"/>
        <v>0</v>
      </c>
      <c r="AH161" s="99">
        <f t="shared" si="25"/>
        <v>0</v>
      </c>
      <c r="AI161" s="99">
        <f t="shared" si="26"/>
        <v>0</v>
      </c>
      <c r="AJ161" s="99">
        <f t="shared" si="27"/>
        <v>0</v>
      </c>
      <c r="AK161" s="99">
        <f t="shared" si="28"/>
        <v>0</v>
      </c>
      <c r="AL161" s="99">
        <f t="shared" si="29"/>
        <v>0</v>
      </c>
      <c r="AM161" s="100">
        <f t="shared" si="30"/>
        <v>0</v>
      </c>
      <c r="AN161" s="103" t="e">
        <f>Table25[[#This Row],[2021]]/Table25[[#This Row],[d.2021]]</f>
        <v>#DIV/0!</v>
      </c>
      <c r="AO161" s="104" t="e">
        <f>Table25[[#This Row],[2022]]/Table25[[#This Row],[d.2022]]</f>
        <v>#DIV/0!</v>
      </c>
      <c r="AP161" s="104" t="e">
        <f>Table25[[#This Row],[2023]]/Table25[[#This Row],[d.2023]]</f>
        <v>#DIV/0!</v>
      </c>
      <c r="AQ161" s="104" t="e">
        <f>Table25[[#This Row],[2024]]/Table25[[#This Row],[d.2024]]</f>
        <v>#DIV/0!</v>
      </c>
      <c r="AR161" s="104" t="e">
        <f>Table25[[#This Row],[2025]]/Table25[[#This Row],[d.2025]]</f>
        <v>#DIV/0!</v>
      </c>
      <c r="AS161" s="104" t="e">
        <f>Table25[[#This Row],[2026]]/Table25[[#This Row],[d.2026]]</f>
        <v>#DIV/0!</v>
      </c>
      <c r="AT161" s="104" t="e">
        <f>Table25[[#This Row],[2027]]/Table25[[#This Row],[d.2027]]</f>
        <v>#DIV/0!</v>
      </c>
      <c r="AU161" s="104" t="e">
        <f>Table25[[#This Row],[2028]]/Table25[[#This Row],[d.2028]]</f>
        <v>#DIV/0!</v>
      </c>
      <c r="AV161" s="108" t="e">
        <f>Table25[[#This Row],[2029]]/Table25[[#This Row],[d.2029]]</f>
        <v>#DIV/0!</v>
      </c>
      <c r="AW161" s="97" t="e">
        <f>Table25[[#This Row],[e.2021]]/Table25[[#This Row],[Papildatvaļinājums par 20216]]</f>
        <v>#DIV/0!</v>
      </c>
      <c r="AX161" s="97" t="e">
        <f>Table25[[#This Row],[e.2022]]/Table25[[#This Row],[Papildatvaļinājums par 20226]]</f>
        <v>#DIV/0!</v>
      </c>
      <c r="AY161" s="97" t="e">
        <f>Table25[[#This Row],[e.2023]]/Table25[[#This Row],[Papildatvaļinājums par 20236]]</f>
        <v>#DIV/0!</v>
      </c>
      <c r="AZ161" s="97" t="e">
        <f>Table25[[#This Row],[e.2024]]/Table25[[#This Row],[Papildatvaļinājums par 20246]]</f>
        <v>#DIV/0!</v>
      </c>
      <c r="BA161" s="97" t="e">
        <f>Table25[[#This Row],[e.2025]]/Table25[[#This Row],[Papildatvaļinājums par 20256]]</f>
        <v>#DIV/0!</v>
      </c>
      <c r="BB161" s="97" t="e">
        <f>Table25[[#This Row],[e.2026]]/Table25[[#This Row],[Papildatvaļinājums par 20266]]</f>
        <v>#DIV/0!</v>
      </c>
      <c r="BC161" s="97" t="e">
        <f>Table25[[#This Row],[e.2027]]/Table25[[#This Row],[Papildatvaļinājums par 20276]]</f>
        <v>#DIV/0!</v>
      </c>
      <c r="BD161" s="97" t="e">
        <f>Table25[[#This Row],[e.2028]]/Table25[[#This Row],[Papildatvaļinājums par 20286]]</f>
        <v>#DIV/0!</v>
      </c>
      <c r="BE161" s="98" t="e">
        <f>Table25[[#This Row],[e.2029]]/Table25[[#This Row],[Papildatvaļinājums par 20296]]</f>
        <v>#DIV/0!</v>
      </c>
      <c r="BF161" s="85">
        <f>YEAR(Table25[[#This Row],[Ja papildatvaļinājums - darbinieka darba uzsākšana iestādē, ja darbs projektā nav uzsākts 1.janvārī4]])</f>
        <v>1900</v>
      </c>
      <c r="BG161" s="86">
        <f>MONTH(Table25[[#This Row],[Ja papildatvaļinājums - darbinieka darba uzsākšana iestādē, ja darbs projektā nav uzsākts 1.janvārī4]])</f>
        <v>1</v>
      </c>
      <c r="BH161" s="86">
        <f>DAY(Table25[[#This Row],[Ja papildatvaļinājums - darbinieka darba uzsākšana iestādē, ja darbs projektā nav uzsākts 1.janvārī4]])</f>
        <v>0</v>
      </c>
      <c r="BI161" s="147">
        <f t="shared" si="31"/>
        <v>1</v>
      </c>
      <c r="BJ161" s="144" cm="1">
        <f t="array" ref="BJ161">_xlfn.IFS($BF161=2021,$BI161,$BS161=2021,$BV161,$BF161&lt;2021,$BJ$22,$BS161&gt;2021,$BJ$22,$BF161&gt;2021,$BJ$22,$BS161&lt;2021,$BJ$22)</f>
        <v>365</v>
      </c>
      <c r="BK161" s="116" cm="1">
        <f t="array" ref="BK161">_xlfn.IFS($BF161=2022,$BI161,$BS161=2022,$BV161,$BF161&lt;2022,$BK$22,$BS161&gt;2022,$BK$22,$BF161&gt;2022,$BK$22,$BS161&lt;2022,$BK$22)</f>
        <v>365</v>
      </c>
      <c r="BL161" s="116" cm="1">
        <f t="array" ref="BL161">_xlfn.IFS($BF161=2023,$BI161,$BS161=2023,$BV161,$BF161&lt;2023,$BL$22,$BS161&gt;2023,$BL$22,$BF161&gt;2023,$BL$22,$BS161&lt;2023,$BL$22)</f>
        <v>365</v>
      </c>
      <c r="BM161" s="116" cm="1">
        <f t="array" ref="BM161">_xlfn.IFS($BF161=2024,$BI161,$BS161=2024,$BV161,$BF161&lt;2024,$BM$22,$BS161&gt;2024,$BM$22,$BF161&gt;2024,$BM$22,$BS161&lt;2024,$BM$22)</f>
        <v>366</v>
      </c>
      <c r="BN161" s="116" cm="1">
        <f t="array" ref="BN161">_xlfn.IFS($BF161=2025,$BI161,$BS161=2025,$BV161,$BF161&lt;2025,$BN$22,$BS161&gt;2025,$BN$22,$BF161&gt;2025,$BN$22,$BS161&lt;2025,$BN$22)</f>
        <v>365</v>
      </c>
      <c r="BO161" s="116" cm="1">
        <f t="array" ref="BO161">_xlfn.IFS($BF161=2026,$BI161,$BS161=2026,$BV161,$BF161&lt;2026,$BO$22,$BS161&gt;2026,$BO$22,$BF161&gt;2026,$BO$22,$BS161&lt;2026,$BO$22)</f>
        <v>365</v>
      </c>
      <c r="BP161" s="116" cm="1">
        <f t="array" ref="BP161">_xlfn.IFS($BF161=2027,$BI161,$BS161=2027,$BV161,$BF161&lt;2027,$BP$22,$BS161&gt;2027,$BP$22,$BF161&gt;2027,$BP$22,$BS161&lt;2027,$BP$22)</f>
        <v>365</v>
      </c>
      <c r="BQ161" s="116" cm="1">
        <f t="array" ref="BQ161">_xlfn.IFS($BF161=2028,$BI161,$BS161=2028,$BV161,$BF161&lt;2028,$BQ$22,$BS161&gt;2028,$BQ$22,$BF161&gt;2028,$BQ$22,$BS161&lt;2028,$BQ$22)</f>
        <v>366</v>
      </c>
      <c r="BR161" s="119" cm="1">
        <f t="array" ref="BR161">_xlfn.IFS($BF161=2029,$BI161,$BS161=2029,$BV161,$BF161&lt;2029,$BR$22,$BS161&gt;2029,$BR$22,$BF161&gt;2029,$BR$22,$BS161&lt;2029,$BR$22)</f>
        <v>365</v>
      </c>
      <c r="BS161" s="142">
        <f>YEAR(Table25[[#This Row],[Ja papildatvaļinājums - darbinieka darba beigšanas datums iestādē, ja darbs projektā nav beigts  31.decembrī5]])</f>
        <v>1900</v>
      </c>
      <c r="BT161" s="141">
        <f>MONTH(Table25[[#This Row],[Ja papildatvaļinājums - darbinieka darba beigšanas datums iestādē, ja darbs projektā nav beigts  31.decembrī5]])</f>
        <v>1</v>
      </c>
      <c r="BU161" s="141">
        <f>DAY(Table25[[#This Row],[Ja papildatvaļinājums - darbinieka darba beigšanas datums iestādē, ja darbs projektā nav beigts  31.decembrī5]])</f>
        <v>0</v>
      </c>
      <c r="BV161" s="141">
        <f>IF(YEAR($J161)=YEAR($K161),MIN(DATE($BS161,$BT161,$BU161),$K161)-MAX(DATE($BF161,$BG161,$BH161),$J161)+1,MIN(DATE($BS161,$BT161,$BU161),$K161)-MAX(DATE(Table25[[#This Row],[Darba beigu gads iestādē]],1,1))+1)</f>
        <v>1</v>
      </c>
    </row>
    <row r="162" spans="1:74" x14ac:dyDescent="0.3">
      <c r="A162" s="26">
        <v>139</v>
      </c>
      <c r="B162" s="3"/>
      <c r="C162" s="197"/>
      <c r="D162" s="198"/>
      <c r="E162" s="63">
        <f>SUMIF(Table25[[#This Row],[b.2021]:[c.2029]],"&gt;0",Table25[[#This Row],[b.2021]:[c.2029]])</f>
        <v>0</v>
      </c>
      <c r="F162" s="189"/>
      <c r="G162" s="190"/>
      <c r="H162" s="66">
        <f>Table25[[#This Row],[Atvaļinājuma dienu skaits, kas projektā attiecināts iepriekšējos MP ]]+Table25[[#This Row],[Atvaļinājuma dienu skaits, kas pieprasīts šajā MP3]]</f>
        <v>0</v>
      </c>
      <c r="I162" s="29">
        <f>Table25[[#This Row],[Atvaļinājums proporcionāli nostrādātajam laikam projektā (Visi atvaļinājumi kopā)]]-H162</f>
        <v>0</v>
      </c>
      <c r="J162" s="191"/>
      <c r="K162" s="192"/>
      <c r="L162" s="193"/>
      <c r="M162" s="194"/>
      <c r="N162" s="194"/>
      <c r="O162" s="194"/>
      <c r="P162" s="194"/>
      <c r="Q162" s="194"/>
      <c r="R162" s="194"/>
      <c r="S162" s="194"/>
      <c r="T162" s="195"/>
      <c r="U162" s="196"/>
      <c r="V162" s="106">
        <f>IF(COUNT(Table25[[#This Row],[Darba sākuma datums1]:[Amata pienākumu izpildes termiņš, vai darba beigu datums par kuru iesniegts MP2]])=2,MIN(DATE($V$23,12,31),$D162)-MAX(DATE($V$23,1,1),$C162)+1,0)</f>
        <v>0</v>
      </c>
      <c r="W162" s="99">
        <f>IF(COUNT(Table25[[#This Row],[Darba sākuma datums1]:[Amata pienākumu izpildes termiņš, vai darba beigu datums par kuru iesniegts MP2]])=2,MIN(DATE($W$23,12,31),$D162)-MAX(DATE($W$23,1,1),$C162)+1,0)</f>
        <v>0</v>
      </c>
      <c r="X162" s="99">
        <f>IF(COUNT(Table25[[#This Row],[Darba sākuma datums1]:[Amata pienākumu izpildes termiņš, vai darba beigu datums par kuru iesniegts MP2]])=2,MIN(DATE($X$23,12,31),$D162)-MAX(DATE($X$23,1,1),$C162)+1,0)</f>
        <v>0</v>
      </c>
      <c r="Y162" s="99">
        <f>IF(COUNT(Table25[[#This Row],[Darba sākuma datums1]:[Amata pienākumu izpildes termiņš, vai darba beigu datums par kuru iesniegts MP2]])=2,MIN(DATE($Y$23,12,31),$D162)-MAX(DATE($Y$23,1,1),$C162)+1,0)</f>
        <v>0</v>
      </c>
      <c r="Z162" s="99">
        <f>IF(COUNT(Table25[[#This Row],[Darba sākuma datums1]:[Amata pienākumu izpildes termiņš, vai darba beigu datums par kuru iesniegts MP2]])=2,MIN(DATE($Z$23,12,31),$D162)-MAX(DATE(Z$23,1,1),$C162)+1,0)</f>
        <v>0</v>
      </c>
      <c r="AA162" s="99">
        <f>IF(COUNT(Table25[[#This Row],[Darba sākuma datums1]:[Amata pienākumu izpildes termiņš, vai darba beigu datums par kuru iesniegts MP2]])=2,MIN(DATE($AA$23,12,31),$D162)-MAX(DATE($AA$23,1,1),$C162)+1,0)</f>
        <v>0</v>
      </c>
      <c r="AB162" s="99">
        <f>IF(COUNT(Table25[[#This Row],[Darba sākuma datums1]:[Amata pienākumu izpildes termiņš, vai darba beigu datums par kuru iesniegts MP2]])=2,MIN(DATE($AB$23,12,31),$D162)-MAX(DATE($AB$23,1,1),$C162)+1,0)</f>
        <v>0</v>
      </c>
      <c r="AC162" s="99">
        <f>IF(COUNT(Table25[[#This Row],[Darba sākuma datums1]:[Amata pienākumu izpildes termiņš, vai darba beigu datums par kuru iesniegts MP2]])=2,MIN(DATE($AC$23,12,31),$D162)-MAX(DATE($AC$23,1,1),$C162)+1,0)</f>
        <v>0</v>
      </c>
      <c r="AD162" s="109">
        <f>IF(COUNT(Table25[[#This Row],[Darba sākuma datums1]:[Amata pienākumu izpildes termiņš, vai darba beigu datums par kuru iesniegts MP2]])=2,MIN(DATE($AD$23,12,31),$D162)-MAX(DATE($AD$23,1,1),$C162)+1,0)</f>
        <v>0</v>
      </c>
      <c r="AE162" s="106">
        <f t="shared" si="32"/>
        <v>0</v>
      </c>
      <c r="AF162" s="99">
        <f t="shared" si="23"/>
        <v>0</v>
      </c>
      <c r="AG162" s="99">
        <f t="shared" si="24"/>
        <v>0</v>
      </c>
      <c r="AH162" s="99">
        <f t="shared" si="25"/>
        <v>0</v>
      </c>
      <c r="AI162" s="99">
        <f t="shared" si="26"/>
        <v>0</v>
      </c>
      <c r="AJ162" s="99">
        <f t="shared" si="27"/>
        <v>0</v>
      </c>
      <c r="AK162" s="99">
        <f t="shared" si="28"/>
        <v>0</v>
      </c>
      <c r="AL162" s="99">
        <f t="shared" si="29"/>
        <v>0</v>
      </c>
      <c r="AM162" s="100">
        <f t="shared" si="30"/>
        <v>0</v>
      </c>
      <c r="AN162" s="103" t="e">
        <f>Table25[[#This Row],[2021]]/Table25[[#This Row],[d.2021]]</f>
        <v>#DIV/0!</v>
      </c>
      <c r="AO162" s="104" t="e">
        <f>Table25[[#This Row],[2022]]/Table25[[#This Row],[d.2022]]</f>
        <v>#DIV/0!</v>
      </c>
      <c r="AP162" s="104" t="e">
        <f>Table25[[#This Row],[2023]]/Table25[[#This Row],[d.2023]]</f>
        <v>#DIV/0!</v>
      </c>
      <c r="AQ162" s="104" t="e">
        <f>Table25[[#This Row],[2024]]/Table25[[#This Row],[d.2024]]</f>
        <v>#DIV/0!</v>
      </c>
      <c r="AR162" s="104" t="e">
        <f>Table25[[#This Row],[2025]]/Table25[[#This Row],[d.2025]]</f>
        <v>#DIV/0!</v>
      </c>
      <c r="AS162" s="104" t="e">
        <f>Table25[[#This Row],[2026]]/Table25[[#This Row],[d.2026]]</f>
        <v>#DIV/0!</v>
      </c>
      <c r="AT162" s="104" t="e">
        <f>Table25[[#This Row],[2027]]/Table25[[#This Row],[d.2027]]</f>
        <v>#DIV/0!</v>
      </c>
      <c r="AU162" s="104" t="e">
        <f>Table25[[#This Row],[2028]]/Table25[[#This Row],[d.2028]]</f>
        <v>#DIV/0!</v>
      </c>
      <c r="AV162" s="108" t="e">
        <f>Table25[[#This Row],[2029]]/Table25[[#This Row],[d.2029]]</f>
        <v>#DIV/0!</v>
      </c>
      <c r="AW162" s="97" t="e">
        <f>Table25[[#This Row],[e.2021]]/Table25[[#This Row],[Papildatvaļinājums par 20216]]</f>
        <v>#DIV/0!</v>
      </c>
      <c r="AX162" s="97" t="e">
        <f>Table25[[#This Row],[e.2022]]/Table25[[#This Row],[Papildatvaļinājums par 20226]]</f>
        <v>#DIV/0!</v>
      </c>
      <c r="AY162" s="97" t="e">
        <f>Table25[[#This Row],[e.2023]]/Table25[[#This Row],[Papildatvaļinājums par 20236]]</f>
        <v>#DIV/0!</v>
      </c>
      <c r="AZ162" s="97" t="e">
        <f>Table25[[#This Row],[e.2024]]/Table25[[#This Row],[Papildatvaļinājums par 20246]]</f>
        <v>#DIV/0!</v>
      </c>
      <c r="BA162" s="97" t="e">
        <f>Table25[[#This Row],[e.2025]]/Table25[[#This Row],[Papildatvaļinājums par 20256]]</f>
        <v>#DIV/0!</v>
      </c>
      <c r="BB162" s="97" t="e">
        <f>Table25[[#This Row],[e.2026]]/Table25[[#This Row],[Papildatvaļinājums par 20266]]</f>
        <v>#DIV/0!</v>
      </c>
      <c r="BC162" s="97" t="e">
        <f>Table25[[#This Row],[e.2027]]/Table25[[#This Row],[Papildatvaļinājums par 20276]]</f>
        <v>#DIV/0!</v>
      </c>
      <c r="BD162" s="97" t="e">
        <f>Table25[[#This Row],[e.2028]]/Table25[[#This Row],[Papildatvaļinājums par 20286]]</f>
        <v>#DIV/0!</v>
      </c>
      <c r="BE162" s="98" t="e">
        <f>Table25[[#This Row],[e.2029]]/Table25[[#This Row],[Papildatvaļinājums par 20296]]</f>
        <v>#DIV/0!</v>
      </c>
      <c r="BF162" s="85">
        <f>YEAR(Table25[[#This Row],[Ja papildatvaļinājums - darbinieka darba uzsākšana iestādē, ja darbs projektā nav uzsākts 1.janvārī4]])</f>
        <v>1900</v>
      </c>
      <c r="BG162" s="86">
        <f>MONTH(Table25[[#This Row],[Ja papildatvaļinājums - darbinieka darba uzsākšana iestādē, ja darbs projektā nav uzsākts 1.janvārī4]])</f>
        <v>1</v>
      </c>
      <c r="BH162" s="86">
        <f>DAY(Table25[[#This Row],[Ja papildatvaļinājums - darbinieka darba uzsākšana iestādē, ja darbs projektā nav uzsākts 1.janvārī4]])</f>
        <v>0</v>
      </c>
      <c r="BI162" s="147">
        <f t="shared" si="31"/>
        <v>1</v>
      </c>
      <c r="BJ162" s="144" cm="1">
        <f t="array" ref="BJ162">_xlfn.IFS($BF162=2021,$BI162,$BS162=2021,$BV162,$BF162&lt;2021,$BJ$22,$BS162&gt;2021,$BJ$22,$BF162&gt;2021,$BJ$22,$BS162&lt;2021,$BJ$22)</f>
        <v>365</v>
      </c>
      <c r="BK162" s="116" cm="1">
        <f t="array" ref="BK162">_xlfn.IFS($BF162=2022,$BI162,$BS162=2022,$BV162,$BF162&lt;2022,$BK$22,$BS162&gt;2022,$BK$22,$BF162&gt;2022,$BK$22,$BS162&lt;2022,$BK$22)</f>
        <v>365</v>
      </c>
      <c r="BL162" s="116" cm="1">
        <f t="array" ref="BL162">_xlfn.IFS($BF162=2023,$BI162,$BS162=2023,$BV162,$BF162&lt;2023,$BL$22,$BS162&gt;2023,$BL$22,$BF162&gt;2023,$BL$22,$BS162&lt;2023,$BL$22)</f>
        <v>365</v>
      </c>
      <c r="BM162" s="116" cm="1">
        <f t="array" ref="BM162">_xlfn.IFS($BF162=2024,$BI162,$BS162=2024,$BV162,$BF162&lt;2024,$BM$22,$BS162&gt;2024,$BM$22,$BF162&gt;2024,$BM$22,$BS162&lt;2024,$BM$22)</f>
        <v>366</v>
      </c>
      <c r="BN162" s="116" cm="1">
        <f t="array" ref="BN162">_xlfn.IFS($BF162=2025,$BI162,$BS162=2025,$BV162,$BF162&lt;2025,$BN$22,$BS162&gt;2025,$BN$22,$BF162&gt;2025,$BN$22,$BS162&lt;2025,$BN$22)</f>
        <v>365</v>
      </c>
      <c r="BO162" s="116" cm="1">
        <f t="array" ref="BO162">_xlfn.IFS($BF162=2026,$BI162,$BS162=2026,$BV162,$BF162&lt;2026,$BO$22,$BS162&gt;2026,$BO$22,$BF162&gt;2026,$BO$22,$BS162&lt;2026,$BO$22)</f>
        <v>365</v>
      </c>
      <c r="BP162" s="116" cm="1">
        <f t="array" ref="BP162">_xlfn.IFS($BF162=2027,$BI162,$BS162=2027,$BV162,$BF162&lt;2027,$BP$22,$BS162&gt;2027,$BP$22,$BF162&gt;2027,$BP$22,$BS162&lt;2027,$BP$22)</f>
        <v>365</v>
      </c>
      <c r="BQ162" s="116" cm="1">
        <f t="array" ref="BQ162">_xlfn.IFS($BF162=2028,$BI162,$BS162=2028,$BV162,$BF162&lt;2028,$BQ$22,$BS162&gt;2028,$BQ$22,$BF162&gt;2028,$BQ$22,$BS162&lt;2028,$BQ$22)</f>
        <v>366</v>
      </c>
      <c r="BR162" s="119" cm="1">
        <f t="array" ref="BR162">_xlfn.IFS($BF162=2029,$BI162,$BS162=2029,$BV162,$BF162&lt;2029,$BR$22,$BS162&gt;2029,$BR$22,$BF162&gt;2029,$BR$22,$BS162&lt;2029,$BR$22)</f>
        <v>365</v>
      </c>
      <c r="BS162" s="142">
        <f>YEAR(Table25[[#This Row],[Ja papildatvaļinājums - darbinieka darba beigšanas datums iestādē, ja darbs projektā nav beigts  31.decembrī5]])</f>
        <v>1900</v>
      </c>
      <c r="BT162" s="141">
        <f>MONTH(Table25[[#This Row],[Ja papildatvaļinājums - darbinieka darba beigšanas datums iestādē, ja darbs projektā nav beigts  31.decembrī5]])</f>
        <v>1</v>
      </c>
      <c r="BU162" s="141">
        <f>DAY(Table25[[#This Row],[Ja papildatvaļinājums - darbinieka darba beigšanas datums iestādē, ja darbs projektā nav beigts  31.decembrī5]])</f>
        <v>0</v>
      </c>
      <c r="BV162" s="141">
        <f>IF(YEAR($J162)=YEAR($K162),MIN(DATE($BS162,$BT162,$BU162),$K162)-MAX(DATE($BF162,$BG162,$BH162),$J162)+1,MIN(DATE($BS162,$BT162,$BU162),$K162)-MAX(DATE(Table25[[#This Row],[Darba beigu gads iestādē]],1,1))+1)</f>
        <v>1</v>
      </c>
    </row>
    <row r="163" spans="1:74" x14ac:dyDescent="0.3">
      <c r="A163" s="26">
        <v>140</v>
      </c>
      <c r="B163" s="3"/>
      <c r="C163" s="197"/>
      <c r="D163" s="198"/>
      <c r="E163" s="63">
        <f>SUMIF(Table25[[#This Row],[b.2021]:[c.2029]],"&gt;0",Table25[[#This Row],[b.2021]:[c.2029]])</f>
        <v>0</v>
      </c>
      <c r="F163" s="189"/>
      <c r="G163" s="190"/>
      <c r="H163" s="66">
        <f>Table25[[#This Row],[Atvaļinājuma dienu skaits, kas projektā attiecināts iepriekšējos MP ]]+Table25[[#This Row],[Atvaļinājuma dienu skaits, kas pieprasīts šajā MP3]]</f>
        <v>0</v>
      </c>
      <c r="I163" s="29">
        <f>Table25[[#This Row],[Atvaļinājums proporcionāli nostrādātajam laikam projektā (Visi atvaļinājumi kopā)]]-H163</f>
        <v>0</v>
      </c>
      <c r="J163" s="191"/>
      <c r="K163" s="192"/>
      <c r="L163" s="193"/>
      <c r="M163" s="194"/>
      <c r="N163" s="194"/>
      <c r="O163" s="194"/>
      <c r="P163" s="194"/>
      <c r="Q163" s="194"/>
      <c r="R163" s="194"/>
      <c r="S163" s="194"/>
      <c r="T163" s="195"/>
      <c r="U163" s="196"/>
      <c r="V163" s="106">
        <f>IF(COUNT(Table25[[#This Row],[Darba sākuma datums1]:[Amata pienākumu izpildes termiņš, vai darba beigu datums par kuru iesniegts MP2]])=2,MIN(DATE($V$23,12,31),$D163)-MAX(DATE($V$23,1,1),$C163)+1,0)</f>
        <v>0</v>
      </c>
      <c r="W163" s="99">
        <f>IF(COUNT(Table25[[#This Row],[Darba sākuma datums1]:[Amata pienākumu izpildes termiņš, vai darba beigu datums par kuru iesniegts MP2]])=2,MIN(DATE($W$23,12,31),$D163)-MAX(DATE($W$23,1,1),$C163)+1,0)</f>
        <v>0</v>
      </c>
      <c r="X163" s="99">
        <f>IF(COUNT(Table25[[#This Row],[Darba sākuma datums1]:[Amata pienākumu izpildes termiņš, vai darba beigu datums par kuru iesniegts MP2]])=2,MIN(DATE($X$23,12,31),$D163)-MAX(DATE($X$23,1,1),$C163)+1,0)</f>
        <v>0</v>
      </c>
      <c r="Y163" s="99">
        <f>IF(COUNT(Table25[[#This Row],[Darba sākuma datums1]:[Amata pienākumu izpildes termiņš, vai darba beigu datums par kuru iesniegts MP2]])=2,MIN(DATE($Y$23,12,31),$D163)-MAX(DATE($Y$23,1,1),$C163)+1,0)</f>
        <v>0</v>
      </c>
      <c r="Z163" s="99">
        <f>IF(COUNT(Table25[[#This Row],[Darba sākuma datums1]:[Amata pienākumu izpildes termiņš, vai darba beigu datums par kuru iesniegts MP2]])=2,MIN(DATE($Z$23,12,31),$D163)-MAX(DATE(Z$23,1,1),$C163)+1,0)</f>
        <v>0</v>
      </c>
      <c r="AA163" s="99">
        <f>IF(COUNT(Table25[[#This Row],[Darba sākuma datums1]:[Amata pienākumu izpildes termiņš, vai darba beigu datums par kuru iesniegts MP2]])=2,MIN(DATE($AA$23,12,31),$D163)-MAX(DATE($AA$23,1,1),$C163)+1,0)</f>
        <v>0</v>
      </c>
      <c r="AB163" s="99">
        <f>IF(COUNT(Table25[[#This Row],[Darba sākuma datums1]:[Amata pienākumu izpildes termiņš, vai darba beigu datums par kuru iesniegts MP2]])=2,MIN(DATE($AB$23,12,31),$D163)-MAX(DATE($AB$23,1,1),$C163)+1,0)</f>
        <v>0</v>
      </c>
      <c r="AC163" s="99">
        <f>IF(COUNT(Table25[[#This Row],[Darba sākuma datums1]:[Amata pienākumu izpildes termiņš, vai darba beigu datums par kuru iesniegts MP2]])=2,MIN(DATE($AC$23,12,31),$D163)-MAX(DATE($AC$23,1,1),$C163)+1,0)</f>
        <v>0</v>
      </c>
      <c r="AD163" s="109">
        <f>IF(COUNT(Table25[[#This Row],[Darba sākuma datums1]:[Amata pienākumu izpildes termiņš, vai darba beigu datums par kuru iesniegts MP2]])=2,MIN(DATE($AD$23,12,31),$D163)-MAX(DATE($AD$23,1,1),$C163)+1,0)</f>
        <v>0</v>
      </c>
      <c r="AE163" s="106">
        <f t="shared" si="32"/>
        <v>0</v>
      </c>
      <c r="AF163" s="99">
        <f t="shared" si="23"/>
        <v>0</v>
      </c>
      <c r="AG163" s="99">
        <f t="shared" si="24"/>
        <v>0</v>
      </c>
      <c r="AH163" s="99">
        <f t="shared" si="25"/>
        <v>0</v>
      </c>
      <c r="AI163" s="99">
        <f t="shared" si="26"/>
        <v>0</v>
      </c>
      <c r="AJ163" s="99">
        <f t="shared" si="27"/>
        <v>0</v>
      </c>
      <c r="AK163" s="99">
        <f t="shared" si="28"/>
        <v>0</v>
      </c>
      <c r="AL163" s="99">
        <f t="shared" si="29"/>
        <v>0</v>
      </c>
      <c r="AM163" s="100">
        <f t="shared" si="30"/>
        <v>0</v>
      </c>
      <c r="AN163" s="103" t="e">
        <f>Table25[[#This Row],[2021]]/Table25[[#This Row],[d.2021]]</f>
        <v>#DIV/0!</v>
      </c>
      <c r="AO163" s="104" t="e">
        <f>Table25[[#This Row],[2022]]/Table25[[#This Row],[d.2022]]</f>
        <v>#DIV/0!</v>
      </c>
      <c r="AP163" s="104" t="e">
        <f>Table25[[#This Row],[2023]]/Table25[[#This Row],[d.2023]]</f>
        <v>#DIV/0!</v>
      </c>
      <c r="AQ163" s="104" t="e">
        <f>Table25[[#This Row],[2024]]/Table25[[#This Row],[d.2024]]</f>
        <v>#DIV/0!</v>
      </c>
      <c r="AR163" s="104" t="e">
        <f>Table25[[#This Row],[2025]]/Table25[[#This Row],[d.2025]]</f>
        <v>#DIV/0!</v>
      </c>
      <c r="AS163" s="104" t="e">
        <f>Table25[[#This Row],[2026]]/Table25[[#This Row],[d.2026]]</f>
        <v>#DIV/0!</v>
      </c>
      <c r="AT163" s="104" t="e">
        <f>Table25[[#This Row],[2027]]/Table25[[#This Row],[d.2027]]</f>
        <v>#DIV/0!</v>
      </c>
      <c r="AU163" s="104" t="e">
        <f>Table25[[#This Row],[2028]]/Table25[[#This Row],[d.2028]]</f>
        <v>#DIV/0!</v>
      </c>
      <c r="AV163" s="108" t="e">
        <f>Table25[[#This Row],[2029]]/Table25[[#This Row],[d.2029]]</f>
        <v>#DIV/0!</v>
      </c>
      <c r="AW163" s="97" t="e">
        <f>Table25[[#This Row],[e.2021]]/Table25[[#This Row],[Papildatvaļinājums par 20216]]</f>
        <v>#DIV/0!</v>
      </c>
      <c r="AX163" s="97" t="e">
        <f>Table25[[#This Row],[e.2022]]/Table25[[#This Row],[Papildatvaļinājums par 20226]]</f>
        <v>#DIV/0!</v>
      </c>
      <c r="AY163" s="97" t="e">
        <f>Table25[[#This Row],[e.2023]]/Table25[[#This Row],[Papildatvaļinājums par 20236]]</f>
        <v>#DIV/0!</v>
      </c>
      <c r="AZ163" s="97" t="e">
        <f>Table25[[#This Row],[e.2024]]/Table25[[#This Row],[Papildatvaļinājums par 20246]]</f>
        <v>#DIV/0!</v>
      </c>
      <c r="BA163" s="97" t="e">
        <f>Table25[[#This Row],[e.2025]]/Table25[[#This Row],[Papildatvaļinājums par 20256]]</f>
        <v>#DIV/0!</v>
      </c>
      <c r="BB163" s="97" t="e">
        <f>Table25[[#This Row],[e.2026]]/Table25[[#This Row],[Papildatvaļinājums par 20266]]</f>
        <v>#DIV/0!</v>
      </c>
      <c r="BC163" s="97" t="e">
        <f>Table25[[#This Row],[e.2027]]/Table25[[#This Row],[Papildatvaļinājums par 20276]]</f>
        <v>#DIV/0!</v>
      </c>
      <c r="BD163" s="97" t="e">
        <f>Table25[[#This Row],[e.2028]]/Table25[[#This Row],[Papildatvaļinājums par 20286]]</f>
        <v>#DIV/0!</v>
      </c>
      <c r="BE163" s="98" t="e">
        <f>Table25[[#This Row],[e.2029]]/Table25[[#This Row],[Papildatvaļinājums par 20296]]</f>
        <v>#DIV/0!</v>
      </c>
      <c r="BF163" s="85">
        <f>YEAR(Table25[[#This Row],[Ja papildatvaļinājums - darbinieka darba uzsākšana iestādē, ja darbs projektā nav uzsākts 1.janvārī4]])</f>
        <v>1900</v>
      </c>
      <c r="BG163" s="86">
        <f>MONTH(Table25[[#This Row],[Ja papildatvaļinājums - darbinieka darba uzsākšana iestādē, ja darbs projektā nav uzsākts 1.janvārī4]])</f>
        <v>1</v>
      </c>
      <c r="BH163" s="86">
        <f>DAY(Table25[[#This Row],[Ja papildatvaļinājums - darbinieka darba uzsākšana iestādē, ja darbs projektā nav uzsākts 1.janvārī4]])</f>
        <v>0</v>
      </c>
      <c r="BI163" s="147">
        <f t="shared" si="31"/>
        <v>1</v>
      </c>
      <c r="BJ163" s="144" cm="1">
        <f t="array" ref="BJ163">_xlfn.IFS($BF163=2021,$BI163,$BS163=2021,$BV163,$BF163&lt;2021,$BJ$22,$BS163&gt;2021,$BJ$22,$BF163&gt;2021,$BJ$22,$BS163&lt;2021,$BJ$22)</f>
        <v>365</v>
      </c>
      <c r="BK163" s="116" cm="1">
        <f t="array" ref="BK163">_xlfn.IFS($BF163=2022,$BI163,$BS163=2022,$BV163,$BF163&lt;2022,$BK$22,$BS163&gt;2022,$BK$22,$BF163&gt;2022,$BK$22,$BS163&lt;2022,$BK$22)</f>
        <v>365</v>
      </c>
      <c r="BL163" s="116" cm="1">
        <f t="array" ref="BL163">_xlfn.IFS($BF163=2023,$BI163,$BS163=2023,$BV163,$BF163&lt;2023,$BL$22,$BS163&gt;2023,$BL$22,$BF163&gt;2023,$BL$22,$BS163&lt;2023,$BL$22)</f>
        <v>365</v>
      </c>
      <c r="BM163" s="116" cm="1">
        <f t="array" ref="BM163">_xlfn.IFS($BF163=2024,$BI163,$BS163=2024,$BV163,$BF163&lt;2024,$BM$22,$BS163&gt;2024,$BM$22,$BF163&gt;2024,$BM$22,$BS163&lt;2024,$BM$22)</f>
        <v>366</v>
      </c>
      <c r="BN163" s="116" cm="1">
        <f t="array" ref="BN163">_xlfn.IFS($BF163=2025,$BI163,$BS163=2025,$BV163,$BF163&lt;2025,$BN$22,$BS163&gt;2025,$BN$22,$BF163&gt;2025,$BN$22,$BS163&lt;2025,$BN$22)</f>
        <v>365</v>
      </c>
      <c r="BO163" s="116" cm="1">
        <f t="array" ref="BO163">_xlfn.IFS($BF163=2026,$BI163,$BS163=2026,$BV163,$BF163&lt;2026,$BO$22,$BS163&gt;2026,$BO$22,$BF163&gt;2026,$BO$22,$BS163&lt;2026,$BO$22)</f>
        <v>365</v>
      </c>
      <c r="BP163" s="116" cm="1">
        <f t="array" ref="BP163">_xlfn.IFS($BF163=2027,$BI163,$BS163=2027,$BV163,$BF163&lt;2027,$BP$22,$BS163&gt;2027,$BP$22,$BF163&gt;2027,$BP$22,$BS163&lt;2027,$BP$22)</f>
        <v>365</v>
      </c>
      <c r="BQ163" s="116" cm="1">
        <f t="array" ref="BQ163">_xlfn.IFS($BF163=2028,$BI163,$BS163=2028,$BV163,$BF163&lt;2028,$BQ$22,$BS163&gt;2028,$BQ$22,$BF163&gt;2028,$BQ$22,$BS163&lt;2028,$BQ$22)</f>
        <v>366</v>
      </c>
      <c r="BR163" s="119" cm="1">
        <f t="array" ref="BR163">_xlfn.IFS($BF163=2029,$BI163,$BS163=2029,$BV163,$BF163&lt;2029,$BR$22,$BS163&gt;2029,$BR$22,$BF163&gt;2029,$BR$22,$BS163&lt;2029,$BR$22)</f>
        <v>365</v>
      </c>
      <c r="BS163" s="142">
        <f>YEAR(Table25[[#This Row],[Ja papildatvaļinājums - darbinieka darba beigšanas datums iestādē, ja darbs projektā nav beigts  31.decembrī5]])</f>
        <v>1900</v>
      </c>
      <c r="BT163" s="141">
        <f>MONTH(Table25[[#This Row],[Ja papildatvaļinājums - darbinieka darba beigšanas datums iestādē, ja darbs projektā nav beigts  31.decembrī5]])</f>
        <v>1</v>
      </c>
      <c r="BU163" s="141">
        <f>DAY(Table25[[#This Row],[Ja papildatvaļinājums - darbinieka darba beigšanas datums iestādē, ja darbs projektā nav beigts  31.decembrī5]])</f>
        <v>0</v>
      </c>
      <c r="BV163" s="141">
        <f>IF(YEAR($J163)=YEAR($K163),MIN(DATE($BS163,$BT163,$BU163),$K163)-MAX(DATE($BF163,$BG163,$BH163),$J163)+1,MIN(DATE($BS163,$BT163,$BU163),$K163)-MAX(DATE(Table25[[#This Row],[Darba beigu gads iestādē]],1,1))+1)</f>
        <v>1</v>
      </c>
    </row>
    <row r="164" spans="1:74" x14ac:dyDescent="0.3">
      <c r="A164" s="26">
        <v>141</v>
      </c>
      <c r="B164" s="3"/>
      <c r="C164" s="197"/>
      <c r="D164" s="198"/>
      <c r="E164" s="63">
        <f>SUMIF(Table25[[#This Row],[b.2021]:[c.2029]],"&gt;0",Table25[[#This Row],[b.2021]:[c.2029]])</f>
        <v>0</v>
      </c>
      <c r="F164" s="189"/>
      <c r="G164" s="190"/>
      <c r="H164" s="66">
        <f>Table25[[#This Row],[Atvaļinājuma dienu skaits, kas projektā attiecināts iepriekšējos MP ]]+Table25[[#This Row],[Atvaļinājuma dienu skaits, kas pieprasīts šajā MP3]]</f>
        <v>0</v>
      </c>
      <c r="I164" s="29">
        <f>Table25[[#This Row],[Atvaļinājums proporcionāli nostrādātajam laikam projektā (Visi atvaļinājumi kopā)]]-H164</f>
        <v>0</v>
      </c>
      <c r="J164" s="191"/>
      <c r="K164" s="192"/>
      <c r="L164" s="193"/>
      <c r="M164" s="194"/>
      <c r="N164" s="194"/>
      <c r="O164" s="194"/>
      <c r="P164" s="194"/>
      <c r="Q164" s="194"/>
      <c r="R164" s="194"/>
      <c r="S164" s="194"/>
      <c r="T164" s="195"/>
      <c r="U164" s="196"/>
      <c r="V164" s="106">
        <f>IF(COUNT(Table25[[#This Row],[Darba sākuma datums1]:[Amata pienākumu izpildes termiņš, vai darba beigu datums par kuru iesniegts MP2]])=2,MIN(DATE($V$23,12,31),$D164)-MAX(DATE($V$23,1,1),$C164)+1,0)</f>
        <v>0</v>
      </c>
      <c r="W164" s="99">
        <f>IF(COUNT(Table25[[#This Row],[Darba sākuma datums1]:[Amata pienākumu izpildes termiņš, vai darba beigu datums par kuru iesniegts MP2]])=2,MIN(DATE($W$23,12,31),$D164)-MAX(DATE($W$23,1,1),$C164)+1,0)</f>
        <v>0</v>
      </c>
      <c r="X164" s="99">
        <f>IF(COUNT(Table25[[#This Row],[Darba sākuma datums1]:[Amata pienākumu izpildes termiņš, vai darba beigu datums par kuru iesniegts MP2]])=2,MIN(DATE($X$23,12,31),$D164)-MAX(DATE($X$23,1,1),$C164)+1,0)</f>
        <v>0</v>
      </c>
      <c r="Y164" s="99">
        <f>IF(COUNT(Table25[[#This Row],[Darba sākuma datums1]:[Amata pienākumu izpildes termiņš, vai darba beigu datums par kuru iesniegts MP2]])=2,MIN(DATE($Y$23,12,31),$D164)-MAX(DATE($Y$23,1,1),$C164)+1,0)</f>
        <v>0</v>
      </c>
      <c r="Z164" s="99">
        <f>IF(COUNT(Table25[[#This Row],[Darba sākuma datums1]:[Amata pienākumu izpildes termiņš, vai darba beigu datums par kuru iesniegts MP2]])=2,MIN(DATE($Z$23,12,31),$D164)-MAX(DATE(Z$23,1,1),$C164)+1,0)</f>
        <v>0</v>
      </c>
      <c r="AA164" s="99">
        <f>IF(COUNT(Table25[[#This Row],[Darba sākuma datums1]:[Amata pienākumu izpildes termiņš, vai darba beigu datums par kuru iesniegts MP2]])=2,MIN(DATE($AA$23,12,31),$D164)-MAX(DATE($AA$23,1,1),$C164)+1,0)</f>
        <v>0</v>
      </c>
      <c r="AB164" s="99">
        <f>IF(COUNT(Table25[[#This Row],[Darba sākuma datums1]:[Amata pienākumu izpildes termiņš, vai darba beigu datums par kuru iesniegts MP2]])=2,MIN(DATE($AB$23,12,31),$D164)-MAX(DATE($AB$23,1,1),$C164)+1,0)</f>
        <v>0</v>
      </c>
      <c r="AC164" s="99">
        <f>IF(COUNT(Table25[[#This Row],[Darba sākuma datums1]:[Amata pienākumu izpildes termiņš, vai darba beigu datums par kuru iesniegts MP2]])=2,MIN(DATE($AC$23,12,31),$D164)-MAX(DATE($AC$23,1,1),$C164)+1,0)</f>
        <v>0</v>
      </c>
      <c r="AD164" s="109">
        <f>IF(COUNT(Table25[[#This Row],[Darba sākuma datums1]:[Amata pienākumu izpildes termiņš, vai darba beigu datums par kuru iesniegts MP2]])=2,MIN(DATE($AD$23,12,31),$D164)-MAX(DATE($AD$23,1,1),$C164)+1,0)</f>
        <v>0</v>
      </c>
      <c r="AE164" s="106">
        <f t="shared" si="32"/>
        <v>0</v>
      </c>
      <c r="AF164" s="99">
        <f t="shared" si="23"/>
        <v>0</v>
      </c>
      <c r="AG164" s="99">
        <f t="shared" si="24"/>
        <v>0</v>
      </c>
      <c r="AH164" s="99">
        <f t="shared" si="25"/>
        <v>0</v>
      </c>
      <c r="AI164" s="99">
        <f t="shared" si="26"/>
        <v>0</v>
      </c>
      <c r="AJ164" s="99">
        <f t="shared" si="27"/>
        <v>0</v>
      </c>
      <c r="AK164" s="99">
        <f t="shared" si="28"/>
        <v>0</v>
      </c>
      <c r="AL164" s="99">
        <f t="shared" si="29"/>
        <v>0</v>
      </c>
      <c r="AM164" s="100">
        <f t="shared" si="30"/>
        <v>0</v>
      </c>
      <c r="AN164" s="103" t="e">
        <f>Table25[[#This Row],[2021]]/Table25[[#This Row],[d.2021]]</f>
        <v>#DIV/0!</v>
      </c>
      <c r="AO164" s="104" t="e">
        <f>Table25[[#This Row],[2022]]/Table25[[#This Row],[d.2022]]</f>
        <v>#DIV/0!</v>
      </c>
      <c r="AP164" s="104" t="e">
        <f>Table25[[#This Row],[2023]]/Table25[[#This Row],[d.2023]]</f>
        <v>#DIV/0!</v>
      </c>
      <c r="AQ164" s="104" t="e">
        <f>Table25[[#This Row],[2024]]/Table25[[#This Row],[d.2024]]</f>
        <v>#DIV/0!</v>
      </c>
      <c r="AR164" s="104" t="e">
        <f>Table25[[#This Row],[2025]]/Table25[[#This Row],[d.2025]]</f>
        <v>#DIV/0!</v>
      </c>
      <c r="AS164" s="104" t="e">
        <f>Table25[[#This Row],[2026]]/Table25[[#This Row],[d.2026]]</f>
        <v>#DIV/0!</v>
      </c>
      <c r="AT164" s="104" t="e">
        <f>Table25[[#This Row],[2027]]/Table25[[#This Row],[d.2027]]</f>
        <v>#DIV/0!</v>
      </c>
      <c r="AU164" s="104" t="e">
        <f>Table25[[#This Row],[2028]]/Table25[[#This Row],[d.2028]]</f>
        <v>#DIV/0!</v>
      </c>
      <c r="AV164" s="108" t="e">
        <f>Table25[[#This Row],[2029]]/Table25[[#This Row],[d.2029]]</f>
        <v>#DIV/0!</v>
      </c>
      <c r="AW164" s="97" t="e">
        <f>Table25[[#This Row],[e.2021]]/Table25[[#This Row],[Papildatvaļinājums par 20216]]</f>
        <v>#DIV/0!</v>
      </c>
      <c r="AX164" s="97" t="e">
        <f>Table25[[#This Row],[e.2022]]/Table25[[#This Row],[Papildatvaļinājums par 20226]]</f>
        <v>#DIV/0!</v>
      </c>
      <c r="AY164" s="97" t="e">
        <f>Table25[[#This Row],[e.2023]]/Table25[[#This Row],[Papildatvaļinājums par 20236]]</f>
        <v>#DIV/0!</v>
      </c>
      <c r="AZ164" s="97" t="e">
        <f>Table25[[#This Row],[e.2024]]/Table25[[#This Row],[Papildatvaļinājums par 20246]]</f>
        <v>#DIV/0!</v>
      </c>
      <c r="BA164" s="97" t="e">
        <f>Table25[[#This Row],[e.2025]]/Table25[[#This Row],[Papildatvaļinājums par 20256]]</f>
        <v>#DIV/0!</v>
      </c>
      <c r="BB164" s="97" t="e">
        <f>Table25[[#This Row],[e.2026]]/Table25[[#This Row],[Papildatvaļinājums par 20266]]</f>
        <v>#DIV/0!</v>
      </c>
      <c r="BC164" s="97" t="e">
        <f>Table25[[#This Row],[e.2027]]/Table25[[#This Row],[Papildatvaļinājums par 20276]]</f>
        <v>#DIV/0!</v>
      </c>
      <c r="BD164" s="97" t="e">
        <f>Table25[[#This Row],[e.2028]]/Table25[[#This Row],[Papildatvaļinājums par 20286]]</f>
        <v>#DIV/0!</v>
      </c>
      <c r="BE164" s="98" t="e">
        <f>Table25[[#This Row],[e.2029]]/Table25[[#This Row],[Papildatvaļinājums par 20296]]</f>
        <v>#DIV/0!</v>
      </c>
      <c r="BF164" s="85">
        <f>YEAR(Table25[[#This Row],[Ja papildatvaļinājums - darbinieka darba uzsākšana iestādē, ja darbs projektā nav uzsākts 1.janvārī4]])</f>
        <v>1900</v>
      </c>
      <c r="BG164" s="86">
        <f>MONTH(Table25[[#This Row],[Ja papildatvaļinājums - darbinieka darba uzsākšana iestādē, ja darbs projektā nav uzsākts 1.janvārī4]])</f>
        <v>1</v>
      </c>
      <c r="BH164" s="86">
        <f>DAY(Table25[[#This Row],[Ja papildatvaļinājums - darbinieka darba uzsākšana iestādē, ja darbs projektā nav uzsākts 1.janvārī4]])</f>
        <v>0</v>
      </c>
      <c r="BI164" s="147">
        <f t="shared" si="31"/>
        <v>1</v>
      </c>
      <c r="BJ164" s="144" cm="1">
        <f t="array" ref="BJ164">_xlfn.IFS($BF164=2021,$BI164,$BS164=2021,$BV164,$BF164&lt;2021,$BJ$22,$BS164&gt;2021,$BJ$22,$BF164&gt;2021,$BJ$22,$BS164&lt;2021,$BJ$22)</f>
        <v>365</v>
      </c>
      <c r="BK164" s="116" cm="1">
        <f t="array" ref="BK164">_xlfn.IFS($BF164=2022,$BI164,$BS164=2022,$BV164,$BF164&lt;2022,$BK$22,$BS164&gt;2022,$BK$22,$BF164&gt;2022,$BK$22,$BS164&lt;2022,$BK$22)</f>
        <v>365</v>
      </c>
      <c r="BL164" s="116" cm="1">
        <f t="array" ref="BL164">_xlfn.IFS($BF164=2023,$BI164,$BS164=2023,$BV164,$BF164&lt;2023,$BL$22,$BS164&gt;2023,$BL$22,$BF164&gt;2023,$BL$22,$BS164&lt;2023,$BL$22)</f>
        <v>365</v>
      </c>
      <c r="BM164" s="116" cm="1">
        <f t="array" ref="BM164">_xlfn.IFS($BF164=2024,$BI164,$BS164=2024,$BV164,$BF164&lt;2024,$BM$22,$BS164&gt;2024,$BM$22,$BF164&gt;2024,$BM$22,$BS164&lt;2024,$BM$22)</f>
        <v>366</v>
      </c>
      <c r="BN164" s="116" cm="1">
        <f t="array" ref="BN164">_xlfn.IFS($BF164=2025,$BI164,$BS164=2025,$BV164,$BF164&lt;2025,$BN$22,$BS164&gt;2025,$BN$22,$BF164&gt;2025,$BN$22,$BS164&lt;2025,$BN$22)</f>
        <v>365</v>
      </c>
      <c r="BO164" s="116" cm="1">
        <f t="array" ref="BO164">_xlfn.IFS($BF164=2026,$BI164,$BS164=2026,$BV164,$BF164&lt;2026,$BO$22,$BS164&gt;2026,$BO$22,$BF164&gt;2026,$BO$22,$BS164&lt;2026,$BO$22)</f>
        <v>365</v>
      </c>
      <c r="BP164" s="116" cm="1">
        <f t="array" ref="BP164">_xlfn.IFS($BF164=2027,$BI164,$BS164=2027,$BV164,$BF164&lt;2027,$BP$22,$BS164&gt;2027,$BP$22,$BF164&gt;2027,$BP$22,$BS164&lt;2027,$BP$22)</f>
        <v>365</v>
      </c>
      <c r="BQ164" s="116" cm="1">
        <f t="array" ref="BQ164">_xlfn.IFS($BF164=2028,$BI164,$BS164=2028,$BV164,$BF164&lt;2028,$BQ$22,$BS164&gt;2028,$BQ$22,$BF164&gt;2028,$BQ$22,$BS164&lt;2028,$BQ$22)</f>
        <v>366</v>
      </c>
      <c r="BR164" s="119" cm="1">
        <f t="array" ref="BR164">_xlfn.IFS($BF164=2029,$BI164,$BS164=2029,$BV164,$BF164&lt;2029,$BR$22,$BS164&gt;2029,$BR$22,$BF164&gt;2029,$BR$22,$BS164&lt;2029,$BR$22)</f>
        <v>365</v>
      </c>
      <c r="BS164" s="142">
        <f>YEAR(Table25[[#This Row],[Ja papildatvaļinājums - darbinieka darba beigšanas datums iestādē, ja darbs projektā nav beigts  31.decembrī5]])</f>
        <v>1900</v>
      </c>
      <c r="BT164" s="141">
        <f>MONTH(Table25[[#This Row],[Ja papildatvaļinājums - darbinieka darba beigšanas datums iestādē, ja darbs projektā nav beigts  31.decembrī5]])</f>
        <v>1</v>
      </c>
      <c r="BU164" s="141">
        <f>DAY(Table25[[#This Row],[Ja papildatvaļinājums - darbinieka darba beigšanas datums iestādē, ja darbs projektā nav beigts  31.decembrī5]])</f>
        <v>0</v>
      </c>
      <c r="BV164" s="141">
        <f>IF(YEAR($J164)=YEAR($K164),MIN(DATE($BS164,$BT164,$BU164),$K164)-MAX(DATE($BF164,$BG164,$BH164),$J164)+1,MIN(DATE($BS164,$BT164,$BU164),$K164)-MAX(DATE(Table25[[#This Row],[Darba beigu gads iestādē]],1,1))+1)</f>
        <v>1</v>
      </c>
    </row>
    <row r="165" spans="1:74" x14ac:dyDescent="0.3">
      <c r="A165" s="26">
        <v>142</v>
      </c>
      <c r="B165" s="3"/>
      <c r="C165" s="197"/>
      <c r="D165" s="198"/>
      <c r="E165" s="63">
        <f>SUMIF(Table25[[#This Row],[b.2021]:[c.2029]],"&gt;0",Table25[[#This Row],[b.2021]:[c.2029]])</f>
        <v>0</v>
      </c>
      <c r="F165" s="189"/>
      <c r="G165" s="190"/>
      <c r="H165" s="66">
        <f>Table25[[#This Row],[Atvaļinājuma dienu skaits, kas projektā attiecināts iepriekšējos MP ]]+Table25[[#This Row],[Atvaļinājuma dienu skaits, kas pieprasīts šajā MP3]]</f>
        <v>0</v>
      </c>
      <c r="I165" s="29">
        <f>Table25[[#This Row],[Atvaļinājums proporcionāli nostrādātajam laikam projektā (Visi atvaļinājumi kopā)]]-H165</f>
        <v>0</v>
      </c>
      <c r="J165" s="191"/>
      <c r="K165" s="192"/>
      <c r="L165" s="193"/>
      <c r="M165" s="194"/>
      <c r="N165" s="194"/>
      <c r="O165" s="194"/>
      <c r="P165" s="194"/>
      <c r="Q165" s="194"/>
      <c r="R165" s="194"/>
      <c r="S165" s="194"/>
      <c r="T165" s="195"/>
      <c r="U165" s="196"/>
      <c r="V165" s="106">
        <f>IF(COUNT(Table25[[#This Row],[Darba sākuma datums1]:[Amata pienākumu izpildes termiņš, vai darba beigu datums par kuru iesniegts MP2]])=2,MIN(DATE($V$23,12,31),$D165)-MAX(DATE($V$23,1,1),$C165)+1,0)</f>
        <v>0</v>
      </c>
      <c r="W165" s="99">
        <f>IF(COUNT(Table25[[#This Row],[Darba sākuma datums1]:[Amata pienākumu izpildes termiņš, vai darba beigu datums par kuru iesniegts MP2]])=2,MIN(DATE($W$23,12,31),$D165)-MAX(DATE($W$23,1,1),$C165)+1,0)</f>
        <v>0</v>
      </c>
      <c r="X165" s="99">
        <f>IF(COUNT(Table25[[#This Row],[Darba sākuma datums1]:[Amata pienākumu izpildes termiņš, vai darba beigu datums par kuru iesniegts MP2]])=2,MIN(DATE($X$23,12,31),$D165)-MAX(DATE($X$23,1,1),$C165)+1,0)</f>
        <v>0</v>
      </c>
      <c r="Y165" s="99">
        <f>IF(COUNT(Table25[[#This Row],[Darba sākuma datums1]:[Amata pienākumu izpildes termiņš, vai darba beigu datums par kuru iesniegts MP2]])=2,MIN(DATE($Y$23,12,31),$D165)-MAX(DATE($Y$23,1,1),$C165)+1,0)</f>
        <v>0</v>
      </c>
      <c r="Z165" s="99">
        <f>IF(COUNT(Table25[[#This Row],[Darba sākuma datums1]:[Amata pienākumu izpildes termiņš, vai darba beigu datums par kuru iesniegts MP2]])=2,MIN(DATE($Z$23,12,31),$D165)-MAX(DATE(Z$23,1,1),$C165)+1,0)</f>
        <v>0</v>
      </c>
      <c r="AA165" s="99">
        <f>IF(COUNT(Table25[[#This Row],[Darba sākuma datums1]:[Amata pienākumu izpildes termiņš, vai darba beigu datums par kuru iesniegts MP2]])=2,MIN(DATE($AA$23,12,31),$D165)-MAX(DATE($AA$23,1,1),$C165)+1,0)</f>
        <v>0</v>
      </c>
      <c r="AB165" s="99">
        <f>IF(COUNT(Table25[[#This Row],[Darba sākuma datums1]:[Amata pienākumu izpildes termiņš, vai darba beigu datums par kuru iesniegts MP2]])=2,MIN(DATE($AB$23,12,31),$D165)-MAX(DATE($AB$23,1,1),$C165)+1,0)</f>
        <v>0</v>
      </c>
      <c r="AC165" s="99">
        <f>IF(COUNT(Table25[[#This Row],[Darba sākuma datums1]:[Amata pienākumu izpildes termiņš, vai darba beigu datums par kuru iesniegts MP2]])=2,MIN(DATE($AC$23,12,31),$D165)-MAX(DATE($AC$23,1,1),$C165)+1,0)</f>
        <v>0</v>
      </c>
      <c r="AD165" s="109">
        <f>IF(COUNT(Table25[[#This Row],[Darba sākuma datums1]:[Amata pienākumu izpildes termiņš, vai darba beigu datums par kuru iesniegts MP2]])=2,MIN(DATE($AD$23,12,31),$D165)-MAX(DATE($AD$23,1,1),$C165)+1,0)</f>
        <v>0</v>
      </c>
      <c r="AE165" s="106">
        <f t="shared" si="32"/>
        <v>0</v>
      </c>
      <c r="AF165" s="99">
        <f t="shared" si="23"/>
        <v>0</v>
      </c>
      <c r="AG165" s="99">
        <f t="shared" si="24"/>
        <v>0</v>
      </c>
      <c r="AH165" s="99">
        <f t="shared" si="25"/>
        <v>0</v>
      </c>
      <c r="AI165" s="99">
        <f t="shared" si="26"/>
        <v>0</v>
      </c>
      <c r="AJ165" s="99">
        <f t="shared" si="27"/>
        <v>0</v>
      </c>
      <c r="AK165" s="99">
        <f t="shared" si="28"/>
        <v>0</v>
      </c>
      <c r="AL165" s="99">
        <f t="shared" si="29"/>
        <v>0</v>
      </c>
      <c r="AM165" s="100">
        <f t="shared" si="30"/>
        <v>0</v>
      </c>
      <c r="AN165" s="103" t="e">
        <f>Table25[[#This Row],[2021]]/Table25[[#This Row],[d.2021]]</f>
        <v>#DIV/0!</v>
      </c>
      <c r="AO165" s="104" t="e">
        <f>Table25[[#This Row],[2022]]/Table25[[#This Row],[d.2022]]</f>
        <v>#DIV/0!</v>
      </c>
      <c r="AP165" s="104" t="e">
        <f>Table25[[#This Row],[2023]]/Table25[[#This Row],[d.2023]]</f>
        <v>#DIV/0!</v>
      </c>
      <c r="AQ165" s="104" t="e">
        <f>Table25[[#This Row],[2024]]/Table25[[#This Row],[d.2024]]</f>
        <v>#DIV/0!</v>
      </c>
      <c r="AR165" s="104" t="e">
        <f>Table25[[#This Row],[2025]]/Table25[[#This Row],[d.2025]]</f>
        <v>#DIV/0!</v>
      </c>
      <c r="AS165" s="104" t="e">
        <f>Table25[[#This Row],[2026]]/Table25[[#This Row],[d.2026]]</f>
        <v>#DIV/0!</v>
      </c>
      <c r="AT165" s="104" t="e">
        <f>Table25[[#This Row],[2027]]/Table25[[#This Row],[d.2027]]</f>
        <v>#DIV/0!</v>
      </c>
      <c r="AU165" s="104" t="e">
        <f>Table25[[#This Row],[2028]]/Table25[[#This Row],[d.2028]]</f>
        <v>#DIV/0!</v>
      </c>
      <c r="AV165" s="108" t="e">
        <f>Table25[[#This Row],[2029]]/Table25[[#This Row],[d.2029]]</f>
        <v>#DIV/0!</v>
      </c>
      <c r="AW165" s="97" t="e">
        <f>Table25[[#This Row],[e.2021]]/Table25[[#This Row],[Papildatvaļinājums par 20216]]</f>
        <v>#DIV/0!</v>
      </c>
      <c r="AX165" s="97" t="e">
        <f>Table25[[#This Row],[e.2022]]/Table25[[#This Row],[Papildatvaļinājums par 20226]]</f>
        <v>#DIV/0!</v>
      </c>
      <c r="AY165" s="97" t="e">
        <f>Table25[[#This Row],[e.2023]]/Table25[[#This Row],[Papildatvaļinājums par 20236]]</f>
        <v>#DIV/0!</v>
      </c>
      <c r="AZ165" s="97" t="e">
        <f>Table25[[#This Row],[e.2024]]/Table25[[#This Row],[Papildatvaļinājums par 20246]]</f>
        <v>#DIV/0!</v>
      </c>
      <c r="BA165" s="97" t="e">
        <f>Table25[[#This Row],[e.2025]]/Table25[[#This Row],[Papildatvaļinājums par 20256]]</f>
        <v>#DIV/0!</v>
      </c>
      <c r="BB165" s="97" t="e">
        <f>Table25[[#This Row],[e.2026]]/Table25[[#This Row],[Papildatvaļinājums par 20266]]</f>
        <v>#DIV/0!</v>
      </c>
      <c r="BC165" s="97" t="e">
        <f>Table25[[#This Row],[e.2027]]/Table25[[#This Row],[Papildatvaļinājums par 20276]]</f>
        <v>#DIV/0!</v>
      </c>
      <c r="BD165" s="97" t="e">
        <f>Table25[[#This Row],[e.2028]]/Table25[[#This Row],[Papildatvaļinājums par 20286]]</f>
        <v>#DIV/0!</v>
      </c>
      <c r="BE165" s="98" t="e">
        <f>Table25[[#This Row],[e.2029]]/Table25[[#This Row],[Papildatvaļinājums par 20296]]</f>
        <v>#DIV/0!</v>
      </c>
      <c r="BF165" s="85">
        <f>YEAR(Table25[[#This Row],[Ja papildatvaļinājums - darbinieka darba uzsākšana iestādē, ja darbs projektā nav uzsākts 1.janvārī4]])</f>
        <v>1900</v>
      </c>
      <c r="BG165" s="86">
        <f>MONTH(Table25[[#This Row],[Ja papildatvaļinājums - darbinieka darba uzsākšana iestādē, ja darbs projektā nav uzsākts 1.janvārī4]])</f>
        <v>1</v>
      </c>
      <c r="BH165" s="86">
        <f>DAY(Table25[[#This Row],[Ja papildatvaļinājums - darbinieka darba uzsākšana iestādē, ja darbs projektā nav uzsākts 1.janvārī4]])</f>
        <v>0</v>
      </c>
      <c r="BI165" s="147">
        <f t="shared" si="31"/>
        <v>1</v>
      </c>
      <c r="BJ165" s="144" cm="1">
        <f t="array" ref="BJ165">_xlfn.IFS($BF165=2021,$BI165,$BS165=2021,$BV165,$BF165&lt;2021,$BJ$22,$BS165&gt;2021,$BJ$22,$BF165&gt;2021,$BJ$22,$BS165&lt;2021,$BJ$22)</f>
        <v>365</v>
      </c>
      <c r="BK165" s="116" cm="1">
        <f t="array" ref="BK165">_xlfn.IFS($BF165=2022,$BI165,$BS165=2022,$BV165,$BF165&lt;2022,$BK$22,$BS165&gt;2022,$BK$22,$BF165&gt;2022,$BK$22,$BS165&lt;2022,$BK$22)</f>
        <v>365</v>
      </c>
      <c r="BL165" s="116" cm="1">
        <f t="array" ref="BL165">_xlfn.IFS($BF165=2023,$BI165,$BS165=2023,$BV165,$BF165&lt;2023,$BL$22,$BS165&gt;2023,$BL$22,$BF165&gt;2023,$BL$22,$BS165&lt;2023,$BL$22)</f>
        <v>365</v>
      </c>
      <c r="BM165" s="116" cm="1">
        <f t="array" ref="BM165">_xlfn.IFS($BF165=2024,$BI165,$BS165=2024,$BV165,$BF165&lt;2024,$BM$22,$BS165&gt;2024,$BM$22,$BF165&gt;2024,$BM$22,$BS165&lt;2024,$BM$22)</f>
        <v>366</v>
      </c>
      <c r="BN165" s="116" cm="1">
        <f t="array" ref="BN165">_xlfn.IFS($BF165=2025,$BI165,$BS165=2025,$BV165,$BF165&lt;2025,$BN$22,$BS165&gt;2025,$BN$22,$BF165&gt;2025,$BN$22,$BS165&lt;2025,$BN$22)</f>
        <v>365</v>
      </c>
      <c r="BO165" s="116" cm="1">
        <f t="array" ref="BO165">_xlfn.IFS($BF165=2026,$BI165,$BS165=2026,$BV165,$BF165&lt;2026,$BO$22,$BS165&gt;2026,$BO$22,$BF165&gt;2026,$BO$22,$BS165&lt;2026,$BO$22)</f>
        <v>365</v>
      </c>
      <c r="BP165" s="116" cm="1">
        <f t="array" ref="BP165">_xlfn.IFS($BF165=2027,$BI165,$BS165=2027,$BV165,$BF165&lt;2027,$BP$22,$BS165&gt;2027,$BP$22,$BF165&gt;2027,$BP$22,$BS165&lt;2027,$BP$22)</f>
        <v>365</v>
      </c>
      <c r="BQ165" s="116" cm="1">
        <f t="array" ref="BQ165">_xlfn.IFS($BF165=2028,$BI165,$BS165=2028,$BV165,$BF165&lt;2028,$BQ$22,$BS165&gt;2028,$BQ$22,$BF165&gt;2028,$BQ$22,$BS165&lt;2028,$BQ$22)</f>
        <v>366</v>
      </c>
      <c r="BR165" s="119" cm="1">
        <f t="array" ref="BR165">_xlfn.IFS($BF165=2029,$BI165,$BS165=2029,$BV165,$BF165&lt;2029,$BR$22,$BS165&gt;2029,$BR$22,$BF165&gt;2029,$BR$22,$BS165&lt;2029,$BR$22)</f>
        <v>365</v>
      </c>
      <c r="BS165" s="142">
        <f>YEAR(Table25[[#This Row],[Ja papildatvaļinājums - darbinieka darba beigšanas datums iestādē, ja darbs projektā nav beigts  31.decembrī5]])</f>
        <v>1900</v>
      </c>
      <c r="BT165" s="141">
        <f>MONTH(Table25[[#This Row],[Ja papildatvaļinājums - darbinieka darba beigšanas datums iestādē, ja darbs projektā nav beigts  31.decembrī5]])</f>
        <v>1</v>
      </c>
      <c r="BU165" s="141">
        <f>DAY(Table25[[#This Row],[Ja papildatvaļinājums - darbinieka darba beigšanas datums iestādē, ja darbs projektā nav beigts  31.decembrī5]])</f>
        <v>0</v>
      </c>
      <c r="BV165" s="141">
        <f>IF(YEAR($J165)=YEAR($K165),MIN(DATE($BS165,$BT165,$BU165),$K165)-MAX(DATE($BF165,$BG165,$BH165),$J165)+1,MIN(DATE($BS165,$BT165,$BU165),$K165)-MAX(DATE(Table25[[#This Row],[Darba beigu gads iestādē]],1,1))+1)</f>
        <v>1</v>
      </c>
    </row>
    <row r="166" spans="1:74" x14ac:dyDescent="0.3">
      <c r="A166" s="26">
        <v>143</v>
      </c>
      <c r="B166" s="3"/>
      <c r="C166" s="197"/>
      <c r="D166" s="198"/>
      <c r="E166" s="63">
        <f>SUMIF(Table25[[#This Row],[b.2021]:[c.2029]],"&gt;0",Table25[[#This Row],[b.2021]:[c.2029]])</f>
        <v>0</v>
      </c>
      <c r="F166" s="189"/>
      <c r="G166" s="190"/>
      <c r="H166" s="66">
        <f>Table25[[#This Row],[Atvaļinājuma dienu skaits, kas projektā attiecināts iepriekšējos MP ]]+Table25[[#This Row],[Atvaļinājuma dienu skaits, kas pieprasīts šajā MP3]]</f>
        <v>0</v>
      </c>
      <c r="I166" s="29">
        <f>Table25[[#This Row],[Atvaļinājums proporcionāli nostrādātajam laikam projektā (Visi atvaļinājumi kopā)]]-H166</f>
        <v>0</v>
      </c>
      <c r="J166" s="191"/>
      <c r="K166" s="192"/>
      <c r="L166" s="193"/>
      <c r="M166" s="194"/>
      <c r="N166" s="194"/>
      <c r="O166" s="194"/>
      <c r="P166" s="194"/>
      <c r="Q166" s="194"/>
      <c r="R166" s="194"/>
      <c r="S166" s="194"/>
      <c r="T166" s="195"/>
      <c r="U166" s="196"/>
      <c r="V166" s="106">
        <f>IF(COUNT(Table25[[#This Row],[Darba sākuma datums1]:[Amata pienākumu izpildes termiņš, vai darba beigu datums par kuru iesniegts MP2]])=2,MIN(DATE($V$23,12,31),$D166)-MAX(DATE($V$23,1,1),$C166)+1,0)</f>
        <v>0</v>
      </c>
      <c r="W166" s="99">
        <f>IF(COUNT(Table25[[#This Row],[Darba sākuma datums1]:[Amata pienākumu izpildes termiņš, vai darba beigu datums par kuru iesniegts MP2]])=2,MIN(DATE($W$23,12,31),$D166)-MAX(DATE($W$23,1,1),$C166)+1,0)</f>
        <v>0</v>
      </c>
      <c r="X166" s="99">
        <f>IF(COUNT(Table25[[#This Row],[Darba sākuma datums1]:[Amata pienākumu izpildes termiņš, vai darba beigu datums par kuru iesniegts MP2]])=2,MIN(DATE($X$23,12,31),$D166)-MAX(DATE($X$23,1,1),$C166)+1,0)</f>
        <v>0</v>
      </c>
      <c r="Y166" s="99">
        <f>IF(COUNT(Table25[[#This Row],[Darba sākuma datums1]:[Amata pienākumu izpildes termiņš, vai darba beigu datums par kuru iesniegts MP2]])=2,MIN(DATE($Y$23,12,31),$D166)-MAX(DATE($Y$23,1,1),$C166)+1,0)</f>
        <v>0</v>
      </c>
      <c r="Z166" s="99">
        <f>IF(COUNT(Table25[[#This Row],[Darba sākuma datums1]:[Amata pienākumu izpildes termiņš, vai darba beigu datums par kuru iesniegts MP2]])=2,MIN(DATE($Z$23,12,31),$D166)-MAX(DATE(Z$23,1,1),$C166)+1,0)</f>
        <v>0</v>
      </c>
      <c r="AA166" s="99">
        <f>IF(COUNT(Table25[[#This Row],[Darba sākuma datums1]:[Amata pienākumu izpildes termiņš, vai darba beigu datums par kuru iesniegts MP2]])=2,MIN(DATE($AA$23,12,31),$D166)-MAX(DATE($AA$23,1,1),$C166)+1,0)</f>
        <v>0</v>
      </c>
      <c r="AB166" s="99">
        <f>IF(COUNT(Table25[[#This Row],[Darba sākuma datums1]:[Amata pienākumu izpildes termiņš, vai darba beigu datums par kuru iesniegts MP2]])=2,MIN(DATE($AB$23,12,31),$D166)-MAX(DATE($AB$23,1,1),$C166)+1,0)</f>
        <v>0</v>
      </c>
      <c r="AC166" s="99">
        <f>IF(COUNT(Table25[[#This Row],[Darba sākuma datums1]:[Amata pienākumu izpildes termiņš, vai darba beigu datums par kuru iesniegts MP2]])=2,MIN(DATE($AC$23,12,31),$D166)-MAX(DATE($AC$23,1,1),$C166)+1,0)</f>
        <v>0</v>
      </c>
      <c r="AD166" s="109">
        <f>IF(COUNT(Table25[[#This Row],[Darba sākuma datums1]:[Amata pienākumu izpildes termiņš, vai darba beigu datums par kuru iesniegts MP2]])=2,MIN(DATE($AD$23,12,31),$D166)-MAX(DATE($AD$23,1,1),$C166)+1,0)</f>
        <v>0</v>
      </c>
      <c r="AE166" s="106">
        <f t="shared" si="32"/>
        <v>0</v>
      </c>
      <c r="AF166" s="99">
        <f t="shared" si="23"/>
        <v>0</v>
      </c>
      <c r="AG166" s="99">
        <f t="shared" si="24"/>
        <v>0</v>
      </c>
      <c r="AH166" s="99">
        <f t="shared" si="25"/>
        <v>0</v>
      </c>
      <c r="AI166" s="99">
        <f t="shared" si="26"/>
        <v>0</v>
      </c>
      <c r="AJ166" s="99">
        <f t="shared" si="27"/>
        <v>0</v>
      </c>
      <c r="AK166" s="99">
        <f t="shared" si="28"/>
        <v>0</v>
      </c>
      <c r="AL166" s="99">
        <f t="shared" si="29"/>
        <v>0</v>
      </c>
      <c r="AM166" s="100">
        <f t="shared" si="30"/>
        <v>0</v>
      </c>
      <c r="AN166" s="103" t="e">
        <f>Table25[[#This Row],[2021]]/Table25[[#This Row],[d.2021]]</f>
        <v>#DIV/0!</v>
      </c>
      <c r="AO166" s="104" t="e">
        <f>Table25[[#This Row],[2022]]/Table25[[#This Row],[d.2022]]</f>
        <v>#DIV/0!</v>
      </c>
      <c r="AP166" s="104" t="e">
        <f>Table25[[#This Row],[2023]]/Table25[[#This Row],[d.2023]]</f>
        <v>#DIV/0!</v>
      </c>
      <c r="AQ166" s="104" t="e">
        <f>Table25[[#This Row],[2024]]/Table25[[#This Row],[d.2024]]</f>
        <v>#DIV/0!</v>
      </c>
      <c r="AR166" s="104" t="e">
        <f>Table25[[#This Row],[2025]]/Table25[[#This Row],[d.2025]]</f>
        <v>#DIV/0!</v>
      </c>
      <c r="AS166" s="104" t="e">
        <f>Table25[[#This Row],[2026]]/Table25[[#This Row],[d.2026]]</f>
        <v>#DIV/0!</v>
      </c>
      <c r="AT166" s="104" t="e">
        <f>Table25[[#This Row],[2027]]/Table25[[#This Row],[d.2027]]</f>
        <v>#DIV/0!</v>
      </c>
      <c r="AU166" s="104" t="e">
        <f>Table25[[#This Row],[2028]]/Table25[[#This Row],[d.2028]]</f>
        <v>#DIV/0!</v>
      </c>
      <c r="AV166" s="108" t="e">
        <f>Table25[[#This Row],[2029]]/Table25[[#This Row],[d.2029]]</f>
        <v>#DIV/0!</v>
      </c>
      <c r="AW166" s="97" t="e">
        <f>Table25[[#This Row],[e.2021]]/Table25[[#This Row],[Papildatvaļinājums par 20216]]</f>
        <v>#DIV/0!</v>
      </c>
      <c r="AX166" s="97" t="e">
        <f>Table25[[#This Row],[e.2022]]/Table25[[#This Row],[Papildatvaļinājums par 20226]]</f>
        <v>#DIV/0!</v>
      </c>
      <c r="AY166" s="97" t="e">
        <f>Table25[[#This Row],[e.2023]]/Table25[[#This Row],[Papildatvaļinājums par 20236]]</f>
        <v>#DIV/0!</v>
      </c>
      <c r="AZ166" s="97" t="e">
        <f>Table25[[#This Row],[e.2024]]/Table25[[#This Row],[Papildatvaļinājums par 20246]]</f>
        <v>#DIV/0!</v>
      </c>
      <c r="BA166" s="97" t="e">
        <f>Table25[[#This Row],[e.2025]]/Table25[[#This Row],[Papildatvaļinājums par 20256]]</f>
        <v>#DIV/0!</v>
      </c>
      <c r="BB166" s="97" t="e">
        <f>Table25[[#This Row],[e.2026]]/Table25[[#This Row],[Papildatvaļinājums par 20266]]</f>
        <v>#DIV/0!</v>
      </c>
      <c r="BC166" s="97" t="e">
        <f>Table25[[#This Row],[e.2027]]/Table25[[#This Row],[Papildatvaļinājums par 20276]]</f>
        <v>#DIV/0!</v>
      </c>
      <c r="BD166" s="97" t="e">
        <f>Table25[[#This Row],[e.2028]]/Table25[[#This Row],[Papildatvaļinājums par 20286]]</f>
        <v>#DIV/0!</v>
      </c>
      <c r="BE166" s="98" t="e">
        <f>Table25[[#This Row],[e.2029]]/Table25[[#This Row],[Papildatvaļinājums par 20296]]</f>
        <v>#DIV/0!</v>
      </c>
      <c r="BF166" s="85">
        <f>YEAR(Table25[[#This Row],[Ja papildatvaļinājums - darbinieka darba uzsākšana iestādē, ja darbs projektā nav uzsākts 1.janvārī4]])</f>
        <v>1900</v>
      </c>
      <c r="BG166" s="86">
        <f>MONTH(Table25[[#This Row],[Ja papildatvaļinājums - darbinieka darba uzsākšana iestādē, ja darbs projektā nav uzsākts 1.janvārī4]])</f>
        <v>1</v>
      </c>
      <c r="BH166" s="86">
        <f>DAY(Table25[[#This Row],[Ja papildatvaļinājums - darbinieka darba uzsākšana iestādē, ja darbs projektā nav uzsākts 1.janvārī4]])</f>
        <v>0</v>
      </c>
      <c r="BI166" s="147">
        <f t="shared" si="31"/>
        <v>1</v>
      </c>
      <c r="BJ166" s="144" cm="1">
        <f t="array" ref="BJ166">_xlfn.IFS($BF166=2021,$BI166,$BS166=2021,$BV166,$BF166&lt;2021,$BJ$22,$BS166&gt;2021,$BJ$22,$BF166&gt;2021,$BJ$22,$BS166&lt;2021,$BJ$22)</f>
        <v>365</v>
      </c>
      <c r="BK166" s="116" cm="1">
        <f t="array" ref="BK166">_xlfn.IFS($BF166=2022,$BI166,$BS166=2022,$BV166,$BF166&lt;2022,$BK$22,$BS166&gt;2022,$BK$22,$BF166&gt;2022,$BK$22,$BS166&lt;2022,$BK$22)</f>
        <v>365</v>
      </c>
      <c r="BL166" s="116" cm="1">
        <f t="array" ref="BL166">_xlfn.IFS($BF166=2023,$BI166,$BS166=2023,$BV166,$BF166&lt;2023,$BL$22,$BS166&gt;2023,$BL$22,$BF166&gt;2023,$BL$22,$BS166&lt;2023,$BL$22)</f>
        <v>365</v>
      </c>
      <c r="BM166" s="116" cm="1">
        <f t="array" ref="BM166">_xlfn.IFS($BF166=2024,$BI166,$BS166=2024,$BV166,$BF166&lt;2024,$BM$22,$BS166&gt;2024,$BM$22,$BF166&gt;2024,$BM$22,$BS166&lt;2024,$BM$22)</f>
        <v>366</v>
      </c>
      <c r="BN166" s="116" cm="1">
        <f t="array" ref="BN166">_xlfn.IFS($BF166=2025,$BI166,$BS166=2025,$BV166,$BF166&lt;2025,$BN$22,$BS166&gt;2025,$BN$22,$BF166&gt;2025,$BN$22,$BS166&lt;2025,$BN$22)</f>
        <v>365</v>
      </c>
      <c r="BO166" s="116" cm="1">
        <f t="array" ref="BO166">_xlfn.IFS($BF166=2026,$BI166,$BS166=2026,$BV166,$BF166&lt;2026,$BO$22,$BS166&gt;2026,$BO$22,$BF166&gt;2026,$BO$22,$BS166&lt;2026,$BO$22)</f>
        <v>365</v>
      </c>
      <c r="BP166" s="116" cm="1">
        <f t="array" ref="BP166">_xlfn.IFS($BF166=2027,$BI166,$BS166=2027,$BV166,$BF166&lt;2027,$BP$22,$BS166&gt;2027,$BP$22,$BF166&gt;2027,$BP$22,$BS166&lt;2027,$BP$22)</f>
        <v>365</v>
      </c>
      <c r="BQ166" s="116" cm="1">
        <f t="array" ref="BQ166">_xlfn.IFS($BF166=2028,$BI166,$BS166=2028,$BV166,$BF166&lt;2028,$BQ$22,$BS166&gt;2028,$BQ$22,$BF166&gt;2028,$BQ$22,$BS166&lt;2028,$BQ$22)</f>
        <v>366</v>
      </c>
      <c r="BR166" s="119" cm="1">
        <f t="array" ref="BR166">_xlfn.IFS($BF166=2029,$BI166,$BS166=2029,$BV166,$BF166&lt;2029,$BR$22,$BS166&gt;2029,$BR$22,$BF166&gt;2029,$BR$22,$BS166&lt;2029,$BR$22)</f>
        <v>365</v>
      </c>
      <c r="BS166" s="142">
        <f>YEAR(Table25[[#This Row],[Ja papildatvaļinājums - darbinieka darba beigšanas datums iestādē, ja darbs projektā nav beigts  31.decembrī5]])</f>
        <v>1900</v>
      </c>
      <c r="BT166" s="141">
        <f>MONTH(Table25[[#This Row],[Ja papildatvaļinājums - darbinieka darba beigšanas datums iestādē, ja darbs projektā nav beigts  31.decembrī5]])</f>
        <v>1</v>
      </c>
      <c r="BU166" s="141">
        <f>DAY(Table25[[#This Row],[Ja papildatvaļinājums - darbinieka darba beigšanas datums iestādē, ja darbs projektā nav beigts  31.decembrī5]])</f>
        <v>0</v>
      </c>
      <c r="BV166" s="141">
        <f>IF(YEAR($J166)=YEAR($K166),MIN(DATE($BS166,$BT166,$BU166),$K166)-MAX(DATE($BF166,$BG166,$BH166),$J166)+1,MIN(DATE($BS166,$BT166,$BU166),$K166)-MAX(DATE(Table25[[#This Row],[Darba beigu gads iestādē]],1,1))+1)</f>
        <v>1</v>
      </c>
    </row>
    <row r="167" spans="1:74" x14ac:dyDescent="0.3">
      <c r="A167" s="26">
        <v>144</v>
      </c>
      <c r="B167" s="3"/>
      <c r="C167" s="197"/>
      <c r="D167" s="198"/>
      <c r="E167" s="63">
        <f>SUMIF(Table25[[#This Row],[b.2021]:[c.2029]],"&gt;0",Table25[[#This Row],[b.2021]:[c.2029]])</f>
        <v>0</v>
      </c>
      <c r="F167" s="189"/>
      <c r="G167" s="190"/>
      <c r="H167" s="66">
        <f>Table25[[#This Row],[Atvaļinājuma dienu skaits, kas projektā attiecināts iepriekšējos MP ]]+Table25[[#This Row],[Atvaļinājuma dienu skaits, kas pieprasīts šajā MP3]]</f>
        <v>0</v>
      </c>
      <c r="I167" s="29">
        <f>Table25[[#This Row],[Atvaļinājums proporcionāli nostrādātajam laikam projektā (Visi atvaļinājumi kopā)]]-H167</f>
        <v>0</v>
      </c>
      <c r="J167" s="191"/>
      <c r="K167" s="192"/>
      <c r="L167" s="193"/>
      <c r="M167" s="194"/>
      <c r="N167" s="194"/>
      <c r="O167" s="194"/>
      <c r="P167" s="194"/>
      <c r="Q167" s="194"/>
      <c r="R167" s="194"/>
      <c r="S167" s="194"/>
      <c r="T167" s="195"/>
      <c r="U167" s="196"/>
      <c r="V167" s="106">
        <f>IF(COUNT(Table25[[#This Row],[Darba sākuma datums1]:[Amata pienākumu izpildes termiņš, vai darba beigu datums par kuru iesniegts MP2]])=2,MIN(DATE($V$23,12,31),$D167)-MAX(DATE($V$23,1,1),$C167)+1,0)</f>
        <v>0</v>
      </c>
      <c r="W167" s="99">
        <f>IF(COUNT(Table25[[#This Row],[Darba sākuma datums1]:[Amata pienākumu izpildes termiņš, vai darba beigu datums par kuru iesniegts MP2]])=2,MIN(DATE($W$23,12,31),$D167)-MAX(DATE($W$23,1,1),$C167)+1,0)</f>
        <v>0</v>
      </c>
      <c r="X167" s="99">
        <f>IF(COUNT(Table25[[#This Row],[Darba sākuma datums1]:[Amata pienākumu izpildes termiņš, vai darba beigu datums par kuru iesniegts MP2]])=2,MIN(DATE($X$23,12,31),$D167)-MAX(DATE($X$23,1,1),$C167)+1,0)</f>
        <v>0</v>
      </c>
      <c r="Y167" s="99">
        <f>IF(COUNT(Table25[[#This Row],[Darba sākuma datums1]:[Amata pienākumu izpildes termiņš, vai darba beigu datums par kuru iesniegts MP2]])=2,MIN(DATE($Y$23,12,31),$D167)-MAX(DATE($Y$23,1,1),$C167)+1,0)</f>
        <v>0</v>
      </c>
      <c r="Z167" s="99">
        <f>IF(COUNT(Table25[[#This Row],[Darba sākuma datums1]:[Amata pienākumu izpildes termiņš, vai darba beigu datums par kuru iesniegts MP2]])=2,MIN(DATE($Z$23,12,31),$D167)-MAX(DATE(Z$23,1,1),$C167)+1,0)</f>
        <v>0</v>
      </c>
      <c r="AA167" s="99">
        <f>IF(COUNT(Table25[[#This Row],[Darba sākuma datums1]:[Amata pienākumu izpildes termiņš, vai darba beigu datums par kuru iesniegts MP2]])=2,MIN(DATE($AA$23,12,31),$D167)-MAX(DATE($AA$23,1,1),$C167)+1,0)</f>
        <v>0</v>
      </c>
      <c r="AB167" s="99">
        <f>IF(COUNT(Table25[[#This Row],[Darba sākuma datums1]:[Amata pienākumu izpildes termiņš, vai darba beigu datums par kuru iesniegts MP2]])=2,MIN(DATE($AB$23,12,31),$D167)-MAX(DATE($AB$23,1,1),$C167)+1,0)</f>
        <v>0</v>
      </c>
      <c r="AC167" s="99">
        <f>IF(COUNT(Table25[[#This Row],[Darba sākuma datums1]:[Amata pienākumu izpildes termiņš, vai darba beigu datums par kuru iesniegts MP2]])=2,MIN(DATE($AC$23,12,31),$D167)-MAX(DATE($AC$23,1,1),$C167)+1,0)</f>
        <v>0</v>
      </c>
      <c r="AD167" s="109">
        <f>IF(COUNT(Table25[[#This Row],[Darba sākuma datums1]:[Amata pienākumu izpildes termiņš, vai darba beigu datums par kuru iesniegts MP2]])=2,MIN(DATE($AD$23,12,31),$D167)-MAX(DATE($AD$23,1,1),$C167)+1,0)</f>
        <v>0</v>
      </c>
      <c r="AE167" s="106">
        <f t="shared" si="32"/>
        <v>0</v>
      </c>
      <c r="AF167" s="99">
        <f t="shared" si="23"/>
        <v>0</v>
      </c>
      <c r="AG167" s="99">
        <f t="shared" si="24"/>
        <v>0</v>
      </c>
      <c r="AH167" s="99">
        <f t="shared" si="25"/>
        <v>0</v>
      </c>
      <c r="AI167" s="99">
        <f t="shared" si="26"/>
        <v>0</v>
      </c>
      <c r="AJ167" s="99">
        <f t="shared" si="27"/>
        <v>0</v>
      </c>
      <c r="AK167" s="99">
        <f t="shared" si="28"/>
        <v>0</v>
      </c>
      <c r="AL167" s="99">
        <f t="shared" si="29"/>
        <v>0</v>
      </c>
      <c r="AM167" s="100">
        <f t="shared" si="30"/>
        <v>0</v>
      </c>
      <c r="AN167" s="103" t="e">
        <f>Table25[[#This Row],[2021]]/Table25[[#This Row],[d.2021]]</f>
        <v>#DIV/0!</v>
      </c>
      <c r="AO167" s="104" t="e">
        <f>Table25[[#This Row],[2022]]/Table25[[#This Row],[d.2022]]</f>
        <v>#DIV/0!</v>
      </c>
      <c r="AP167" s="104" t="e">
        <f>Table25[[#This Row],[2023]]/Table25[[#This Row],[d.2023]]</f>
        <v>#DIV/0!</v>
      </c>
      <c r="AQ167" s="104" t="e">
        <f>Table25[[#This Row],[2024]]/Table25[[#This Row],[d.2024]]</f>
        <v>#DIV/0!</v>
      </c>
      <c r="AR167" s="104" t="e">
        <f>Table25[[#This Row],[2025]]/Table25[[#This Row],[d.2025]]</f>
        <v>#DIV/0!</v>
      </c>
      <c r="AS167" s="104" t="e">
        <f>Table25[[#This Row],[2026]]/Table25[[#This Row],[d.2026]]</f>
        <v>#DIV/0!</v>
      </c>
      <c r="AT167" s="104" t="e">
        <f>Table25[[#This Row],[2027]]/Table25[[#This Row],[d.2027]]</f>
        <v>#DIV/0!</v>
      </c>
      <c r="AU167" s="104" t="e">
        <f>Table25[[#This Row],[2028]]/Table25[[#This Row],[d.2028]]</f>
        <v>#DIV/0!</v>
      </c>
      <c r="AV167" s="108" t="e">
        <f>Table25[[#This Row],[2029]]/Table25[[#This Row],[d.2029]]</f>
        <v>#DIV/0!</v>
      </c>
      <c r="AW167" s="97" t="e">
        <f>Table25[[#This Row],[e.2021]]/Table25[[#This Row],[Papildatvaļinājums par 20216]]</f>
        <v>#DIV/0!</v>
      </c>
      <c r="AX167" s="97" t="e">
        <f>Table25[[#This Row],[e.2022]]/Table25[[#This Row],[Papildatvaļinājums par 20226]]</f>
        <v>#DIV/0!</v>
      </c>
      <c r="AY167" s="97" t="e">
        <f>Table25[[#This Row],[e.2023]]/Table25[[#This Row],[Papildatvaļinājums par 20236]]</f>
        <v>#DIV/0!</v>
      </c>
      <c r="AZ167" s="97" t="e">
        <f>Table25[[#This Row],[e.2024]]/Table25[[#This Row],[Papildatvaļinājums par 20246]]</f>
        <v>#DIV/0!</v>
      </c>
      <c r="BA167" s="97" t="e">
        <f>Table25[[#This Row],[e.2025]]/Table25[[#This Row],[Papildatvaļinājums par 20256]]</f>
        <v>#DIV/0!</v>
      </c>
      <c r="BB167" s="97" t="e">
        <f>Table25[[#This Row],[e.2026]]/Table25[[#This Row],[Papildatvaļinājums par 20266]]</f>
        <v>#DIV/0!</v>
      </c>
      <c r="BC167" s="97" t="e">
        <f>Table25[[#This Row],[e.2027]]/Table25[[#This Row],[Papildatvaļinājums par 20276]]</f>
        <v>#DIV/0!</v>
      </c>
      <c r="BD167" s="97" t="e">
        <f>Table25[[#This Row],[e.2028]]/Table25[[#This Row],[Papildatvaļinājums par 20286]]</f>
        <v>#DIV/0!</v>
      </c>
      <c r="BE167" s="98" t="e">
        <f>Table25[[#This Row],[e.2029]]/Table25[[#This Row],[Papildatvaļinājums par 20296]]</f>
        <v>#DIV/0!</v>
      </c>
      <c r="BF167" s="85">
        <f>YEAR(Table25[[#This Row],[Ja papildatvaļinājums - darbinieka darba uzsākšana iestādē, ja darbs projektā nav uzsākts 1.janvārī4]])</f>
        <v>1900</v>
      </c>
      <c r="BG167" s="86">
        <f>MONTH(Table25[[#This Row],[Ja papildatvaļinājums - darbinieka darba uzsākšana iestādē, ja darbs projektā nav uzsākts 1.janvārī4]])</f>
        <v>1</v>
      </c>
      <c r="BH167" s="86">
        <f>DAY(Table25[[#This Row],[Ja papildatvaļinājums - darbinieka darba uzsākšana iestādē, ja darbs projektā nav uzsākts 1.janvārī4]])</f>
        <v>0</v>
      </c>
      <c r="BI167" s="147">
        <f t="shared" si="31"/>
        <v>1</v>
      </c>
      <c r="BJ167" s="144" cm="1">
        <f t="array" ref="BJ167">_xlfn.IFS($BF167=2021,$BI167,$BS167=2021,$BV167,$BF167&lt;2021,$BJ$22,$BS167&gt;2021,$BJ$22,$BF167&gt;2021,$BJ$22,$BS167&lt;2021,$BJ$22)</f>
        <v>365</v>
      </c>
      <c r="BK167" s="116" cm="1">
        <f t="array" ref="BK167">_xlfn.IFS($BF167=2022,$BI167,$BS167=2022,$BV167,$BF167&lt;2022,$BK$22,$BS167&gt;2022,$BK$22,$BF167&gt;2022,$BK$22,$BS167&lt;2022,$BK$22)</f>
        <v>365</v>
      </c>
      <c r="BL167" s="116" cm="1">
        <f t="array" ref="BL167">_xlfn.IFS($BF167=2023,$BI167,$BS167=2023,$BV167,$BF167&lt;2023,$BL$22,$BS167&gt;2023,$BL$22,$BF167&gt;2023,$BL$22,$BS167&lt;2023,$BL$22)</f>
        <v>365</v>
      </c>
      <c r="BM167" s="116" cm="1">
        <f t="array" ref="BM167">_xlfn.IFS($BF167=2024,$BI167,$BS167=2024,$BV167,$BF167&lt;2024,$BM$22,$BS167&gt;2024,$BM$22,$BF167&gt;2024,$BM$22,$BS167&lt;2024,$BM$22)</f>
        <v>366</v>
      </c>
      <c r="BN167" s="116" cm="1">
        <f t="array" ref="BN167">_xlfn.IFS($BF167=2025,$BI167,$BS167=2025,$BV167,$BF167&lt;2025,$BN$22,$BS167&gt;2025,$BN$22,$BF167&gt;2025,$BN$22,$BS167&lt;2025,$BN$22)</f>
        <v>365</v>
      </c>
      <c r="BO167" s="116" cm="1">
        <f t="array" ref="BO167">_xlfn.IFS($BF167=2026,$BI167,$BS167=2026,$BV167,$BF167&lt;2026,$BO$22,$BS167&gt;2026,$BO$22,$BF167&gt;2026,$BO$22,$BS167&lt;2026,$BO$22)</f>
        <v>365</v>
      </c>
      <c r="BP167" s="116" cm="1">
        <f t="array" ref="BP167">_xlfn.IFS($BF167=2027,$BI167,$BS167=2027,$BV167,$BF167&lt;2027,$BP$22,$BS167&gt;2027,$BP$22,$BF167&gt;2027,$BP$22,$BS167&lt;2027,$BP$22)</f>
        <v>365</v>
      </c>
      <c r="BQ167" s="116" cm="1">
        <f t="array" ref="BQ167">_xlfn.IFS($BF167=2028,$BI167,$BS167=2028,$BV167,$BF167&lt;2028,$BQ$22,$BS167&gt;2028,$BQ$22,$BF167&gt;2028,$BQ$22,$BS167&lt;2028,$BQ$22)</f>
        <v>366</v>
      </c>
      <c r="BR167" s="119" cm="1">
        <f t="array" ref="BR167">_xlfn.IFS($BF167=2029,$BI167,$BS167=2029,$BV167,$BF167&lt;2029,$BR$22,$BS167&gt;2029,$BR$22,$BF167&gt;2029,$BR$22,$BS167&lt;2029,$BR$22)</f>
        <v>365</v>
      </c>
      <c r="BS167" s="142">
        <f>YEAR(Table25[[#This Row],[Ja papildatvaļinājums - darbinieka darba beigšanas datums iestādē, ja darbs projektā nav beigts  31.decembrī5]])</f>
        <v>1900</v>
      </c>
      <c r="BT167" s="141">
        <f>MONTH(Table25[[#This Row],[Ja papildatvaļinājums - darbinieka darba beigšanas datums iestādē, ja darbs projektā nav beigts  31.decembrī5]])</f>
        <v>1</v>
      </c>
      <c r="BU167" s="141">
        <f>DAY(Table25[[#This Row],[Ja papildatvaļinājums - darbinieka darba beigšanas datums iestādē, ja darbs projektā nav beigts  31.decembrī5]])</f>
        <v>0</v>
      </c>
      <c r="BV167" s="141">
        <f>IF(YEAR($J167)=YEAR($K167),MIN(DATE($BS167,$BT167,$BU167),$K167)-MAX(DATE($BF167,$BG167,$BH167),$J167)+1,MIN(DATE($BS167,$BT167,$BU167),$K167)-MAX(DATE(Table25[[#This Row],[Darba beigu gads iestādē]],1,1))+1)</f>
        <v>1</v>
      </c>
    </row>
    <row r="168" spans="1:74" x14ac:dyDescent="0.3">
      <c r="A168" s="26">
        <v>145</v>
      </c>
      <c r="B168" s="3"/>
      <c r="C168" s="197"/>
      <c r="D168" s="198"/>
      <c r="E168" s="63">
        <f>SUMIF(Table25[[#This Row],[b.2021]:[c.2029]],"&gt;0",Table25[[#This Row],[b.2021]:[c.2029]])</f>
        <v>0</v>
      </c>
      <c r="F168" s="189"/>
      <c r="G168" s="190"/>
      <c r="H168" s="66">
        <f>Table25[[#This Row],[Atvaļinājuma dienu skaits, kas projektā attiecināts iepriekšējos MP ]]+Table25[[#This Row],[Atvaļinājuma dienu skaits, kas pieprasīts šajā MP3]]</f>
        <v>0</v>
      </c>
      <c r="I168" s="29">
        <f>Table25[[#This Row],[Atvaļinājums proporcionāli nostrādātajam laikam projektā (Visi atvaļinājumi kopā)]]-H168</f>
        <v>0</v>
      </c>
      <c r="J168" s="191"/>
      <c r="K168" s="192"/>
      <c r="L168" s="193"/>
      <c r="M168" s="194"/>
      <c r="N168" s="194"/>
      <c r="O168" s="194"/>
      <c r="P168" s="194"/>
      <c r="Q168" s="194"/>
      <c r="R168" s="194"/>
      <c r="S168" s="194"/>
      <c r="T168" s="195"/>
      <c r="U168" s="196"/>
      <c r="V168" s="106">
        <f>IF(COUNT(Table25[[#This Row],[Darba sākuma datums1]:[Amata pienākumu izpildes termiņš, vai darba beigu datums par kuru iesniegts MP2]])=2,MIN(DATE($V$23,12,31),$D168)-MAX(DATE($V$23,1,1),$C168)+1,0)</f>
        <v>0</v>
      </c>
      <c r="W168" s="99">
        <f>IF(COUNT(Table25[[#This Row],[Darba sākuma datums1]:[Amata pienākumu izpildes termiņš, vai darba beigu datums par kuru iesniegts MP2]])=2,MIN(DATE($W$23,12,31),$D168)-MAX(DATE($W$23,1,1),$C168)+1,0)</f>
        <v>0</v>
      </c>
      <c r="X168" s="99">
        <f>IF(COUNT(Table25[[#This Row],[Darba sākuma datums1]:[Amata pienākumu izpildes termiņš, vai darba beigu datums par kuru iesniegts MP2]])=2,MIN(DATE($X$23,12,31),$D168)-MAX(DATE($X$23,1,1),$C168)+1,0)</f>
        <v>0</v>
      </c>
      <c r="Y168" s="99">
        <f>IF(COUNT(Table25[[#This Row],[Darba sākuma datums1]:[Amata pienākumu izpildes termiņš, vai darba beigu datums par kuru iesniegts MP2]])=2,MIN(DATE($Y$23,12,31),$D168)-MAX(DATE($Y$23,1,1),$C168)+1,0)</f>
        <v>0</v>
      </c>
      <c r="Z168" s="99">
        <f>IF(COUNT(Table25[[#This Row],[Darba sākuma datums1]:[Amata pienākumu izpildes termiņš, vai darba beigu datums par kuru iesniegts MP2]])=2,MIN(DATE($Z$23,12,31),$D168)-MAX(DATE(Z$23,1,1),$C168)+1,0)</f>
        <v>0</v>
      </c>
      <c r="AA168" s="99">
        <f>IF(COUNT(Table25[[#This Row],[Darba sākuma datums1]:[Amata pienākumu izpildes termiņš, vai darba beigu datums par kuru iesniegts MP2]])=2,MIN(DATE($AA$23,12,31),$D168)-MAX(DATE($AA$23,1,1),$C168)+1,0)</f>
        <v>0</v>
      </c>
      <c r="AB168" s="99">
        <f>IF(COUNT(Table25[[#This Row],[Darba sākuma datums1]:[Amata pienākumu izpildes termiņš, vai darba beigu datums par kuru iesniegts MP2]])=2,MIN(DATE($AB$23,12,31),$D168)-MAX(DATE($AB$23,1,1),$C168)+1,0)</f>
        <v>0</v>
      </c>
      <c r="AC168" s="99">
        <f>IF(COUNT(Table25[[#This Row],[Darba sākuma datums1]:[Amata pienākumu izpildes termiņš, vai darba beigu datums par kuru iesniegts MP2]])=2,MIN(DATE($AC$23,12,31),$D168)-MAX(DATE($AC$23,1,1),$C168)+1,0)</f>
        <v>0</v>
      </c>
      <c r="AD168" s="109">
        <f>IF(COUNT(Table25[[#This Row],[Darba sākuma datums1]:[Amata pienākumu izpildes termiņš, vai darba beigu datums par kuru iesniegts MP2]])=2,MIN(DATE($AD$23,12,31),$D168)-MAX(DATE($AD$23,1,1),$C168)+1,0)</f>
        <v>0</v>
      </c>
      <c r="AE168" s="106">
        <f t="shared" si="32"/>
        <v>0</v>
      </c>
      <c r="AF168" s="99">
        <f t="shared" si="23"/>
        <v>0</v>
      </c>
      <c r="AG168" s="99">
        <f t="shared" si="24"/>
        <v>0</v>
      </c>
      <c r="AH168" s="99">
        <f t="shared" si="25"/>
        <v>0</v>
      </c>
      <c r="AI168" s="99">
        <f t="shared" si="26"/>
        <v>0</v>
      </c>
      <c r="AJ168" s="99">
        <f t="shared" si="27"/>
        <v>0</v>
      </c>
      <c r="AK168" s="99">
        <f t="shared" si="28"/>
        <v>0</v>
      </c>
      <c r="AL168" s="99">
        <f t="shared" si="29"/>
        <v>0</v>
      </c>
      <c r="AM168" s="100">
        <f t="shared" si="30"/>
        <v>0</v>
      </c>
      <c r="AN168" s="103" t="e">
        <f>Table25[[#This Row],[2021]]/Table25[[#This Row],[d.2021]]</f>
        <v>#DIV/0!</v>
      </c>
      <c r="AO168" s="104" t="e">
        <f>Table25[[#This Row],[2022]]/Table25[[#This Row],[d.2022]]</f>
        <v>#DIV/0!</v>
      </c>
      <c r="AP168" s="104" t="e">
        <f>Table25[[#This Row],[2023]]/Table25[[#This Row],[d.2023]]</f>
        <v>#DIV/0!</v>
      </c>
      <c r="AQ168" s="104" t="e">
        <f>Table25[[#This Row],[2024]]/Table25[[#This Row],[d.2024]]</f>
        <v>#DIV/0!</v>
      </c>
      <c r="AR168" s="104" t="e">
        <f>Table25[[#This Row],[2025]]/Table25[[#This Row],[d.2025]]</f>
        <v>#DIV/0!</v>
      </c>
      <c r="AS168" s="104" t="e">
        <f>Table25[[#This Row],[2026]]/Table25[[#This Row],[d.2026]]</f>
        <v>#DIV/0!</v>
      </c>
      <c r="AT168" s="104" t="e">
        <f>Table25[[#This Row],[2027]]/Table25[[#This Row],[d.2027]]</f>
        <v>#DIV/0!</v>
      </c>
      <c r="AU168" s="104" t="e">
        <f>Table25[[#This Row],[2028]]/Table25[[#This Row],[d.2028]]</f>
        <v>#DIV/0!</v>
      </c>
      <c r="AV168" s="108" t="e">
        <f>Table25[[#This Row],[2029]]/Table25[[#This Row],[d.2029]]</f>
        <v>#DIV/0!</v>
      </c>
      <c r="AW168" s="97" t="e">
        <f>Table25[[#This Row],[e.2021]]/Table25[[#This Row],[Papildatvaļinājums par 20216]]</f>
        <v>#DIV/0!</v>
      </c>
      <c r="AX168" s="97" t="e">
        <f>Table25[[#This Row],[e.2022]]/Table25[[#This Row],[Papildatvaļinājums par 20226]]</f>
        <v>#DIV/0!</v>
      </c>
      <c r="AY168" s="97" t="e">
        <f>Table25[[#This Row],[e.2023]]/Table25[[#This Row],[Papildatvaļinājums par 20236]]</f>
        <v>#DIV/0!</v>
      </c>
      <c r="AZ168" s="97" t="e">
        <f>Table25[[#This Row],[e.2024]]/Table25[[#This Row],[Papildatvaļinājums par 20246]]</f>
        <v>#DIV/0!</v>
      </c>
      <c r="BA168" s="97" t="e">
        <f>Table25[[#This Row],[e.2025]]/Table25[[#This Row],[Papildatvaļinājums par 20256]]</f>
        <v>#DIV/0!</v>
      </c>
      <c r="BB168" s="97" t="e">
        <f>Table25[[#This Row],[e.2026]]/Table25[[#This Row],[Papildatvaļinājums par 20266]]</f>
        <v>#DIV/0!</v>
      </c>
      <c r="BC168" s="97" t="e">
        <f>Table25[[#This Row],[e.2027]]/Table25[[#This Row],[Papildatvaļinājums par 20276]]</f>
        <v>#DIV/0!</v>
      </c>
      <c r="BD168" s="97" t="e">
        <f>Table25[[#This Row],[e.2028]]/Table25[[#This Row],[Papildatvaļinājums par 20286]]</f>
        <v>#DIV/0!</v>
      </c>
      <c r="BE168" s="98" t="e">
        <f>Table25[[#This Row],[e.2029]]/Table25[[#This Row],[Papildatvaļinājums par 20296]]</f>
        <v>#DIV/0!</v>
      </c>
      <c r="BF168" s="85">
        <f>YEAR(Table25[[#This Row],[Ja papildatvaļinājums - darbinieka darba uzsākšana iestādē, ja darbs projektā nav uzsākts 1.janvārī4]])</f>
        <v>1900</v>
      </c>
      <c r="BG168" s="86">
        <f>MONTH(Table25[[#This Row],[Ja papildatvaļinājums - darbinieka darba uzsākšana iestādē, ja darbs projektā nav uzsākts 1.janvārī4]])</f>
        <v>1</v>
      </c>
      <c r="BH168" s="86">
        <f>DAY(Table25[[#This Row],[Ja papildatvaļinājums - darbinieka darba uzsākšana iestādē, ja darbs projektā nav uzsākts 1.janvārī4]])</f>
        <v>0</v>
      </c>
      <c r="BI168" s="147">
        <f t="shared" si="31"/>
        <v>1</v>
      </c>
      <c r="BJ168" s="144" cm="1">
        <f t="array" ref="BJ168">_xlfn.IFS($BF168=2021,$BI168,$BS168=2021,$BV168,$BF168&lt;2021,$BJ$22,$BS168&gt;2021,$BJ$22,$BF168&gt;2021,$BJ$22,$BS168&lt;2021,$BJ$22)</f>
        <v>365</v>
      </c>
      <c r="BK168" s="116" cm="1">
        <f t="array" ref="BK168">_xlfn.IFS($BF168=2022,$BI168,$BS168=2022,$BV168,$BF168&lt;2022,$BK$22,$BS168&gt;2022,$BK$22,$BF168&gt;2022,$BK$22,$BS168&lt;2022,$BK$22)</f>
        <v>365</v>
      </c>
      <c r="BL168" s="116" cm="1">
        <f t="array" ref="BL168">_xlfn.IFS($BF168=2023,$BI168,$BS168=2023,$BV168,$BF168&lt;2023,$BL$22,$BS168&gt;2023,$BL$22,$BF168&gt;2023,$BL$22,$BS168&lt;2023,$BL$22)</f>
        <v>365</v>
      </c>
      <c r="BM168" s="116" cm="1">
        <f t="array" ref="BM168">_xlfn.IFS($BF168=2024,$BI168,$BS168=2024,$BV168,$BF168&lt;2024,$BM$22,$BS168&gt;2024,$BM$22,$BF168&gt;2024,$BM$22,$BS168&lt;2024,$BM$22)</f>
        <v>366</v>
      </c>
      <c r="BN168" s="116" cm="1">
        <f t="array" ref="BN168">_xlfn.IFS($BF168=2025,$BI168,$BS168=2025,$BV168,$BF168&lt;2025,$BN$22,$BS168&gt;2025,$BN$22,$BF168&gt;2025,$BN$22,$BS168&lt;2025,$BN$22)</f>
        <v>365</v>
      </c>
      <c r="BO168" s="116" cm="1">
        <f t="array" ref="BO168">_xlfn.IFS($BF168=2026,$BI168,$BS168=2026,$BV168,$BF168&lt;2026,$BO$22,$BS168&gt;2026,$BO$22,$BF168&gt;2026,$BO$22,$BS168&lt;2026,$BO$22)</f>
        <v>365</v>
      </c>
      <c r="BP168" s="116" cm="1">
        <f t="array" ref="BP168">_xlfn.IFS($BF168=2027,$BI168,$BS168=2027,$BV168,$BF168&lt;2027,$BP$22,$BS168&gt;2027,$BP$22,$BF168&gt;2027,$BP$22,$BS168&lt;2027,$BP$22)</f>
        <v>365</v>
      </c>
      <c r="BQ168" s="116" cm="1">
        <f t="array" ref="BQ168">_xlfn.IFS($BF168=2028,$BI168,$BS168=2028,$BV168,$BF168&lt;2028,$BQ$22,$BS168&gt;2028,$BQ$22,$BF168&gt;2028,$BQ$22,$BS168&lt;2028,$BQ$22)</f>
        <v>366</v>
      </c>
      <c r="BR168" s="119" cm="1">
        <f t="array" ref="BR168">_xlfn.IFS($BF168=2029,$BI168,$BS168=2029,$BV168,$BF168&lt;2029,$BR$22,$BS168&gt;2029,$BR$22,$BF168&gt;2029,$BR$22,$BS168&lt;2029,$BR$22)</f>
        <v>365</v>
      </c>
      <c r="BS168" s="142">
        <f>YEAR(Table25[[#This Row],[Ja papildatvaļinājums - darbinieka darba beigšanas datums iestādē, ja darbs projektā nav beigts  31.decembrī5]])</f>
        <v>1900</v>
      </c>
      <c r="BT168" s="141">
        <f>MONTH(Table25[[#This Row],[Ja papildatvaļinājums - darbinieka darba beigšanas datums iestādē, ja darbs projektā nav beigts  31.decembrī5]])</f>
        <v>1</v>
      </c>
      <c r="BU168" s="141">
        <f>DAY(Table25[[#This Row],[Ja papildatvaļinājums - darbinieka darba beigšanas datums iestādē, ja darbs projektā nav beigts  31.decembrī5]])</f>
        <v>0</v>
      </c>
      <c r="BV168" s="141">
        <f>IF(YEAR($J168)=YEAR($K168),MIN(DATE($BS168,$BT168,$BU168),$K168)-MAX(DATE($BF168,$BG168,$BH168),$J168)+1,MIN(DATE($BS168,$BT168,$BU168),$K168)-MAX(DATE(Table25[[#This Row],[Darba beigu gads iestādē]],1,1))+1)</f>
        <v>1</v>
      </c>
    </row>
    <row r="169" spans="1:74" x14ac:dyDescent="0.3">
      <c r="A169" s="26">
        <v>146</v>
      </c>
      <c r="B169" s="3"/>
      <c r="C169" s="197"/>
      <c r="D169" s="198"/>
      <c r="E169" s="63">
        <f>SUMIF(Table25[[#This Row],[b.2021]:[c.2029]],"&gt;0",Table25[[#This Row],[b.2021]:[c.2029]])</f>
        <v>0</v>
      </c>
      <c r="F169" s="189"/>
      <c r="G169" s="190"/>
      <c r="H169" s="66">
        <f>Table25[[#This Row],[Atvaļinājuma dienu skaits, kas projektā attiecināts iepriekšējos MP ]]+Table25[[#This Row],[Atvaļinājuma dienu skaits, kas pieprasīts šajā MP3]]</f>
        <v>0</v>
      </c>
      <c r="I169" s="29">
        <f>Table25[[#This Row],[Atvaļinājums proporcionāli nostrādātajam laikam projektā (Visi atvaļinājumi kopā)]]-H169</f>
        <v>0</v>
      </c>
      <c r="J169" s="191"/>
      <c r="K169" s="192"/>
      <c r="L169" s="193"/>
      <c r="M169" s="194"/>
      <c r="N169" s="194"/>
      <c r="O169" s="194"/>
      <c r="P169" s="194"/>
      <c r="Q169" s="194"/>
      <c r="R169" s="194"/>
      <c r="S169" s="194"/>
      <c r="T169" s="195"/>
      <c r="U169" s="196"/>
      <c r="V169" s="106">
        <f>IF(COUNT(Table25[[#This Row],[Darba sākuma datums1]:[Amata pienākumu izpildes termiņš, vai darba beigu datums par kuru iesniegts MP2]])=2,MIN(DATE($V$23,12,31),$D169)-MAX(DATE($V$23,1,1),$C169)+1,0)</f>
        <v>0</v>
      </c>
      <c r="W169" s="99">
        <f>IF(COUNT(Table25[[#This Row],[Darba sākuma datums1]:[Amata pienākumu izpildes termiņš, vai darba beigu datums par kuru iesniegts MP2]])=2,MIN(DATE($W$23,12,31),$D169)-MAX(DATE($W$23,1,1),$C169)+1,0)</f>
        <v>0</v>
      </c>
      <c r="X169" s="99">
        <f>IF(COUNT(Table25[[#This Row],[Darba sākuma datums1]:[Amata pienākumu izpildes termiņš, vai darba beigu datums par kuru iesniegts MP2]])=2,MIN(DATE($X$23,12,31),$D169)-MAX(DATE($X$23,1,1),$C169)+1,0)</f>
        <v>0</v>
      </c>
      <c r="Y169" s="99">
        <f>IF(COUNT(Table25[[#This Row],[Darba sākuma datums1]:[Amata pienākumu izpildes termiņš, vai darba beigu datums par kuru iesniegts MP2]])=2,MIN(DATE($Y$23,12,31),$D169)-MAX(DATE($Y$23,1,1),$C169)+1,0)</f>
        <v>0</v>
      </c>
      <c r="Z169" s="99">
        <f>IF(COUNT(Table25[[#This Row],[Darba sākuma datums1]:[Amata pienākumu izpildes termiņš, vai darba beigu datums par kuru iesniegts MP2]])=2,MIN(DATE($Z$23,12,31),$D169)-MAX(DATE(Z$23,1,1),$C169)+1,0)</f>
        <v>0</v>
      </c>
      <c r="AA169" s="99">
        <f>IF(COUNT(Table25[[#This Row],[Darba sākuma datums1]:[Amata pienākumu izpildes termiņš, vai darba beigu datums par kuru iesniegts MP2]])=2,MIN(DATE($AA$23,12,31),$D169)-MAX(DATE($AA$23,1,1),$C169)+1,0)</f>
        <v>0</v>
      </c>
      <c r="AB169" s="99">
        <f>IF(COUNT(Table25[[#This Row],[Darba sākuma datums1]:[Amata pienākumu izpildes termiņš, vai darba beigu datums par kuru iesniegts MP2]])=2,MIN(DATE($AB$23,12,31),$D169)-MAX(DATE($AB$23,1,1),$C169)+1,0)</f>
        <v>0</v>
      </c>
      <c r="AC169" s="99">
        <f>IF(COUNT(Table25[[#This Row],[Darba sākuma datums1]:[Amata pienākumu izpildes termiņš, vai darba beigu datums par kuru iesniegts MP2]])=2,MIN(DATE($AC$23,12,31),$D169)-MAX(DATE($AC$23,1,1),$C169)+1,0)</f>
        <v>0</v>
      </c>
      <c r="AD169" s="109">
        <f>IF(COUNT(Table25[[#This Row],[Darba sākuma datums1]:[Amata pienākumu izpildes termiņš, vai darba beigu datums par kuru iesniegts MP2]])=2,MIN(DATE($AD$23,12,31),$D169)-MAX(DATE($AD$23,1,1),$C169)+1,0)</f>
        <v>0</v>
      </c>
      <c r="AE169" s="106">
        <f t="shared" si="32"/>
        <v>0</v>
      </c>
      <c r="AF169" s="99">
        <f t="shared" si="23"/>
        <v>0</v>
      </c>
      <c r="AG169" s="99">
        <f t="shared" si="24"/>
        <v>0</v>
      </c>
      <c r="AH169" s="99">
        <f t="shared" si="25"/>
        <v>0</v>
      </c>
      <c r="AI169" s="99">
        <f t="shared" si="26"/>
        <v>0</v>
      </c>
      <c r="AJ169" s="99">
        <f t="shared" si="27"/>
        <v>0</v>
      </c>
      <c r="AK169" s="99">
        <f t="shared" si="28"/>
        <v>0</v>
      </c>
      <c r="AL169" s="99">
        <f t="shared" si="29"/>
        <v>0</v>
      </c>
      <c r="AM169" s="100">
        <f t="shared" si="30"/>
        <v>0</v>
      </c>
      <c r="AN169" s="103" t="e">
        <f>Table25[[#This Row],[2021]]/Table25[[#This Row],[d.2021]]</f>
        <v>#DIV/0!</v>
      </c>
      <c r="AO169" s="104" t="e">
        <f>Table25[[#This Row],[2022]]/Table25[[#This Row],[d.2022]]</f>
        <v>#DIV/0!</v>
      </c>
      <c r="AP169" s="104" t="e">
        <f>Table25[[#This Row],[2023]]/Table25[[#This Row],[d.2023]]</f>
        <v>#DIV/0!</v>
      </c>
      <c r="AQ169" s="104" t="e">
        <f>Table25[[#This Row],[2024]]/Table25[[#This Row],[d.2024]]</f>
        <v>#DIV/0!</v>
      </c>
      <c r="AR169" s="104" t="e">
        <f>Table25[[#This Row],[2025]]/Table25[[#This Row],[d.2025]]</f>
        <v>#DIV/0!</v>
      </c>
      <c r="AS169" s="104" t="e">
        <f>Table25[[#This Row],[2026]]/Table25[[#This Row],[d.2026]]</f>
        <v>#DIV/0!</v>
      </c>
      <c r="AT169" s="104" t="e">
        <f>Table25[[#This Row],[2027]]/Table25[[#This Row],[d.2027]]</f>
        <v>#DIV/0!</v>
      </c>
      <c r="AU169" s="104" t="e">
        <f>Table25[[#This Row],[2028]]/Table25[[#This Row],[d.2028]]</f>
        <v>#DIV/0!</v>
      </c>
      <c r="AV169" s="108" t="e">
        <f>Table25[[#This Row],[2029]]/Table25[[#This Row],[d.2029]]</f>
        <v>#DIV/0!</v>
      </c>
      <c r="AW169" s="97" t="e">
        <f>Table25[[#This Row],[e.2021]]/Table25[[#This Row],[Papildatvaļinājums par 20216]]</f>
        <v>#DIV/0!</v>
      </c>
      <c r="AX169" s="97" t="e">
        <f>Table25[[#This Row],[e.2022]]/Table25[[#This Row],[Papildatvaļinājums par 20226]]</f>
        <v>#DIV/0!</v>
      </c>
      <c r="AY169" s="97" t="e">
        <f>Table25[[#This Row],[e.2023]]/Table25[[#This Row],[Papildatvaļinājums par 20236]]</f>
        <v>#DIV/0!</v>
      </c>
      <c r="AZ169" s="97" t="e">
        <f>Table25[[#This Row],[e.2024]]/Table25[[#This Row],[Papildatvaļinājums par 20246]]</f>
        <v>#DIV/0!</v>
      </c>
      <c r="BA169" s="97" t="e">
        <f>Table25[[#This Row],[e.2025]]/Table25[[#This Row],[Papildatvaļinājums par 20256]]</f>
        <v>#DIV/0!</v>
      </c>
      <c r="BB169" s="97" t="e">
        <f>Table25[[#This Row],[e.2026]]/Table25[[#This Row],[Papildatvaļinājums par 20266]]</f>
        <v>#DIV/0!</v>
      </c>
      <c r="BC169" s="97" t="e">
        <f>Table25[[#This Row],[e.2027]]/Table25[[#This Row],[Papildatvaļinājums par 20276]]</f>
        <v>#DIV/0!</v>
      </c>
      <c r="BD169" s="97" t="e">
        <f>Table25[[#This Row],[e.2028]]/Table25[[#This Row],[Papildatvaļinājums par 20286]]</f>
        <v>#DIV/0!</v>
      </c>
      <c r="BE169" s="98" t="e">
        <f>Table25[[#This Row],[e.2029]]/Table25[[#This Row],[Papildatvaļinājums par 20296]]</f>
        <v>#DIV/0!</v>
      </c>
      <c r="BF169" s="85">
        <f>YEAR(Table25[[#This Row],[Ja papildatvaļinājums - darbinieka darba uzsākšana iestādē, ja darbs projektā nav uzsākts 1.janvārī4]])</f>
        <v>1900</v>
      </c>
      <c r="BG169" s="86">
        <f>MONTH(Table25[[#This Row],[Ja papildatvaļinājums - darbinieka darba uzsākšana iestādē, ja darbs projektā nav uzsākts 1.janvārī4]])</f>
        <v>1</v>
      </c>
      <c r="BH169" s="86">
        <f>DAY(Table25[[#This Row],[Ja papildatvaļinājums - darbinieka darba uzsākšana iestādē, ja darbs projektā nav uzsākts 1.janvārī4]])</f>
        <v>0</v>
      </c>
      <c r="BI169" s="147">
        <f t="shared" si="31"/>
        <v>1</v>
      </c>
      <c r="BJ169" s="144" cm="1">
        <f t="array" ref="BJ169">_xlfn.IFS($BF169=2021,$BI169,$BS169=2021,$BV169,$BF169&lt;2021,$BJ$22,$BS169&gt;2021,$BJ$22,$BF169&gt;2021,$BJ$22,$BS169&lt;2021,$BJ$22)</f>
        <v>365</v>
      </c>
      <c r="BK169" s="116" cm="1">
        <f t="array" ref="BK169">_xlfn.IFS($BF169=2022,$BI169,$BS169=2022,$BV169,$BF169&lt;2022,$BK$22,$BS169&gt;2022,$BK$22,$BF169&gt;2022,$BK$22,$BS169&lt;2022,$BK$22)</f>
        <v>365</v>
      </c>
      <c r="BL169" s="116" cm="1">
        <f t="array" ref="BL169">_xlfn.IFS($BF169=2023,$BI169,$BS169=2023,$BV169,$BF169&lt;2023,$BL$22,$BS169&gt;2023,$BL$22,$BF169&gt;2023,$BL$22,$BS169&lt;2023,$BL$22)</f>
        <v>365</v>
      </c>
      <c r="BM169" s="116" cm="1">
        <f t="array" ref="BM169">_xlfn.IFS($BF169=2024,$BI169,$BS169=2024,$BV169,$BF169&lt;2024,$BM$22,$BS169&gt;2024,$BM$22,$BF169&gt;2024,$BM$22,$BS169&lt;2024,$BM$22)</f>
        <v>366</v>
      </c>
      <c r="BN169" s="116" cm="1">
        <f t="array" ref="BN169">_xlfn.IFS($BF169=2025,$BI169,$BS169=2025,$BV169,$BF169&lt;2025,$BN$22,$BS169&gt;2025,$BN$22,$BF169&gt;2025,$BN$22,$BS169&lt;2025,$BN$22)</f>
        <v>365</v>
      </c>
      <c r="BO169" s="116" cm="1">
        <f t="array" ref="BO169">_xlfn.IFS($BF169=2026,$BI169,$BS169=2026,$BV169,$BF169&lt;2026,$BO$22,$BS169&gt;2026,$BO$22,$BF169&gt;2026,$BO$22,$BS169&lt;2026,$BO$22)</f>
        <v>365</v>
      </c>
      <c r="BP169" s="116" cm="1">
        <f t="array" ref="BP169">_xlfn.IFS($BF169=2027,$BI169,$BS169=2027,$BV169,$BF169&lt;2027,$BP$22,$BS169&gt;2027,$BP$22,$BF169&gt;2027,$BP$22,$BS169&lt;2027,$BP$22)</f>
        <v>365</v>
      </c>
      <c r="BQ169" s="116" cm="1">
        <f t="array" ref="BQ169">_xlfn.IFS($BF169=2028,$BI169,$BS169=2028,$BV169,$BF169&lt;2028,$BQ$22,$BS169&gt;2028,$BQ$22,$BF169&gt;2028,$BQ$22,$BS169&lt;2028,$BQ$22)</f>
        <v>366</v>
      </c>
      <c r="BR169" s="119" cm="1">
        <f t="array" ref="BR169">_xlfn.IFS($BF169=2029,$BI169,$BS169=2029,$BV169,$BF169&lt;2029,$BR$22,$BS169&gt;2029,$BR$22,$BF169&gt;2029,$BR$22,$BS169&lt;2029,$BR$22)</f>
        <v>365</v>
      </c>
      <c r="BS169" s="142">
        <f>YEAR(Table25[[#This Row],[Ja papildatvaļinājums - darbinieka darba beigšanas datums iestādē, ja darbs projektā nav beigts  31.decembrī5]])</f>
        <v>1900</v>
      </c>
      <c r="BT169" s="141">
        <f>MONTH(Table25[[#This Row],[Ja papildatvaļinājums - darbinieka darba beigšanas datums iestādē, ja darbs projektā nav beigts  31.decembrī5]])</f>
        <v>1</v>
      </c>
      <c r="BU169" s="141">
        <f>DAY(Table25[[#This Row],[Ja papildatvaļinājums - darbinieka darba beigšanas datums iestādē, ja darbs projektā nav beigts  31.decembrī5]])</f>
        <v>0</v>
      </c>
      <c r="BV169" s="141">
        <f>IF(YEAR($J169)=YEAR($K169),MIN(DATE($BS169,$BT169,$BU169),$K169)-MAX(DATE($BF169,$BG169,$BH169),$J169)+1,MIN(DATE($BS169,$BT169,$BU169),$K169)-MAX(DATE(Table25[[#This Row],[Darba beigu gads iestādē]],1,1))+1)</f>
        <v>1</v>
      </c>
    </row>
    <row r="170" spans="1:74" x14ac:dyDescent="0.3">
      <c r="A170" s="26">
        <v>147</v>
      </c>
      <c r="B170" s="3"/>
      <c r="C170" s="197"/>
      <c r="D170" s="198"/>
      <c r="E170" s="63">
        <f>SUMIF(Table25[[#This Row],[b.2021]:[c.2029]],"&gt;0",Table25[[#This Row],[b.2021]:[c.2029]])</f>
        <v>0</v>
      </c>
      <c r="F170" s="189"/>
      <c r="G170" s="190"/>
      <c r="H170" s="66">
        <f>Table25[[#This Row],[Atvaļinājuma dienu skaits, kas projektā attiecināts iepriekšējos MP ]]+Table25[[#This Row],[Atvaļinājuma dienu skaits, kas pieprasīts šajā MP3]]</f>
        <v>0</v>
      </c>
      <c r="I170" s="29">
        <f>Table25[[#This Row],[Atvaļinājums proporcionāli nostrādātajam laikam projektā (Visi atvaļinājumi kopā)]]-H170</f>
        <v>0</v>
      </c>
      <c r="J170" s="191"/>
      <c r="K170" s="192"/>
      <c r="L170" s="193"/>
      <c r="M170" s="194"/>
      <c r="N170" s="194"/>
      <c r="O170" s="194"/>
      <c r="P170" s="194"/>
      <c r="Q170" s="194"/>
      <c r="R170" s="194"/>
      <c r="S170" s="194"/>
      <c r="T170" s="195"/>
      <c r="U170" s="196"/>
      <c r="V170" s="106">
        <f>IF(COUNT(Table25[[#This Row],[Darba sākuma datums1]:[Amata pienākumu izpildes termiņš, vai darba beigu datums par kuru iesniegts MP2]])=2,MIN(DATE($V$23,12,31),$D170)-MAX(DATE($V$23,1,1),$C170)+1,0)</f>
        <v>0</v>
      </c>
      <c r="W170" s="99">
        <f>IF(COUNT(Table25[[#This Row],[Darba sākuma datums1]:[Amata pienākumu izpildes termiņš, vai darba beigu datums par kuru iesniegts MP2]])=2,MIN(DATE($W$23,12,31),$D170)-MAX(DATE($W$23,1,1),$C170)+1,0)</f>
        <v>0</v>
      </c>
      <c r="X170" s="99">
        <f>IF(COUNT(Table25[[#This Row],[Darba sākuma datums1]:[Amata pienākumu izpildes termiņš, vai darba beigu datums par kuru iesniegts MP2]])=2,MIN(DATE($X$23,12,31),$D170)-MAX(DATE($X$23,1,1),$C170)+1,0)</f>
        <v>0</v>
      </c>
      <c r="Y170" s="99">
        <f>IF(COUNT(Table25[[#This Row],[Darba sākuma datums1]:[Amata pienākumu izpildes termiņš, vai darba beigu datums par kuru iesniegts MP2]])=2,MIN(DATE($Y$23,12,31),$D170)-MAX(DATE($Y$23,1,1),$C170)+1,0)</f>
        <v>0</v>
      </c>
      <c r="Z170" s="99">
        <f>IF(COUNT(Table25[[#This Row],[Darba sākuma datums1]:[Amata pienākumu izpildes termiņš, vai darba beigu datums par kuru iesniegts MP2]])=2,MIN(DATE($Z$23,12,31),$D170)-MAX(DATE(Z$23,1,1),$C170)+1,0)</f>
        <v>0</v>
      </c>
      <c r="AA170" s="99">
        <f>IF(COUNT(Table25[[#This Row],[Darba sākuma datums1]:[Amata pienākumu izpildes termiņš, vai darba beigu datums par kuru iesniegts MP2]])=2,MIN(DATE($AA$23,12,31),$D170)-MAX(DATE($AA$23,1,1),$C170)+1,0)</f>
        <v>0</v>
      </c>
      <c r="AB170" s="99">
        <f>IF(COUNT(Table25[[#This Row],[Darba sākuma datums1]:[Amata pienākumu izpildes termiņš, vai darba beigu datums par kuru iesniegts MP2]])=2,MIN(DATE($AB$23,12,31),$D170)-MAX(DATE($AB$23,1,1),$C170)+1,0)</f>
        <v>0</v>
      </c>
      <c r="AC170" s="99">
        <f>IF(COUNT(Table25[[#This Row],[Darba sākuma datums1]:[Amata pienākumu izpildes termiņš, vai darba beigu datums par kuru iesniegts MP2]])=2,MIN(DATE($AC$23,12,31),$D170)-MAX(DATE($AC$23,1,1),$C170)+1,0)</f>
        <v>0</v>
      </c>
      <c r="AD170" s="109">
        <f>IF(COUNT(Table25[[#This Row],[Darba sākuma datums1]:[Amata pienākumu izpildes termiņš, vai darba beigu datums par kuru iesniegts MP2]])=2,MIN(DATE($AD$23,12,31),$D170)-MAX(DATE($AD$23,1,1),$C170)+1,0)</f>
        <v>0</v>
      </c>
      <c r="AE170" s="106">
        <f t="shared" si="32"/>
        <v>0</v>
      </c>
      <c r="AF170" s="99">
        <f t="shared" si="23"/>
        <v>0</v>
      </c>
      <c r="AG170" s="99">
        <f t="shared" si="24"/>
        <v>0</v>
      </c>
      <c r="AH170" s="99">
        <f t="shared" si="25"/>
        <v>0</v>
      </c>
      <c r="AI170" s="99">
        <f t="shared" si="26"/>
        <v>0</v>
      </c>
      <c r="AJ170" s="99">
        <f t="shared" si="27"/>
        <v>0</v>
      </c>
      <c r="AK170" s="99">
        <f t="shared" si="28"/>
        <v>0</v>
      </c>
      <c r="AL170" s="99">
        <f t="shared" si="29"/>
        <v>0</v>
      </c>
      <c r="AM170" s="100">
        <f t="shared" si="30"/>
        <v>0</v>
      </c>
      <c r="AN170" s="103" t="e">
        <f>Table25[[#This Row],[2021]]/Table25[[#This Row],[d.2021]]</f>
        <v>#DIV/0!</v>
      </c>
      <c r="AO170" s="104" t="e">
        <f>Table25[[#This Row],[2022]]/Table25[[#This Row],[d.2022]]</f>
        <v>#DIV/0!</v>
      </c>
      <c r="AP170" s="104" t="e">
        <f>Table25[[#This Row],[2023]]/Table25[[#This Row],[d.2023]]</f>
        <v>#DIV/0!</v>
      </c>
      <c r="AQ170" s="104" t="e">
        <f>Table25[[#This Row],[2024]]/Table25[[#This Row],[d.2024]]</f>
        <v>#DIV/0!</v>
      </c>
      <c r="AR170" s="104" t="e">
        <f>Table25[[#This Row],[2025]]/Table25[[#This Row],[d.2025]]</f>
        <v>#DIV/0!</v>
      </c>
      <c r="AS170" s="104" t="e">
        <f>Table25[[#This Row],[2026]]/Table25[[#This Row],[d.2026]]</f>
        <v>#DIV/0!</v>
      </c>
      <c r="AT170" s="104" t="e">
        <f>Table25[[#This Row],[2027]]/Table25[[#This Row],[d.2027]]</f>
        <v>#DIV/0!</v>
      </c>
      <c r="AU170" s="104" t="e">
        <f>Table25[[#This Row],[2028]]/Table25[[#This Row],[d.2028]]</f>
        <v>#DIV/0!</v>
      </c>
      <c r="AV170" s="108" t="e">
        <f>Table25[[#This Row],[2029]]/Table25[[#This Row],[d.2029]]</f>
        <v>#DIV/0!</v>
      </c>
      <c r="AW170" s="97" t="e">
        <f>Table25[[#This Row],[e.2021]]/Table25[[#This Row],[Papildatvaļinājums par 20216]]</f>
        <v>#DIV/0!</v>
      </c>
      <c r="AX170" s="97" t="e">
        <f>Table25[[#This Row],[e.2022]]/Table25[[#This Row],[Papildatvaļinājums par 20226]]</f>
        <v>#DIV/0!</v>
      </c>
      <c r="AY170" s="97" t="e">
        <f>Table25[[#This Row],[e.2023]]/Table25[[#This Row],[Papildatvaļinājums par 20236]]</f>
        <v>#DIV/0!</v>
      </c>
      <c r="AZ170" s="97" t="e">
        <f>Table25[[#This Row],[e.2024]]/Table25[[#This Row],[Papildatvaļinājums par 20246]]</f>
        <v>#DIV/0!</v>
      </c>
      <c r="BA170" s="97" t="e">
        <f>Table25[[#This Row],[e.2025]]/Table25[[#This Row],[Papildatvaļinājums par 20256]]</f>
        <v>#DIV/0!</v>
      </c>
      <c r="BB170" s="97" t="e">
        <f>Table25[[#This Row],[e.2026]]/Table25[[#This Row],[Papildatvaļinājums par 20266]]</f>
        <v>#DIV/0!</v>
      </c>
      <c r="BC170" s="97" t="e">
        <f>Table25[[#This Row],[e.2027]]/Table25[[#This Row],[Papildatvaļinājums par 20276]]</f>
        <v>#DIV/0!</v>
      </c>
      <c r="BD170" s="97" t="e">
        <f>Table25[[#This Row],[e.2028]]/Table25[[#This Row],[Papildatvaļinājums par 20286]]</f>
        <v>#DIV/0!</v>
      </c>
      <c r="BE170" s="98" t="e">
        <f>Table25[[#This Row],[e.2029]]/Table25[[#This Row],[Papildatvaļinājums par 20296]]</f>
        <v>#DIV/0!</v>
      </c>
      <c r="BF170" s="85">
        <f>YEAR(Table25[[#This Row],[Ja papildatvaļinājums - darbinieka darba uzsākšana iestādē, ja darbs projektā nav uzsākts 1.janvārī4]])</f>
        <v>1900</v>
      </c>
      <c r="BG170" s="86">
        <f>MONTH(Table25[[#This Row],[Ja papildatvaļinājums - darbinieka darba uzsākšana iestādē, ja darbs projektā nav uzsākts 1.janvārī4]])</f>
        <v>1</v>
      </c>
      <c r="BH170" s="86">
        <f>DAY(Table25[[#This Row],[Ja papildatvaļinājums - darbinieka darba uzsākšana iestādē, ja darbs projektā nav uzsākts 1.janvārī4]])</f>
        <v>0</v>
      </c>
      <c r="BI170" s="147">
        <f t="shared" si="31"/>
        <v>1</v>
      </c>
      <c r="BJ170" s="144" cm="1">
        <f t="array" ref="BJ170">_xlfn.IFS($BF170=2021,$BI170,$BS170=2021,$BV170,$BF170&lt;2021,$BJ$22,$BS170&gt;2021,$BJ$22,$BF170&gt;2021,$BJ$22,$BS170&lt;2021,$BJ$22)</f>
        <v>365</v>
      </c>
      <c r="BK170" s="116" cm="1">
        <f t="array" ref="BK170">_xlfn.IFS($BF170=2022,$BI170,$BS170=2022,$BV170,$BF170&lt;2022,$BK$22,$BS170&gt;2022,$BK$22,$BF170&gt;2022,$BK$22,$BS170&lt;2022,$BK$22)</f>
        <v>365</v>
      </c>
      <c r="BL170" s="116" cm="1">
        <f t="array" ref="BL170">_xlfn.IFS($BF170=2023,$BI170,$BS170=2023,$BV170,$BF170&lt;2023,$BL$22,$BS170&gt;2023,$BL$22,$BF170&gt;2023,$BL$22,$BS170&lt;2023,$BL$22)</f>
        <v>365</v>
      </c>
      <c r="BM170" s="116" cm="1">
        <f t="array" ref="BM170">_xlfn.IFS($BF170=2024,$BI170,$BS170=2024,$BV170,$BF170&lt;2024,$BM$22,$BS170&gt;2024,$BM$22,$BF170&gt;2024,$BM$22,$BS170&lt;2024,$BM$22)</f>
        <v>366</v>
      </c>
      <c r="BN170" s="116" cm="1">
        <f t="array" ref="BN170">_xlfn.IFS($BF170=2025,$BI170,$BS170=2025,$BV170,$BF170&lt;2025,$BN$22,$BS170&gt;2025,$BN$22,$BF170&gt;2025,$BN$22,$BS170&lt;2025,$BN$22)</f>
        <v>365</v>
      </c>
      <c r="BO170" s="116" cm="1">
        <f t="array" ref="BO170">_xlfn.IFS($BF170=2026,$BI170,$BS170=2026,$BV170,$BF170&lt;2026,$BO$22,$BS170&gt;2026,$BO$22,$BF170&gt;2026,$BO$22,$BS170&lt;2026,$BO$22)</f>
        <v>365</v>
      </c>
      <c r="BP170" s="116" cm="1">
        <f t="array" ref="BP170">_xlfn.IFS($BF170=2027,$BI170,$BS170=2027,$BV170,$BF170&lt;2027,$BP$22,$BS170&gt;2027,$BP$22,$BF170&gt;2027,$BP$22,$BS170&lt;2027,$BP$22)</f>
        <v>365</v>
      </c>
      <c r="BQ170" s="116" cm="1">
        <f t="array" ref="BQ170">_xlfn.IFS($BF170=2028,$BI170,$BS170=2028,$BV170,$BF170&lt;2028,$BQ$22,$BS170&gt;2028,$BQ$22,$BF170&gt;2028,$BQ$22,$BS170&lt;2028,$BQ$22)</f>
        <v>366</v>
      </c>
      <c r="BR170" s="119" cm="1">
        <f t="array" ref="BR170">_xlfn.IFS($BF170=2029,$BI170,$BS170=2029,$BV170,$BF170&lt;2029,$BR$22,$BS170&gt;2029,$BR$22,$BF170&gt;2029,$BR$22,$BS170&lt;2029,$BR$22)</f>
        <v>365</v>
      </c>
      <c r="BS170" s="142">
        <f>YEAR(Table25[[#This Row],[Ja papildatvaļinājums - darbinieka darba beigšanas datums iestādē, ja darbs projektā nav beigts  31.decembrī5]])</f>
        <v>1900</v>
      </c>
      <c r="BT170" s="141">
        <f>MONTH(Table25[[#This Row],[Ja papildatvaļinājums - darbinieka darba beigšanas datums iestādē, ja darbs projektā nav beigts  31.decembrī5]])</f>
        <v>1</v>
      </c>
      <c r="BU170" s="141">
        <f>DAY(Table25[[#This Row],[Ja papildatvaļinājums - darbinieka darba beigšanas datums iestādē, ja darbs projektā nav beigts  31.decembrī5]])</f>
        <v>0</v>
      </c>
      <c r="BV170" s="141">
        <f>IF(YEAR($J170)=YEAR($K170),MIN(DATE($BS170,$BT170,$BU170),$K170)-MAX(DATE($BF170,$BG170,$BH170),$J170)+1,MIN(DATE($BS170,$BT170,$BU170),$K170)-MAX(DATE(Table25[[#This Row],[Darba beigu gads iestādē]],1,1))+1)</f>
        <v>1</v>
      </c>
    </row>
    <row r="171" spans="1:74" x14ac:dyDescent="0.3">
      <c r="A171" s="26">
        <v>148</v>
      </c>
      <c r="B171" s="3"/>
      <c r="C171" s="197"/>
      <c r="D171" s="198"/>
      <c r="E171" s="63">
        <f>SUMIF(Table25[[#This Row],[b.2021]:[c.2029]],"&gt;0",Table25[[#This Row],[b.2021]:[c.2029]])</f>
        <v>0</v>
      </c>
      <c r="F171" s="189"/>
      <c r="G171" s="190"/>
      <c r="H171" s="66">
        <f>Table25[[#This Row],[Atvaļinājuma dienu skaits, kas projektā attiecināts iepriekšējos MP ]]+Table25[[#This Row],[Atvaļinājuma dienu skaits, kas pieprasīts šajā MP3]]</f>
        <v>0</v>
      </c>
      <c r="I171" s="29">
        <f>Table25[[#This Row],[Atvaļinājums proporcionāli nostrādātajam laikam projektā (Visi atvaļinājumi kopā)]]-H171</f>
        <v>0</v>
      </c>
      <c r="J171" s="191"/>
      <c r="K171" s="192"/>
      <c r="L171" s="193"/>
      <c r="M171" s="194"/>
      <c r="N171" s="194"/>
      <c r="O171" s="194"/>
      <c r="P171" s="194"/>
      <c r="Q171" s="194"/>
      <c r="R171" s="194"/>
      <c r="S171" s="194"/>
      <c r="T171" s="195"/>
      <c r="U171" s="196"/>
      <c r="V171" s="106">
        <f>IF(COUNT(Table25[[#This Row],[Darba sākuma datums1]:[Amata pienākumu izpildes termiņš, vai darba beigu datums par kuru iesniegts MP2]])=2,MIN(DATE($V$23,12,31),$D171)-MAX(DATE($V$23,1,1),$C171)+1,0)</f>
        <v>0</v>
      </c>
      <c r="W171" s="99">
        <f>IF(COUNT(Table25[[#This Row],[Darba sākuma datums1]:[Amata pienākumu izpildes termiņš, vai darba beigu datums par kuru iesniegts MP2]])=2,MIN(DATE($W$23,12,31),$D171)-MAX(DATE($W$23,1,1),$C171)+1,0)</f>
        <v>0</v>
      </c>
      <c r="X171" s="99">
        <f>IF(COUNT(Table25[[#This Row],[Darba sākuma datums1]:[Amata pienākumu izpildes termiņš, vai darba beigu datums par kuru iesniegts MP2]])=2,MIN(DATE($X$23,12,31),$D171)-MAX(DATE($X$23,1,1),$C171)+1,0)</f>
        <v>0</v>
      </c>
      <c r="Y171" s="99">
        <f>IF(COUNT(Table25[[#This Row],[Darba sākuma datums1]:[Amata pienākumu izpildes termiņš, vai darba beigu datums par kuru iesniegts MP2]])=2,MIN(DATE($Y$23,12,31),$D171)-MAX(DATE($Y$23,1,1),$C171)+1,0)</f>
        <v>0</v>
      </c>
      <c r="Z171" s="99">
        <f>IF(COUNT(Table25[[#This Row],[Darba sākuma datums1]:[Amata pienākumu izpildes termiņš, vai darba beigu datums par kuru iesniegts MP2]])=2,MIN(DATE($Z$23,12,31),$D171)-MAX(DATE(Z$23,1,1),$C171)+1,0)</f>
        <v>0</v>
      </c>
      <c r="AA171" s="99">
        <f>IF(COUNT(Table25[[#This Row],[Darba sākuma datums1]:[Amata pienākumu izpildes termiņš, vai darba beigu datums par kuru iesniegts MP2]])=2,MIN(DATE($AA$23,12,31),$D171)-MAX(DATE($AA$23,1,1),$C171)+1,0)</f>
        <v>0</v>
      </c>
      <c r="AB171" s="99">
        <f>IF(COUNT(Table25[[#This Row],[Darba sākuma datums1]:[Amata pienākumu izpildes termiņš, vai darba beigu datums par kuru iesniegts MP2]])=2,MIN(DATE($AB$23,12,31),$D171)-MAX(DATE($AB$23,1,1),$C171)+1,0)</f>
        <v>0</v>
      </c>
      <c r="AC171" s="99">
        <f>IF(COUNT(Table25[[#This Row],[Darba sākuma datums1]:[Amata pienākumu izpildes termiņš, vai darba beigu datums par kuru iesniegts MP2]])=2,MIN(DATE($AC$23,12,31),$D171)-MAX(DATE($AC$23,1,1),$C171)+1,0)</f>
        <v>0</v>
      </c>
      <c r="AD171" s="109">
        <f>IF(COUNT(Table25[[#This Row],[Darba sākuma datums1]:[Amata pienākumu izpildes termiņš, vai darba beigu datums par kuru iesniegts MP2]])=2,MIN(DATE($AD$23,12,31),$D171)-MAX(DATE($AD$23,1,1),$C171)+1,0)</f>
        <v>0</v>
      </c>
      <c r="AE171" s="106">
        <f t="shared" si="32"/>
        <v>0</v>
      </c>
      <c r="AF171" s="99">
        <f t="shared" si="23"/>
        <v>0</v>
      </c>
      <c r="AG171" s="99">
        <f t="shared" si="24"/>
        <v>0</v>
      </c>
      <c r="AH171" s="99">
        <f t="shared" si="25"/>
        <v>0</v>
      </c>
      <c r="AI171" s="99">
        <f t="shared" si="26"/>
        <v>0</v>
      </c>
      <c r="AJ171" s="99">
        <f t="shared" si="27"/>
        <v>0</v>
      </c>
      <c r="AK171" s="99">
        <f t="shared" si="28"/>
        <v>0</v>
      </c>
      <c r="AL171" s="99">
        <f t="shared" si="29"/>
        <v>0</v>
      </c>
      <c r="AM171" s="100">
        <f t="shared" si="30"/>
        <v>0</v>
      </c>
      <c r="AN171" s="103" t="e">
        <f>Table25[[#This Row],[2021]]/Table25[[#This Row],[d.2021]]</f>
        <v>#DIV/0!</v>
      </c>
      <c r="AO171" s="104" t="e">
        <f>Table25[[#This Row],[2022]]/Table25[[#This Row],[d.2022]]</f>
        <v>#DIV/0!</v>
      </c>
      <c r="AP171" s="104" t="e">
        <f>Table25[[#This Row],[2023]]/Table25[[#This Row],[d.2023]]</f>
        <v>#DIV/0!</v>
      </c>
      <c r="AQ171" s="104" t="e">
        <f>Table25[[#This Row],[2024]]/Table25[[#This Row],[d.2024]]</f>
        <v>#DIV/0!</v>
      </c>
      <c r="AR171" s="104" t="e">
        <f>Table25[[#This Row],[2025]]/Table25[[#This Row],[d.2025]]</f>
        <v>#DIV/0!</v>
      </c>
      <c r="AS171" s="104" t="e">
        <f>Table25[[#This Row],[2026]]/Table25[[#This Row],[d.2026]]</f>
        <v>#DIV/0!</v>
      </c>
      <c r="AT171" s="104" t="e">
        <f>Table25[[#This Row],[2027]]/Table25[[#This Row],[d.2027]]</f>
        <v>#DIV/0!</v>
      </c>
      <c r="AU171" s="104" t="e">
        <f>Table25[[#This Row],[2028]]/Table25[[#This Row],[d.2028]]</f>
        <v>#DIV/0!</v>
      </c>
      <c r="AV171" s="108" t="e">
        <f>Table25[[#This Row],[2029]]/Table25[[#This Row],[d.2029]]</f>
        <v>#DIV/0!</v>
      </c>
      <c r="AW171" s="97" t="e">
        <f>Table25[[#This Row],[e.2021]]/Table25[[#This Row],[Papildatvaļinājums par 20216]]</f>
        <v>#DIV/0!</v>
      </c>
      <c r="AX171" s="97" t="e">
        <f>Table25[[#This Row],[e.2022]]/Table25[[#This Row],[Papildatvaļinājums par 20226]]</f>
        <v>#DIV/0!</v>
      </c>
      <c r="AY171" s="97" t="e">
        <f>Table25[[#This Row],[e.2023]]/Table25[[#This Row],[Papildatvaļinājums par 20236]]</f>
        <v>#DIV/0!</v>
      </c>
      <c r="AZ171" s="97" t="e">
        <f>Table25[[#This Row],[e.2024]]/Table25[[#This Row],[Papildatvaļinājums par 20246]]</f>
        <v>#DIV/0!</v>
      </c>
      <c r="BA171" s="97" t="e">
        <f>Table25[[#This Row],[e.2025]]/Table25[[#This Row],[Papildatvaļinājums par 20256]]</f>
        <v>#DIV/0!</v>
      </c>
      <c r="BB171" s="97" t="e">
        <f>Table25[[#This Row],[e.2026]]/Table25[[#This Row],[Papildatvaļinājums par 20266]]</f>
        <v>#DIV/0!</v>
      </c>
      <c r="BC171" s="97" t="e">
        <f>Table25[[#This Row],[e.2027]]/Table25[[#This Row],[Papildatvaļinājums par 20276]]</f>
        <v>#DIV/0!</v>
      </c>
      <c r="BD171" s="97" t="e">
        <f>Table25[[#This Row],[e.2028]]/Table25[[#This Row],[Papildatvaļinājums par 20286]]</f>
        <v>#DIV/0!</v>
      </c>
      <c r="BE171" s="98" t="e">
        <f>Table25[[#This Row],[e.2029]]/Table25[[#This Row],[Papildatvaļinājums par 20296]]</f>
        <v>#DIV/0!</v>
      </c>
      <c r="BF171" s="85">
        <f>YEAR(Table25[[#This Row],[Ja papildatvaļinājums - darbinieka darba uzsākšana iestādē, ja darbs projektā nav uzsākts 1.janvārī4]])</f>
        <v>1900</v>
      </c>
      <c r="BG171" s="86">
        <f>MONTH(Table25[[#This Row],[Ja papildatvaļinājums - darbinieka darba uzsākšana iestādē, ja darbs projektā nav uzsākts 1.janvārī4]])</f>
        <v>1</v>
      </c>
      <c r="BH171" s="86">
        <f>DAY(Table25[[#This Row],[Ja papildatvaļinājums - darbinieka darba uzsākšana iestādē, ja darbs projektā nav uzsākts 1.janvārī4]])</f>
        <v>0</v>
      </c>
      <c r="BI171" s="147">
        <f t="shared" si="31"/>
        <v>1</v>
      </c>
      <c r="BJ171" s="144" cm="1">
        <f t="array" ref="BJ171">_xlfn.IFS($BF171=2021,$BI171,$BS171=2021,$BV171,$BF171&lt;2021,$BJ$22,$BS171&gt;2021,$BJ$22,$BF171&gt;2021,$BJ$22,$BS171&lt;2021,$BJ$22)</f>
        <v>365</v>
      </c>
      <c r="BK171" s="116" cm="1">
        <f t="array" ref="BK171">_xlfn.IFS($BF171=2022,$BI171,$BS171=2022,$BV171,$BF171&lt;2022,$BK$22,$BS171&gt;2022,$BK$22,$BF171&gt;2022,$BK$22,$BS171&lt;2022,$BK$22)</f>
        <v>365</v>
      </c>
      <c r="BL171" s="116" cm="1">
        <f t="array" ref="BL171">_xlfn.IFS($BF171=2023,$BI171,$BS171=2023,$BV171,$BF171&lt;2023,$BL$22,$BS171&gt;2023,$BL$22,$BF171&gt;2023,$BL$22,$BS171&lt;2023,$BL$22)</f>
        <v>365</v>
      </c>
      <c r="BM171" s="116" cm="1">
        <f t="array" ref="BM171">_xlfn.IFS($BF171=2024,$BI171,$BS171=2024,$BV171,$BF171&lt;2024,$BM$22,$BS171&gt;2024,$BM$22,$BF171&gt;2024,$BM$22,$BS171&lt;2024,$BM$22)</f>
        <v>366</v>
      </c>
      <c r="BN171" s="116" cm="1">
        <f t="array" ref="BN171">_xlfn.IFS($BF171=2025,$BI171,$BS171=2025,$BV171,$BF171&lt;2025,$BN$22,$BS171&gt;2025,$BN$22,$BF171&gt;2025,$BN$22,$BS171&lt;2025,$BN$22)</f>
        <v>365</v>
      </c>
      <c r="BO171" s="116" cm="1">
        <f t="array" ref="BO171">_xlfn.IFS($BF171=2026,$BI171,$BS171=2026,$BV171,$BF171&lt;2026,$BO$22,$BS171&gt;2026,$BO$22,$BF171&gt;2026,$BO$22,$BS171&lt;2026,$BO$22)</f>
        <v>365</v>
      </c>
      <c r="BP171" s="116" cm="1">
        <f t="array" ref="BP171">_xlfn.IFS($BF171=2027,$BI171,$BS171=2027,$BV171,$BF171&lt;2027,$BP$22,$BS171&gt;2027,$BP$22,$BF171&gt;2027,$BP$22,$BS171&lt;2027,$BP$22)</f>
        <v>365</v>
      </c>
      <c r="BQ171" s="116" cm="1">
        <f t="array" ref="BQ171">_xlfn.IFS($BF171=2028,$BI171,$BS171=2028,$BV171,$BF171&lt;2028,$BQ$22,$BS171&gt;2028,$BQ$22,$BF171&gt;2028,$BQ$22,$BS171&lt;2028,$BQ$22)</f>
        <v>366</v>
      </c>
      <c r="BR171" s="119" cm="1">
        <f t="array" ref="BR171">_xlfn.IFS($BF171=2029,$BI171,$BS171=2029,$BV171,$BF171&lt;2029,$BR$22,$BS171&gt;2029,$BR$22,$BF171&gt;2029,$BR$22,$BS171&lt;2029,$BR$22)</f>
        <v>365</v>
      </c>
      <c r="BS171" s="142">
        <f>YEAR(Table25[[#This Row],[Ja papildatvaļinājums - darbinieka darba beigšanas datums iestādē, ja darbs projektā nav beigts  31.decembrī5]])</f>
        <v>1900</v>
      </c>
      <c r="BT171" s="141">
        <f>MONTH(Table25[[#This Row],[Ja papildatvaļinājums - darbinieka darba beigšanas datums iestādē, ja darbs projektā nav beigts  31.decembrī5]])</f>
        <v>1</v>
      </c>
      <c r="BU171" s="141">
        <f>DAY(Table25[[#This Row],[Ja papildatvaļinājums - darbinieka darba beigšanas datums iestādē, ja darbs projektā nav beigts  31.decembrī5]])</f>
        <v>0</v>
      </c>
      <c r="BV171" s="141">
        <f>IF(YEAR($J171)=YEAR($K171),MIN(DATE($BS171,$BT171,$BU171),$K171)-MAX(DATE($BF171,$BG171,$BH171),$J171)+1,MIN(DATE($BS171,$BT171,$BU171),$K171)-MAX(DATE(Table25[[#This Row],[Darba beigu gads iestādē]],1,1))+1)</f>
        <v>1</v>
      </c>
    </row>
    <row r="172" spans="1:74" x14ac:dyDescent="0.3">
      <c r="A172" s="26">
        <v>149</v>
      </c>
      <c r="B172" s="3"/>
      <c r="C172" s="197"/>
      <c r="D172" s="198"/>
      <c r="E172" s="63">
        <f>SUMIF(Table25[[#This Row],[b.2021]:[c.2029]],"&gt;0",Table25[[#This Row],[b.2021]:[c.2029]])</f>
        <v>0</v>
      </c>
      <c r="F172" s="189"/>
      <c r="G172" s="190"/>
      <c r="H172" s="66">
        <f>Table25[[#This Row],[Atvaļinājuma dienu skaits, kas projektā attiecināts iepriekšējos MP ]]+Table25[[#This Row],[Atvaļinājuma dienu skaits, kas pieprasīts šajā MP3]]</f>
        <v>0</v>
      </c>
      <c r="I172" s="29">
        <f>Table25[[#This Row],[Atvaļinājums proporcionāli nostrādātajam laikam projektā (Visi atvaļinājumi kopā)]]-H172</f>
        <v>0</v>
      </c>
      <c r="J172" s="191"/>
      <c r="K172" s="192"/>
      <c r="L172" s="193"/>
      <c r="M172" s="194"/>
      <c r="N172" s="194"/>
      <c r="O172" s="194"/>
      <c r="P172" s="194"/>
      <c r="Q172" s="194"/>
      <c r="R172" s="194"/>
      <c r="S172" s="194"/>
      <c r="T172" s="195"/>
      <c r="U172" s="196"/>
      <c r="V172" s="106">
        <f>IF(COUNT(Table25[[#This Row],[Darba sākuma datums1]:[Amata pienākumu izpildes termiņš, vai darba beigu datums par kuru iesniegts MP2]])=2,MIN(DATE($V$23,12,31),$D172)-MAX(DATE($V$23,1,1),$C172)+1,0)</f>
        <v>0</v>
      </c>
      <c r="W172" s="99">
        <f>IF(COUNT(Table25[[#This Row],[Darba sākuma datums1]:[Amata pienākumu izpildes termiņš, vai darba beigu datums par kuru iesniegts MP2]])=2,MIN(DATE($W$23,12,31),$D172)-MAX(DATE($W$23,1,1),$C172)+1,0)</f>
        <v>0</v>
      </c>
      <c r="X172" s="99">
        <f>IF(COUNT(Table25[[#This Row],[Darba sākuma datums1]:[Amata pienākumu izpildes termiņš, vai darba beigu datums par kuru iesniegts MP2]])=2,MIN(DATE($X$23,12,31),$D172)-MAX(DATE($X$23,1,1),$C172)+1,0)</f>
        <v>0</v>
      </c>
      <c r="Y172" s="99">
        <f>IF(COUNT(Table25[[#This Row],[Darba sākuma datums1]:[Amata pienākumu izpildes termiņš, vai darba beigu datums par kuru iesniegts MP2]])=2,MIN(DATE($Y$23,12,31),$D172)-MAX(DATE($Y$23,1,1),$C172)+1,0)</f>
        <v>0</v>
      </c>
      <c r="Z172" s="99">
        <f>IF(COUNT(Table25[[#This Row],[Darba sākuma datums1]:[Amata pienākumu izpildes termiņš, vai darba beigu datums par kuru iesniegts MP2]])=2,MIN(DATE($Z$23,12,31),$D172)-MAX(DATE(Z$23,1,1),$C172)+1,0)</f>
        <v>0</v>
      </c>
      <c r="AA172" s="99">
        <f>IF(COUNT(Table25[[#This Row],[Darba sākuma datums1]:[Amata pienākumu izpildes termiņš, vai darba beigu datums par kuru iesniegts MP2]])=2,MIN(DATE($AA$23,12,31),$D172)-MAX(DATE($AA$23,1,1),$C172)+1,0)</f>
        <v>0</v>
      </c>
      <c r="AB172" s="99">
        <f>IF(COUNT(Table25[[#This Row],[Darba sākuma datums1]:[Amata pienākumu izpildes termiņš, vai darba beigu datums par kuru iesniegts MP2]])=2,MIN(DATE($AB$23,12,31),$D172)-MAX(DATE($AB$23,1,1),$C172)+1,0)</f>
        <v>0</v>
      </c>
      <c r="AC172" s="99">
        <f>IF(COUNT(Table25[[#This Row],[Darba sākuma datums1]:[Amata pienākumu izpildes termiņš, vai darba beigu datums par kuru iesniegts MP2]])=2,MIN(DATE($AC$23,12,31),$D172)-MAX(DATE($AC$23,1,1),$C172)+1,0)</f>
        <v>0</v>
      </c>
      <c r="AD172" s="109">
        <f>IF(COUNT(Table25[[#This Row],[Darba sākuma datums1]:[Amata pienākumu izpildes termiņš, vai darba beigu datums par kuru iesniegts MP2]])=2,MIN(DATE($AD$23,12,31),$D172)-MAX(DATE($AD$23,1,1),$C172)+1,0)</f>
        <v>0</v>
      </c>
      <c r="AE172" s="106">
        <f t="shared" si="32"/>
        <v>0</v>
      </c>
      <c r="AF172" s="99">
        <f t="shared" si="23"/>
        <v>0</v>
      </c>
      <c r="AG172" s="99">
        <f t="shared" si="24"/>
        <v>0</v>
      </c>
      <c r="AH172" s="99">
        <f t="shared" si="25"/>
        <v>0</v>
      </c>
      <c r="AI172" s="99">
        <f t="shared" si="26"/>
        <v>0</v>
      </c>
      <c r="AJ172" s="99">
        <f t="shared" si="27"/>
        <v>0</v>
      </c>
      <c r="AK172" s="99">
        <f t="shared" si="28"/>
        <v>0</v>
      </c>
      <c r="AL172" s="99">
        <f t="shared" si="29"/>
        <v>0</v>
      </c>
      <c r="AM172" s="100">
        <f t="shared" si="30"/>
        <v>0</v>
      </c>
      <c r="AN172" s="103" t="e">
        <f>Table25[[#This Row],[2021]]/Table25[[#This Row],[d.2021]]</f>
        <v>#DIV/0!</v>
      </c>
      <c r="AO172" s="104" t="e">
        <f>Table25[[#This Row],[2022]]/Table25[[#This Row],[d.2022]]</f>
        <v>#DIV/0!</v>
      </c>
      <c r="AP172" s="104" t="e">
        <f>Table25[[#This Row],[2023]]/Table25[[#This Row],[d.2023]]</f>
        <v>#DIV/0!</v>
      </c>
      <c r="AQ172" s="104" t="e">
        <f>Table25[[#This Row],[2024]]/Table25[[#This Row],[d.2024]]</f>
        <v>#DIV/0!</v>
      </c>
      <c r="AR172" s="104" t="e">
        <f>Table25[[#This Row],[2025]]/Table25[[#This Row],[d.2025]]</f>
        <v>#DIV/0!</v>
      </c>
      <c r="AS172" s="104" t="e">
        <f>Table25[[#This Row],[2026]]/Table25[[#This Row],[d.2026]]</f>
        <v>#DIV/0!</v>
      </c>
      <c r="AT172" s="104" t="e">
        <f>Table25[[#This Row],[2027]]/Table25[[#This Row],[d.2027]]</f>
        <v>#DIV/0!</v>
      </c>
      <c r="AU172" s="104" t="e">
        <f>Table25[[#This Row],[2028]]/Table25[[#This Row],[d.2028]]</f>
        <v>#DIV/0!</v>
      </c>
      <c r="AV172" s="108" t="e">
        <f>Table25[[#This Row],[2029]]/Table25[[#This Row],[d.2029]]</f>
        <v>#DIV/0!</v>
      </c>
      <c r="AW172" s="97" t="e">
        <f>Table25[[#This Row],[e.2021]]/Table25[[#This Row],[Papildatvaļinājums par 20216]]</f>
        <v>#DIV/0!</v>
      </c>
      <c r="AX172" s="97" t="e">
        <f>Table25[[#This Row],[e.2022]]/Table25[[#This Row],[Papildatvaļinājums par 20226]]</f>
        <v>#DIV/0!</v>
      </c>
      <c r="AY172" s="97" t="e">
        <f>Table25[[#This Row],[e.2023]]/Table25[[#This Row],[Papildatvaļinājums par 20236]]</f>
        <v>#DIV/0!</v>
      </c>
      <c r="AZ172" s="97" t="e">
        <f>Table25[[#This Row],[e.2024]]/Table25[[#This Row],[Papildatvaļinājums par 20246]]</f>
        <v>#DIV/0!</v>
      </c>
      <c r="BA172" s="97" t="e">
        <f>Table25[[#This Row],[e.2025]]/Table25[[#This Row],[Papildatvaļinājums par 20256]]</f>
        <v>#DIV/0!</v>
      </c>
      <c r="BB172" s="97" t="e">
        <f>Table25[[#This Row],[e.2026]]/Table25[[#This Row],[Papildatvaļinājums par 20266]]</f>
        <v>#DIV/0!</v>
      </c>
      <c r="BC172" s="97" t="e">
        <f>Table25[[#This Row],[e.2027]]/Table25[[#This Row],[Papildatvaļinājums par 20276]]</f>
        <v>#DIV/0!</v>
      </c>
      <c r="BD172" s="97" t="e">
        <f>Table25[[#This Row],[e.2028]]/Table25[[#This Row],[Papildatvaļinājums par 20286]]</f>
        <v>#DIV/0!</v>
      </c>
      <c r="BE172" s="98" t="e">
        <f>Table25[[#This Row],[e.2029]]/Table25[[#This Row],[Papildatvaļinājums par 20296]]</f>
        <v>#DIV/0!</v>
      </c>
      <c r="BF172" s="85">
        <f>YEAR(Table25[[#This Row],[Ja papildatvaļinājums - darbinieka darba uzsākšana iestādē, ja darbs projektā nav uzsākts 1.janvārī4]])</f>
        <v>1900</v>
      </c>
      <c r="BG172" s="86">
        <f>MONTH(Table25[[#This Row],[Ja papildatvaļinājums - darbinieka darba uzsākšana iestādē, ja darbs projektā nav uzsākts 1.janvārī4]])</f>
        <v>1</v>
      </c>
      <c r="BH172" s="86">
        <f>DAY(Table25[[#This Row],[Ja papildatvaļinājums - darbinieka darba uzsākšana iestādē, ja darbs projektā nav uzsākts 1.janvārī4]])</f>
        <v>0</v>
      </c>
      <c r="BI172" s="147">
        <f t="shared" si="31"/>
        <v>1</v>
      </c>
      <c r="BJ172" s="144" cm="1">
        <f t="array" ref="BJ172">_xlfn.IFS($BF172=2021,$BI172,$BS172=2021,$BV172,$BF172&lt;2021,$BJ$22,$BS172&gt;2021,$BJ$22,$BF172&gt;2021,$BJ$22,$BS172&lt;2021,$BJ$22)</f>
        <v>365</v>
      </c>
      <c r="BK172" s="116" cm="1">
        <f t="array" ref="BK172">_xlfn.IFS($BF172=2022,$BI172,$BS172=2022,$BV172,$BF172&lt;2022,$BK$22,$BS172&gt;2022,$BK$22,$BF172&gt;2022,$BK$22,$BS172&lt;2022,$BK$22)</f>
        <v>365</v>
      </c>
      <c r="BL172" s="116" cm="1">
        <f t="array" ref="BL172">_xlfn.IFS($BF172=2023,$BI172,$BS172=2023,$BV172,$BF172&lt;2023,$BL$22,$BS172&gt;2023,$BL$22,$BF172&gt;2023,$BL$22,$BS172&lt;2023,$BL$22)</f>
        <v>365</v>
      </c>
      <c r="BM172" s="116" cm="1">
        <f t="array" ref="BM172">_xlfn.IFS($BF172=2024,$BI172,$BS172=2024,$BV172,$BF172&lt;2024,$BM$22,$BS172&gt;2024,$BM$22,$BF172&gt;2024,$BM$22,$BS172&lt;2024,$BM$22)</f>
        <v>366</v>
      </c>
      <c r="BN172" s="116" cm="1">
        <f t="array" ref="BN172">_xlfn.IFS($BF172=2025,$BI172,$BS172=2025,$BV172,$BF172&lt;2025,$BN$22,$BS172&gt;2025,$BN$22,$BF172&gt;2025,$BN$22,$BS172&lt;2025,$BN$22)</f>
        <v>365</v>
      </c>
      <c r="BO172" s="116" cm="1">
        <f t="array" ref="BO172">_xlfn.IFS($BF172=2026,$BI172,$BS172=2026,$BV172,$BF172&lt;2026,$BO$22,$BS172&gt;2026,$BO$22,$BF172&gt;2026,$BO$22,$BS172&lt;2026,$BO$22)</f>
        <v>365</v>
      </c>
      <c r="BP172" s="116" cm="1">
        <f t="array" ref="BP172">_xlfn.IFS($BF172=2027,$BI172,$BS172=2027,$BV172,$BF172&lt;2027,$BP$22,$BS172&gt;2027,$BP$22,$BF172&gt;2027,$BP$22,$BS172&lt;2027,$BP$22)</f>
        <v>365</v>
      </c>
      <c r="BQ172" s="116" cm="1">
        <f t="array" ref="BQ172">_xlfn.IFS($BF172=2028,$BI172,$BS172=2028,$BV172,$BF172&lt;2028,$BQ$22,$BS172&gt;2028,$BQ$22,$BF172&gt;2028,$BQ$22,$BS172&lt;2028,$BQ$22)</f>
        <v>366</v>
      </c>
      <c r="BR172" s="119" cm="1">
        <f t="array" ref="BR172">_xlfn.IFS($BF172=2029,$BI172,$BS172=2029,$BV172,$BF172&lt;2029,$BR$22,$BS172&gt;2029,$BR$22,$BF172&gt;2029,$BR$22,$BS172&lt;2029,$BR$22)</f>
        <v>365</v>
      </c>
      <c r="BS172" s="142">
        <f>YEAR(Table25[[#This Row],[Ja papildatvaļinājums - darbinieka darba beigšanas datums iestādē, ja darbs projektā nav beigts  31.decembrī5]])</f>
        <v>1900</v>
      </c>
      <c r="BT172" s="141">
        <f>MONTH(Table25[[#This Row],[Ja papildatvaļinājums - darbinieka darba beigšanas datums iestādē, ja darbs projektā nav beigts  31.decembrī5]])</f>
        <v>1</v>
      </c>
      <c r="BU172" s="141">
        <f>DAY(Table25[[#This Row],[Ja papildatvaļinājums - darbinieka darba beigšanas datums iestādē, ja darbs projektā nav beigts  31.decembrī5]])</f>
        <v>0</v>
      </c>
      <c r="BV172" s="141">
        <f>IF(YEAR($J172)=YEAR($K172),MIN(DATE($BS172,$BT172,$BU172),$K172)-MAX(DATE($BF172,$BG172,$BH172),$J172)+1,MIN(DATE($BS172,$BT172,$BU172),$K172)-MAX(DATE(Table25[[#This Row],[Darba beigu gads iestādē]],1,1))+1)</f>
        <v>1</v>
      </c>
    </row>
    <row r="173" spans="1:74" ht="15" thickBot="1" x14ac:dyDescent="0.35">
      <c r="A173" s="27">
        <v>150</v>
      </c>
      <c r="B173" s="199"/>
      <c r="C173" s="200"/>
      <c r="D173" s="201"/>
      <c r="E173" s="83">
        <f>SUMIF(Table25[[#This Row],[b.2021]:[c.2029]],"&gt;0",Table25[[#This Row],[b.2021]:[c.2029]])</f>
        <v>0</v>
      </c>
      <c r="F173" s="202"/>
      <c r="G173" s="203"/>
      <c r="H173" s="84">
        <f>Table25[[#This Row],[Atvaļinājuma dienu skaits, kas projektā attiecināts iepriekšējos MP ]]+Table25[[#This Row],[Atvaļinājuma dienu skaits, kas pieprasīts šajā MP3]]</f>
        <v>0</v>
      </c>
      <c r="I173" s="30">
        <f>Table25[[#This Row],[Atvaļinājums proporcionāli nostrādātajam laikam projektā (Visi atvaļinājumi kopā)]]-H173</f>
        <v>0</v>
      </c>
      <c r="J173" s="177"/>
      <c r="K173" s="204"/>
      <c r="L173" s="205"/>
      <c r="M173" s="206"/>
      <c r="N173" s="206"/>
      <c r="O173" s="206"/>
      <c r="P173" s="206"/>
      <c r="Q173" s="206"/>
      <c r="R173" s="206"/>
      <c r="S173" s="206"/>
      <c r="T173" s="207"/>
      <c r="U173" s="208"/>
      <c r="V173" s="107">
        <f>IF(COUNT(Table25[[#This Row],[Darba sākuma datums1]:[Amata pienākumu izpildes termiņš, vai darba beigu datums par kuru iesniegts MP2]])=2,MIN(DATE($V$23,12,31),$D173)-MAX(DATE($V$23,1,1),$C173)+1,0)</f>
        <v>0</v>
      </c>
      <c r="W173" s="101">
        <f>IF(COUNT(Table25[[#This Row],[Darba sākuma datums1]:[Amata pienākumu izpildes termiņš, vai darba beigu datums par kuru iesniegts MP2]])=2,MIN(DATE($W$23,12,31),$D173)-MAX(DATE($W$23,1,1),$C173)+1,0)</f>
        <v>0</v>
      </c>
      <c r="X173" s="101">
        <f>IF(COUNT(Table25[[#This Row],[Darba sākuma datums1]:[Amata pienākumu izpildes termiņš, vai darba beigu datums par kuru iesniegts MP2]])=2,MIN(DATE($X$23,12,31),$D173)-MAX(DATE($X$23,1,1),$C173)+1,0)</f>
        <v>0</v>
      </c>
      <c r="Y173" s="101">
        <f>IF(COUNT(Table25[[#This Row],[Darba sākuma datums1]:[Amata pienākumu izpildes termiņš, vai darba beigu datums par kuru iesniegts MP2]])=2,MIN(DATE($Y$23,12,31),$D173)-MAX(DATE($Y$23,1,1),$C173)+1,0)</f>
        <v>0</v>
      </c>
      <c r="Z173" s="101">
        <f>IF(COUNT(Table25[[#This Row],[Darba sākuma datums1]:[Amata pienākumu izpildes termiņš, vai darba beigu datums par kuru iesniegts MP2]])=2,MIN(DATE($Z$23,12,31),$D173)-MAX(DATE(Z$23,1,1),$C173)+1,0)</f>
        <v>0</v>
      </c>
      <c r="AA173" s="101">
        <f>IF(COUNT(Table25[[#This Row],[Darba sākuma datums1]:[Amata pienākumu izpildes termiņš, vai darba beigu datums par kuru iesniegts MP2]])=2,MIN(DATE($AA$23,12,31),$D173)-MAX(DATE($AA$23,1,1),$C173)+1,0)</f>
        <v>0</v>
      </c>
      <c r="AB173" s="101">
        <f>IF(COUNT(Table25[[#This Row],[Darba sākuma datums1]:[Amata pienākumu izpildes termiņš, vai darba beigu datums par kuru iesniegts MP2]])=2,MIN(DATE($AB$23,12,31),$D173)-MAX(DATE($AB$23,1,1),$C173)+1,0)</f>
        <v>0</v>
      </c>
      <c r="AC173" s="101">
        <f>IF(COUNT(Table25[[#This Row],[Darba sākuma datums1]:[Amata pienākumu izpildes termiņš, vai darba beigu datums par kuru iesniegts MP2]])=2,MIN(DATE($AC$23,12,31),$D173)-MAX(DATE($AC$23,1,1),$C173)+1,0)</f>
        <v>0</v>
      </c>
      <c r="AD173" s="110">
        <f>IF(COUNT(Table25[[#This Row],[Darba sākuma datums1]:[Amata pienākumu izpildes termiņš, vai darba beigu datums par kuru iesniegts MP2]])=2,MIN(DATE($AD$23,12,31),$D173)-MAX(DATE($AD$23,1,1),$C173)+1,0)</f>
        <v>0</v>
      </c>
      <c r="AE173" s="107">
        <f t="shared" si="32"/>
        <v>0</v>
      </c>
      <c r="AF173" s="101">
        <f t="shared" si="23"/>
        <v>0</v>
      </c>
      <c r="AG173" s="101">
        <f t="shared" si="24"/>
        <v>0</v>
      </c>
      <c r="AH173" s="101">
        <f t="shared" si="25"/>
        <v>0</v>
      </c>
      <c r="AI173" s="101">
        <f t="shared" si="26"/>
        <v>0</v>
      </c>
      <c r="AJ173" s="101">
        <f t="shared" si="27"/>
        <v>0</v>
      </c>
      <c r="AK173" s="101">
        <f t="shared" si="28"/>
        <v>0</v>
      </c>
      <c r="AL173" s="101">
        <f t="shared" si="29"/>
        <v>0</v>
      </c>
      <c r="AM173" s="102">
        <f t="shared" si="30"/>
        <v>0</v>
      </c>
      <c r="AN173" s="131" t="e">
        <f>Table25[[#This Row],[2021]]/Table25[[#This Row],[d.2021]]</f>
        <v>#DIV/0!</v>
      </c>
      <c r="AO173" s="132" t="e">
        <f>Table25[[#This Row],[2022]]/Table25[[#This Row],[d.2022]]</f>
        <v>#DIV/0!</v>
      </c>
      <c r="AP173" s="132" t="e">
        <f>Table25[[#This Row],[2023]]/Table25[[#This Row],[d.2023]]</f>
        <v>#DIV/0!</v>
      </c>
      <c r="AQ173" s="132" t="e">
        <f>Table25[[#This Row],[2024]]/Table25[[#This Row],[d.2024]]</f>
        <v>#DIV/0!</v>
      </c>
      <c r="AR173" s="132" t="e">
        <f>Table25[[#This Row],[2025]]/Table25[[#This Row],[d.2025]]</f>
        <v>#DIV/0!</v>
      </c>
      <c r="AS173" s="132" t="e">
        <f>Table25[[#This Row],[2026]]/Table25[[#This Row],[d.2026]]</f>
        <v>#DIV/0!</v>
      </c>
      <c r="AT173" s="132" t="e">
        <f>Table25[[#This Row],[2027]]/Table25[[#This Row],[d.2027]]</f>
        <v>#DIV/0!</v>
      </c>
      <c r="AU173" s="132" t="e">
        <f>Table25[[#This Row],[2028]]/Table25[[#This Row],[d.2028]]</f>
        <v>#DIV/0!</v>
      </c>
      <c r="AV173" s="133" t="e">
        <f>Table25[[#This Row],[2029]]/Table25[[#This Row],[d.2029]]</f>
        <v>#DIV/0!</v>
      </c>
      <c r="AW173" s="97" t="e">
        <f>Table25[[#This Row],[e.2021]]/Table25[[#This Row],[Papildatvaļinājums par 20216]]</f>
        <v>#DIV/0!</v>
      </c>
      <c r="AX173" s="97" t="e">
        <f>Table25[[#This Row],[e.2022]]/Table25[[#This Row],[Papildatvaļinājums par 20226]]</f>
        <v>#DIV/0!</v>
      </c>
      <c r="AY173" s="97" t="e">
        <f>Table25[[#This Row],[e.2023]]/Table25[[#This Row],[Papildatvaļinājums par 20236]]</f>
        <v>#DIV/0!</v>
      </c>
      <c r="AZ173" s="97" t="e">
        <f>Table25[[#This Row],[e.2024]]/Table25[[#This Row],[Papildatvaļinājums par 20246]]</f>
        <v>#DIV/0!</v>
      </c>
      <c r="BA173" s="97" t="e">
        <f>Table25[[#This Row],[e.2025]]/Table25[[#This Row],[Papildatvaļinājums par 20256]]</f>
        <v>#DIV/0!</v>
      </c>
      <c r="BB173" s="97" t="e">
        <f>Table25[[#This Row],[e.2026]]/Table25[[#This Row],[Papildatvaļinājums par 20266]]</f>
        <v>#DIV/0!</v>
      </c>
      <c r="BC173" s="97" t="e">
        <f>Table25[[#This Row],[e.2027]]/Table25[[#This Row],[Papildatvaļinājums par 20276]]</f>
        <v>#DIV/0!</v>
      </c>
      <c r="BD173" s="97" t="e">
        <f>Table25[[#This Row],[e.2028]]/Table25[[#This Row],[Papildatvaļinājums par 20286]]</f>
        <v>#DIV/0!</v>
      </c>
      <c r="BE173" s="98" t="e">
        <f>Table25[[#This Row],[e.2029]]/Table25[[#This Row],[Papildatvaļinājums par 20296]]</f>
        <v>#DIV/0!</v>
      </c>
      <c r="BF173" s="113">
        <f>YEAR(Table25[[#This Row],[Ja papildatvaļinājums - darbinieka darba uzsākšana iestādē, ja darbs projektā nav uzsākts 1.janvārī4]])</f>
        <v>1900</v>
      </c>
      <c r="BG173" s="114">
        <f>MONTH(Table25[[#This Row],[Ja papildatvaļinājums - darbinieka darba uzsākšana iestādē, ja darbs projektā nav uzsākts 1.janvārī4]])</f>
        <v>1</v>
      </c>
      <c r="BH173" s="114">
        <f>DAY(Table25[[#This Row],[Ja papildatvaļinājums - darbinieka darba uzsākšana iestādē, ja darbs projektā nav uzsākts 1.janvārī4]])</f>
        <v>0</v>
      </c>
      <c r="BI173" s="148">
        <f t="shared" si="31"/>
        <v>1</v>
      </c>
      <c r="BJ173" s="145" cm="1">
        <f t="array" ref="BJ173">_xlfn.IFS($BF173=2021,$BI173,$BS173=2021,$BV173,$BF173&lt;2021,$BJ$22,$BS173&gt;2021,$BJ$22,$BF173&gt;2021,$BJ$22,$BS173&lt;2021,$BJ$22)</f>
        <v>365</v>
      </c>
      <c r="BK173" s="120" cm="1">
        <f t="array" ref="BK173">_xlfn.IFS($BF173=2022,$BI173,$BS173=2022,$BV173,$BF173&lt;2022,$BK$22,$BS173&gt;2022,$BK$22,$BF173&gt;2022,$BK$22,$BS173&lt;2022,$BK$22)</f>
        <v>365</v>
      </c>
      <c r="BL173" s="120" cm="1">
        <f t="array" ref="BL173">_xlfn.IFS($BF173=2023,$BI173,$BS173=2023,$BV173,$BF173&lt;2023,$BL$22,$BS173&gt;2023,$BL$22,$BF173&gt;2023,$BL$22,$BS173&lt;2023,$BL$22)</f>
        <v>365</v>
      </c>
      <c r="BM173" s="120" cm="1">
        <f t="array" ref="BM173">_xlfn.IFS($BF173=2024,$BI173,$BS173=2024,$BV173,$BF173&lt;2024,$BM$22,$BS173&gt;2024,$BM$22,$BF173&gt;2024,$BM$22,$BS173&lt;2024,$BM$22)</f>
        <v>366</v>
      </c>
      <c r="BN173" s="120" cm="1">
        <f t="array" ref="BN173">_xlfn.IFS($BF173=2025,$BI173,$BS173=2025,$BV173,$BF173&lt;2025,$BN$22,$BS173&gt;2025,$BN$22,$BF173&gt;2025,$BN$22,$BS173&lt;2025,$BN$22)</f>
        <v>365</v>
      </c>
      <c r="BO173" s="120" cm="1">
        <f t="array" ref="BO173">_xlfn.IFS($BF173=2026,$BI173,$BS173=2026,$BV173,$BF173&lt;2026,$BO$22,$BS173&gt;2026,$BO$22,$BF173&gt;2026,$BO$22,$BS173&lt;2026,$BO$22)</f>
        <v>365</v>
      </c>
      <c r="BP173" s="120" cm="1">
        <f t="array" ref="BP173">_xlfn.IFS($BF173=2027,$BI173,$BS173=2027,$BV173,$BF173&lt;2027,$BP$22,$BS173&gt;2027,$BP$22,$BF173&gt;2027,$BP$22,$BS173&lt;2027,$BP$22)</f>
        <v>365</v>
      </c>
      <c r="BQ173" s="120" cm="1">
        <f t="array" ref="BQ173">_xlfn.IFS($BF173=2028,$BI173,$BS173=2028,$BV173,$BF173&lt;2028,$BQ$22,$BS173&gt;2028,$BQ$22,$BF173&gt;2028,$BQ$22,$BS173&lt;2028,$BQ$22)</f>
        <v>366</v>
      </c>
      <c r="BR173" s="121" cm="1">
        <f t="array" ref="BR173">_xlfn.IFS($BF173=2029,$BI173,$BS173=2029,$BV173,$BF173&lt;2029,$BR$22,$BS173&gt;2029,$BR$22,$BF173&gt;2029,$BR$22,$BS173&lt;2029,$BR$22)</f>
        <v>365</v>
      </c>
      <c r="BS173" s="142">
        <f>YEAR(Table25[[#This Row],[Ja papildatvaļinājums - darbinieka darba beigšanas datums iestādē, ja darbs projektā nav beigts  31.decembrī5]])</f>
        <v>1900</v>
      </c>
      <c r="BT173" s="141">
        <f>MONTH(Table25[[#This Row],[Ja papildatvaļinājums - darbinieka darba beigšanas datums iestādē, ja darbs projektā nav beigts  31.decembrī5]])</f>
        <v>1</v>
      </c>
      <c r="BU173" s="141">
        <f>DAY(Table25[[#This Row],[Ja papildatvaļinājums - darbinieka darba beigšanas datums iestādē, ja darbs projektā nav beigts  31.decembrī5]])</f>
        <v>0</v>
      </c>
      <c r="BV173" s="141">
        <f>IF(YEAR($J173)=YEAR($K173),MIN(DATE($BS173,$BT173,$BU173),$K173)-MAX(DATE($BF173,$BG173,$BH173),$J173)+1,MIN(DATE($BS173,$BT173,$BU173),$K173)-MAX(DATE(Table25[[#This Row],[Darba beigu gads iestādē]],1,1))+1)</f>
        <v>1</v>
      </c>
    </row>
  </sheetData>
  <sheetProtection algorithmName="SHA-512" hashValue="Yl/yc6j7JP64Gn6R4guXTnyt31b/NWniEzJEbp6o+XR9LtdhnWJMSde5RU2ctaoAXHXzO1HvmTJ/d+i07M149w==" saltValue="ETFnmsVBbJMdBkEGa3zWfQ==" spinCount="100000" sheet="1" objects="1" scenarios="1" autoFilter="0"/>
  <mergeCells count="24">
    <mergeCell ref="B11:J11"/>
    <mergeCell ref="B12:J12"/>
    <mergeCell ref="B13:J13"/>
    <mergeCell ref="AW22:BE22"/>
    <mergeCell ref="B1:J2"/>
    <mergeCell ref="B3:J3"/>
    <mergeCell ref="B4:J4"/>
    <mergeCell ref="B5:J5"/>
    <mergeCell ref="B6:J6"/>
    <mergeCell ref="B7:J7"/>
    <mergeCell ref="B8:J8"/>
    <mergeCell ref="B9:J9"/>
    <mergeCell ref="B10:J10"/>
    <mergeCell ref="V19:AD19"/>
    <mergeCell ref="B15:P16"/>
    <mergeCell ref="B20:C20"/>
    <mergeCell ref="E22:I22"/>
    <mergeCell ref="D17:P21"/>
    <mergeCell ref="R21:T21"/>
    <mergeCell ref="BJ21:BR21"/>
    <mergeCell ref="L22:T22"/>
    <mergeCell ref="V22:AD22"/>
    <mergeCell ref="AE22:AM22"/>
    <mergeCell ref="AN22:AV22"/>
  </mergeCells>
  <conditionalFormatting sqref="D24:D173">
    <cfRule type="cellIs" dxfId="48" priority="49" operator="greaterThan">
      <formula>$C$22</formula>
    </cfRule>
  </conditionalFormatting>
  <conditionalFormatting sqref="G24:G173">
    <cfRule type="expression" dxfId="47" priority="46">
      <formula>$I24&lt;-0.0000000000001</formula>
    </cfRule>
  </conditionalFormatting>
  <conditionalFormatting sqref="H24:H173">
    <cfRule type="cellIs" dxfId="46" priority="45" operator="greaterThan">
      <formula>$E24</formula>
    </cfRule>
  </conditionalFormatting>
  <conditionalFormatting sqref="I24:I173">
    <cfRule type="cellIs" dxfId="45" priority="47" operator="greaterThan">
      <formula>0</formula>
    </cfRule>
    <cfRule type="cellIs" dxfId="44" priority="48" operator="lessThan">
      <formula>0</formula>
    </cfRule>
  </conditionalFormatting>
  <conditionalFormatting sqref="J24:J173">
    <cfRule type="expression" dxfId="43" priority="38">
      <formula>$C24&lt;$J24</formula>
    </cfRule>
  </conditionalFormatting>
  <conditionalFormatting sqref="K24:K173">
    <cfRule type="expression" dxfId="42" priority="1">
      <formula>ISBLANK($D24)</formula>
    </cfRule>
    <cfRule type="expression" dxfId="41" priority="2">
      <formula>IF(ISBLANK($K24),MOD(ROW(),2)=0)</formula>
    </cfRule>
    <cfRule type="expression" dxfId="40" priority="3">
      <formula>IF(ISBLANK($K24),MOD(ROW(),1)=0)</formula>
    </cfRule>
    <cfRule type="expression" dxfId="39" priority="4">
      <formula>$K24&lt;$D24</formula>
    </cfRule>
  </conditionalFormatting>
  <conditionalFormatting sqref="L24:L173">
    <cfRule type="expression" dxfId="38" priority="37">
      <formula>$V24&lt;=0</formula>
    </cfRule>
    <cfRule type="expression" dxfId="37" priority="18">
      <formula>$V24&gt;0</formula>
    </cfRule>
  </conditionalFormatting>
  <conditionalFormatting sqref="L24:U173">
    <cfRule type="expression" dxfId="36" priority="28">
      <formula>MOD(ROW(),1)=0</formula>
    </cfRule>
    <cfRule type="expression" dxfId="35" priority="27">
      <formula>MOD(ROW(),2)=0</formula>
    </cfRule>
  </conditionalFormatting>
  <conditionalFormatting sqref="M24:M173">
    <cfRule type="expression" dxfId="34" priority="36">
      <formula>$W24&lt;=0</formula>
    </cfRule>
    <cfRule type="expression" dxfId="33" priority="19">
      <formula>$W24&gt;0</formula>
    </cfRule>
  </conditionalFormatting>
  <conditionalFormatting sqref="N24:N173">
    <cfRule type="expression" dxfId="32" priority="35">
      <formula>$X24&lt;=0</formula>
    </cfRule>
    <cfRule type="expression" dxfId="31" priority="20">
      <formula>$X24&gt;0</formula>
    </cfRule>
  </conditionalFormatting>
  <conditionalFormatting sqref="O24:O173">
    <cfRule type="expression" dxfId="30" priority="34">
      <formula>$Y24&lt;=0</formula>
    </cfRule>
    <cfRule type="expression" dxfId="29" priority="21">
      <formula>$Y24&gt;0</formula>
    </cfRule>
  </conditionalFormatting>
  <conditionalFormatting sqref="P24:P173">
    <cfRule type="expression" dxfId="28" priority="33">
      <formula>$Z24&lt;=0</formula>
    </cfRule>
    <cfRule type="expression" dxfId="27" priority="22">
      <formula>$Z24&gt;0</formula>
    </cfRule>
  </conditionalFormatting>
  <conditionalFormatting sqref="Q24:Q173">
    <cfRule type="expression" dxfId="26" priority="32">
      <formula>$AA24&lt;=0</formula>
    </cfRule>
    <cfRule type="expression" dxfId="25" priority="23">
      <formula>$AA24&gt;0</formula>
    </cfRule>
  </conditionalFormatting>
  <conditionalFormatting sqref="R24:R173">
    <cfRule type="expression" dxfId="24" priority="31">
      <formula>$AB24&lt;=0</formula>
    </cfRule>
    <cfRule type="expression" dxfId="23" priority="24">
      <formula>$AB24&gt;0</formula>
    </cfRule>
  </conditionalFormatting>
  <conditionalFormatting sqref="S24:S173">
    <cfRule type="expression" dxfId="22" priority="30">
      <formula>$AC24&lt;=0</formula>
    </cfRule>
    <cfRule type="expression" dxfId="21" priority="25">
      <formula>$AC24&gt;0</formula>
    </cfRule>
  </conditionalFormatting>
  <conditionalFormatting sqref="T24:T173">
    <cfRule type="expression" dxfId="20" priority="29">
      <formula>$AD24&lt;=0</formula>
    </cfRule>
    <cfRule type="expression" dxfId="19" priority="26">
      <formula>$AD24&gt;0</formula>
    </cfRule>
  </conditionalFormatting>
  <conditionalFormatting sqref="V24:BE173">
    <cfRule type="cellIs" dxfId="18" priority="44" operator="greaterThan">
      <formula>0</formula>
    </cfRule>
  </conditionalFormatting>
  <conditionalFormatting sqref="AN24:AN173">
    <cfRule type="expression" dxfId="17" priority="17">
      <formula>$AN24&gt;$L24</formula>
    </cfRule>
  </conditionalFormatting>
  <conditionalFormatting sqref="AO24:AO173">
    <cfRule type="expression" dxfId="16" priority="16">
      <formula>$AO24&gt;$M24</formula>
    </cfRule>
  </conditionalFormatting>
  <conditionalFormatting sqref="AP24:AP173">
    <cfRule type="expression" dxfId="15" priority="15">
      <formula>$AP24&gt;$N24</formula>
    </cfRule>
  </conditionalFormatting>
  <conditionalFormatting sqref="AQ24:AQ173">
    <cfRule type="expression" dxfId="14" priority="14">
      <formula>$AQ24&gt;$O24</formula>
    </cfRule>
  </conditionalFormatting>
  <conditionalFormatting sqref="AR24:AR173">
    <cfRule type="expression" dxfId="13" priority="13">
      <formula>$AR24&gt;$P24</formula>
    </cfRule>
  </conditionalFormatting>
  <conditionalFormatting sqref="AS24:AS173">
    <cfRule type="expression" dxfId="12" priority="12">
      <formula>$AS24&gt;$Q24</formula>
    </cfRule>
  </conditionalFormatting>
  <conditionalFormatting sqref="AT24:AT173">
    <cfRule type="expression" dxfId="11" priority="11">
      <formula>$AT24&gt;$R24</formula>
    </cfRule>
  </conditionalFormatting>
  <conditionalFormatting sqref="AU24:AU173">
    <cfRule type="expression" dxfId="10" priority="10">
      <formula>$AU24&gt;$S24</formula>
    </cfRule>
  </conditionalFormatting>
  <conditionalFormatting sqref="AV24:AV173">
    <cfRule type="expression" dxfId="9" priority="9">
      <formula>$AV24&gt;$T24</formula>
    </cfRule>
  </conditionalFormatting>
  <conditionalFormatting sqref="BF24:BF173">
    <cfRule type="cellIs" dxfId="8" priority="43" operator="greaterThan">
      <formula>2020</formula>
    </cfRule>
  </conditionalFormatting>
  <conditionalFormatting sqref="BG24:BG173">
    <cfRule type="expression" dxfId="7" priority="42">
      <formula>$BF24&gt;2020</formula>
    </cfRule>
  </conditionalFormatting>
  <conditionalFormatting sqref="BH24:BH173">
    <cfRule type="expression" dxfId="6" priority="41">
      <formula>$BF24&gt;2020</formula>
    </cfRule>
  </conditionalFormatting>
  <conditionalFormatting sqref="BI24:BI173">
    <cfRule type="expression" dxfId="5" priority="40">
      <formula>$BF24&gt;2020</formula>
    </cfRule>
  </conditionalFormatting>
  <conditionalFormatting sqref="BJ24:BR173">
    <cfRule type="cellIs" dxfId="4" priority="39" operator="lessThan">
      <formula>365</formula>
    </cfRule>
  </conditionalFormatting>
  <conditionalFormatting sqref="BS24:BS173">
    <cfRule type="cellIs" dxfId="3" priority="8" operator="greaterThan">
      <formula>2020</formula>
    </cfRule>
  </conditionalFormatting>
  <conditionalFormatting sqref="BT24:BT173">
    <cfRule type="expression" dxfId="2" priority="7">
      <formula>$BS24&gt;2020</formula>
    </cfRule>
  </conditionalFormatting>
  <conditionalFormatting sqref="BU24:BU173">
    <cfRule type="expression" dxfId="1" priority="6">
      <formula>$BS24&gt;2020</formula>
    </cfRule>
  </conditionalFormatting>
  <conditionalFormatting sqref="BV24:BV173">
    <cfRule type="expression" dxfId="0" priority="5">
      <formula>$BS24&gt;2020</formula>
    </cfRule>
  </conditionalFormatting>
  <dataValidations count="5">
    <dataValidation type="date" allowBlank="1" showInputMessage="1" showErrorMessage="1" error="Lūdzu ievadiet datumu laika posmā no 01.01.2021 līz 31.12.2029" sqref="J24:K173" xr:uid="{C0209108-9BC5-4A20-AE04-D5C769185766}">
      <formula1>44197</formula1>
      <formula2>47483</formula2>
    </dataValidation>
    <dataValidation type="date" allowBlank="1" showInputMessage="1" showErrorMessage="1" error="Lūdzu norādiet datumu laika periodā no 01.01.2021 līdz 31.12.2029" sqref="C21:C22" xr:uid="{49697544-57C8-4095-B2E5-F767FFD1D2C9}">
      <formula1>44197</formula1>
      <formula2>47483</formula2>
    </dataValidation>
    <dataValidation type="decimal" allowBlank="1" showInputMessage="1" showErrorMessage="1" error="Lūdzu ievadiet skaitlisku vērtību" sqref="L24:T173" xr:uid="{0FAEED3C-8E28-430D-B54B-15C2F4ACA788}">
      <formula1>0</formula1>
      <formula2>100</formula2>
    </dataValidation>
    <dataValidation type="date" allowBlank="1" showInputMessage="1" showErrorMessage="1" error="Lūdzu ievadiet datumu periodā no 01.01.2021 līz 31.12.2029, kā arī pārliecinieties par datuma ievades korektu formātu, tas var būt atšķirīgs starp programmatūru versijām vai pielāgojumiem programmatūrā. " sqref="C24:D27" xr:uid="{A734744C-0106-48D8-B79F-6D67B4051680}">
      <formula1>44197</formula1>
      <formula2>47483</formula2>
    </dataValidation>
    <dataValidation type="decimal" allowBlank="1" showInputMessage="1" showErrorMessage="1" sqref="F24:G27" xr:uid="{00BFB865-79C3-4597-B664-E26933859624}">
      <formula1>0</formula1>
      <formula2>1000</formula2>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d659194-de00-4ccd-bb95-b10d17529a5f">
      <Terms xmlns="http://schemas.microsoft.com/office/infopath/2007/PartnerControls"/>
    </lcf76f155ced4ddcb4097134ff3c332f>
    <TaxCatchAll xmlns="027db945-d6b9-442b-b2c1-2b991705272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A3E4018BECFA2041A654C630CBF3D616" ma:contentTypeVersion="16" ma:contentTypeDescription="Izveidot jaunu dokumentu." ma:contentTypeScope="" ma:versionID="a5fb4dc36f1129be75ca9ba4c929efb4">
  <xsd:schema xmlns:xsd="http://www.w3.org/2001/XMLSchema" xmlns:xs="http://www.w3.org/2001/XMLSchema" xmlns:p="http://schemas.microsoft.com/office/2006/metadata/properties" xmlns:ns2="bd659194-de00-4ccd-bb95-b10d17529a5f" xmlns:ns3="027db945-d6b9-442b-b2c1-2b991705272a" targetNamespace="http://schemas.microsoft.com/office/2006/metadata/properties" ma:root="true" ma:fieldsID="e14f405282eccbbee873715015b6fa7c" ns2:_="" ns3:_="">
    <xsd:import namespace="bd659194-de00-4ccd-bb95-b10d17529a5f"/>
    <xsd:import namespace="027db945-d6b9-442b-b2c1-2b991705272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bjectDetectorVersions" minOccurs="0"/>
                <xsd:element ref="ns2:MediaServiceSearchProperties"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59194-de00-4ccd-bb95-b10d17529a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description="" ma:indexed="true"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7db945-d6b9-442b-b2c1-2b991705272a" elementFormDefault="qualified">
    <xsd:import namespace="http://schemas.microsoft.com/office/2006/documentManagement/types"/>
    <xsd:import namespace="http://schemas.microsoft.com/office/infopath/2007/PartnerControls"/>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element name="TaxCatchAll" ma:index="22" nillable="true" ma:displayName="Taxonomy Catch All Column" ma:hidden="true" ma:list="{e0a5c478-70da-4e6f-b4c8-7ea1b194223d}" ma:internalName="TaxCatchAll" ma:showField="CatchAllData" ma:web="027db945-d6b9-442b-b2c1-2b99170527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DAD890-3968-46E4-B9D2-94FED063759D}">
  <ds:schemaRefs>
    <ds:schemaRef ds:uri="http://schemas.microsoft.com/office/2006/documentManagement/types"/>
    <ds:schemaRef ds:uri="http://purl.org/dc/dcmitype/"/>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49530a45-6723-4778-8b7f-9229299e4090"/>
    <ds:schemaRef ds:uri="f9267118-0344-4707-a2a7-9fba31ee934e"/>
    <ds:schemaRef ds:uri="http://purl.org/dc/terms/"/>
    <ds:schemaRef ds:uri="http://purl.org/dc/elements/1.1/"/>
    <ds:schemaRef ds:uri="bd659194-de00-4ccd-bb95-b10d17529a5f"/>
    <ds:schemaRef ds:uri="027db945-d6b9-442b-b2c1-2b991705272a"/>
  </ds:schemaRefs>
</ds:datastoreItem>
</file>

<file path=customXml/itemProps2.xml><?xml version="1.0" encoding="utf-8"?>
<ds:datastoreItem xmlns:ds="http://schemas.openxmlformats.org/officeDocument/2006/customXml" ds:itemID="{E6E037CC-75FB-4BF0-92E1-C5A25E6DB2EE}"/>
</file>

<file path=customXml/itemProps3.xml><?xml version="1.0" encoding="utf-8"?>
<ds:datastoreItem xmlns:ds="http://schemas.openxmlformats.org/officeDocument/2006/customXml" ds:itemID="{C617BD27-3EB1-46B2-AEC3-7DB3D6B7F6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Ikgadējais atvaļinājums</vt:lpstr>
      <vt:lpstr>Ikgadējais + papildatvaļinājums</vt:lpstr>
      <vt:lpstr>Piemēri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pasts@cfla.gov.lv</dc:creator>
  <cp:keywords/>
  <dc:description/>
  <cp:lastModifiedBy>Marta Puriņa</cp:lastModifiedBy>
  <cp:revision/>
  <dcterms:created xsi:type="dcterms:W3CDTF">2025-05-23T11:46:38Z</dcterms:created>
  <dcterms:modified xsi:type="dcterms:W3CDTF">2025-08-01T11:26:27Z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0x010100A3E4018BECFA2041A654C630CBF3D616</vt:lpwstr>
  </property>
  <property fmtid="{D5CDD505-2E9C-101B-9397-08002B2CF9AE}" pid="3" name="MediaServiceImageTags">
    <vt:lpwstr/>
  </property>
</Properties>
</file>