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flagovlv.sharepoint.com/sites/PAN/Shared Documents/21-27/1.2.1.1 Atbalsts jaunu produktu attīstībai/3.kārta 2.uzsaukums/1.Atlases sagatavošana/Nolikums/3_Gala_nolikums/2026.01.15_tehniski prec/"/>
    </mc:Choice>
  </mc:AlternateContent>
  <xr:revisionPtr revIDLastSave="49" documentId="8_{E63D506C-D59B-4E00-809C-FACB08B5348D}" xr6:coauthVersionLast="47" xr6:coauthVersionMax="47" xr10:uidLastSave="{D7A7648D-BC6B-4CE6-9D63-A3564358BD81}"/>
  <bookViews>
    <workbookView xWindow="-108" yWindow="-108" windowWidth="23256" windowHeight="12456" xr2:uid="{F16F4980-315F-4E34-9009-7CD7D7563E3D}"/>
  </bookViews>
  <sheets>
    <sheet name="Budžeta kopsavilkums" sheetId="1" r:id="rId1"/>
    <sheet name="Izmaksu pamatojums" sheetId="12" r:id="rId2"/>
    <sheet name="KPVIS" sheetId="11" r:id="rId3"/>
    <sheet name="Intensitātes aprēķins" sheetId="7" r:id="rId4"/>
    <sheet name="Finansēšanas plāns" sheetId="10" r:id="rId5"/>
    <sheet name="Dati" sheetId="8" r:id="rId6"/>
  </sheets>
  <definedNames>
    <definedName name="_xlnm._FilterDatabase" localSheetId="0" hidden="1">'Budžeta kopsavilkums'!$A$3:$L$178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5" i="11" l="1"/>
  <c r="G2" i="11"/>
  <c r="G120" i="11"/>
  <c r="G84" i="11"/>
  <c r="G116" i="11"/>
  <c r="G112" i="11"/>
  <c r="G108" i="11"/>
  <c r="G107" i="11"/>
  <c r="G106" i="11"/>
  <c r="G102" i="11"/>
  <c r="G101" i="11"/>
  <c r="G93" i="11"/>
  <c r="G89" i="11"/>
  <c r="G83" i="11"/>
  <c r="G79" i="11"/>
  <c r="G75" i="11"/>
  <c r="G71" i="11"/>
  <c r="G70" i="11"/>
  <c r="G66" i="11"/>
  <c r="G62" i="11"/>
  <c r="G57" i="11"/>
  <c r="G44" i="11"/>
  <c r="G39" i="11"/>
  <c r="G35" i="11"/>
  <c r="G31" i="11"/>
  <c r="G26" i="11"/>
  <c r="G22" i="11"/>
  <c r="G18" i="11"/>
  <c r="G3" i="11"/>
  <c r="G124" i="11"/>
  <c r="H97" i="11" s="1"/>
  <c r="G30" i="11"/>
  <c r="G17" i="11"/>
  <c r="G43" i="11"/>
  <c r="G16" i="11"/>
  <c r="G7" i="11" a="1"/>
  <c r="G7" i="11"/>
  <c r="G6" i="11" a="1"/>
  <c r="G6" i="11"/>
  <c r="G5" i="11" a="1"/>
  <c r="G5" i="11"/>
  <c r="G4" i="11" s="1"/>
  <c r="G90" i="11" a="1"/>
  <c r="G90" i="11"/>
  <c r="G91" i="11" a="1"/>
  <c r="G91" i="11"/>
  <c r="G92" i="11" a="1"/>
  <c r="G92" i="11"/>
  <c r="G94" i="11" a="1"/>
  <c r="G94" i="11"/>
  <c r="G95" i="11" a="1"/>
  <c r="G95" i="11"/>
  <c r="G96" i="11" a="1"/>
  <c r="G96" i="11"/>
  <c r="G109" i="11" a="1"/>
  <c r="G109" i="11"/>
  <c r="G110" i="11" a="1"/>
  <c r="G110" i="11"/>
  <c r="G111" i="11" a="1"/>
  <c r="G111" i="11"/>
  <c r="G113" i="11" a="1"/>
  <c r="G113" i="11"/>
  <c r="G114" i="11" a="1"/>
  <c r="G114" i="11"/>
  <c r="G115" i="11" a="1"/>
  <c r="G115" i="11"/>
  <c r="D18" i="11"/>
  <c r="G117" i="11" a="1"/>
  <c r="G117" i="11"/>
  <c r="D22" i="11"/>
  <c r="G119" i="11" a="1"/>
  <c r="G119" i="11"/>
  <c r="D26" i="11"/>
  <c r="D123" i="11" a="1"/>
  <c r="D123" i="11"/>
  <c r="D31" i="11"/>
  <c r="D122" i="11" a="1"/>
  <c r="D122" i="11"/>
  <c r="D121" i="11" a="1"/>
  <c r="D121" i="11"/>
  <c r="D119" i="11" a="1"/>
  <c r="D119" i="11"/>
  <c r="D118" i="11" a="1"/>
  <c r="D118" i="11"/>
  <c r="D45" i="11"/>
  <c r="D117" i="11" a="1"/>
  <c r="D117" i="11"/>
  <c r="D49" i="11"/>
  <c r="D114" i="11" a="1"/>
  <c r="D114" i="11"/>
  <c r="D53" i="11"/>
  <c r="D113" i="11" a="1"/>
  <c r="D113" i="11"/>
  <c r="D58" i="11"/>
  <c r="D115" i="11" a="1"/>
  <c r="D115" i="11"/>
  <c r="D109" i="11" a="1"/>
  <c r="D109" i="11"/>
  <c r="D62" i="11"/>
  <c r="D66" i="11"/>
  <c r="D71" i="11"/>
  <c r="D75" i="11"/>
  <c r="D79" i="11"/>
  <c r="D85" i="11"/>
  <c r="D89" i="11"/>
  <c r="D93" i="11"/>
  <c r="D108" i="11"/>
  <c r="D112" i="11"/>
  <c r="D116" i="11"/>
  <c r="I124" i="11"/>
  <c r="G53" i="11"/>
  <c r="G49" i="11"/>
  <c r="G45" i="11"/>
  <c r="G97" i="11"/>
  <c r="D111" i="11" a="1"/>
  <c r="D111" i="11" s="1"/>
  <c r="D110" i="11" a="1"/>
  <c r="D110" i="11" s="1"/>
  <c r="D105" i="11" a="1"/>
  <c r="D105" i="11" s="1"/>
  <c r="D104" i="11" a="1"/>
  <c r="D104" i="11" s="1"/>
  <c r="D103" i="11" a="1"/>
  <c r="D103" i="11" s="1"/>
  <c r="D100" i="11" a="1"/>
  <c r="D100" i="11" s="1"/>
  <c r="D99" i="11" a="1"/>
  <c r="D99" i="11" s="1"/>
  <c r="D98" i="11" a="1"/>
  <c r="D98" i="11"/>
  <c r="D96" i="11" a="1"/>
  <c r="D96" i="11" s="1"/>
  <c r="D95" i="11" a="1"/>
  <c r="D95" i="11" s="1"/>
  <c r="D94" i="11" a="1"/>
  <c r="D94" i="11" s="1"/>
  <c r="D92" i="11" a="1"/>
  <c r="D92" i="11"/>
  <c r="D91" i="11" a="1"/>
  <c r="D91" i="11" s="1"/>
  <c r="D90" i="11" a="1"/>
  <c r="D90" i="11" s="1"/>
  <c r="D88" i="11" a="1"/>
  <c r="D88" i="11" s="1"/>
  <c r="D87" i="11" a="1"/>
  <c r="D87" i="11" s="1"/>
  <c r="D86" i="11" a="1"/>
  <c r="D86" i="11" s="1"/>
  <c r="D82" i="11" a="1"/>
  <c r="D82" i="11" s="1"/>
  <c r="D81" i="11" a="1"/>
  <c r="D81" i="11" s="1"/>
  <c r="D80" i="11" a="1"/>
  <c r="D80" i="11" s="1"/>
  <c r="D78" i="11" a="1"/>
  <c r="D78" i="11" s="1"/>
  <c r="D77" i="11" a="1"/>
  <c r="D77" i="11" s="1"/>
  <c r="D76" i="11" a="1"/>
  <c r="D76" i="11" s="1"/>
  <c r="D74" i="11" a="1"/>
  <c r="D74" i="11" s="1"/>
  <c r="D73" i="11" a="1"/>
  <c r="D73" i="11" s="1"/>
  <c r="D72" i="11" a="1"/>
  <c r="D72" i="11" s="1"/>
  <c r="D69" i="11" a="1"/>
  <c r="D69" i="11" s="1"/>
  <c r="D68" i="11" a="1"/>
  <c r="D68" i="11" s="1"/>
  <c r="D67" i="11" a="1"/>
  <c r="D67" i="11" s="1"/>
  <c r="D65" i="11" a="1"/>
  <c r="D65" i="11"/>
  <c r="D64" i="11" a="1"/>
  <c r="D64" i="11" s="1"/>
  <c r="D63" i="11" a="1"/>
  <c r="D63" i="11" s="1"/>
  <c r="D61" i="11" a="1"/>
  <c r="D61" i="11" s="1"/>
  <c r="D60" i="11" a="1"/>
  <c r="D60" i="11" s="1"/>
  <c r="D59" i="11" a="1"/>
  <c r="D59" i="11" s="1"/>
  <c r="D56" i="11" a="1"/>
  <c r="D56" i="11"/>
  <c r="D55" i="11" a="1"/>
  <c r="D55" i="11" s="1"/>
  <c r="D54" i="11" a="1"/>
  <c r="D54" i="11" s="1"/>
  <c r="D52" i="11" a="1"/>
  <c r="D52" i="11" s="1"/>
  <c r="D51" i="11" a="1"/>
  <c r="D51" i="11" s="1"/>
  <c r="D50" i="11" a="1"/>
  <c r="D50" i="11" s="1"/>
  <c r="D48" i="11" a="1"/>
  <c r="D48" i="11"/>
  <c r="D47" i="11" a="1"/>
  <c r="D47" i="11" s="1"/>
  <c r="D46" i="11" a="1"/>
  <c r="D46" i="11"/>
  <c r="D42" i="11" a="1"/>
  <c r="D42" i="11"/>
  <c r="D41" i="11" a="1"/>
  <c r="D41" i="11"/>
  <c r="D40" i="11" a="1"/>
  <c r="D40" i="11" s="1"/>
  <c r="D38" i="11" a="1"/>
  <c r="D38" i="11"/>
  <c r="D37" i="11" a="1"/>
  <c r="D37" i="11" s="1"/>
  <c r="D36" i="11" a="1"/>
  <c r="D36" i="11"/>
  <c r="D34" i="11" a="1"/>
  <c r="D34" i="11" s="1"/>
  <c r="D33" i="11" a="1"/>
  <c r="D33" i="11" s="1"/>
  <c r="D32" i="11" a="1"/>
  <c r="D32" i="11" s="1"/>
  <c r="D29" i="11" a="1"/>
  <c r="D29" i="11"/>
  <c r="D28" i="11" a="1"/>
  <c r="D28" i="11"/>
  <c r="D27" i="11" a="1"/>
  <c r="D27" i="11" s="1"/>
  <c r="D25" i="11" a="1"/>
  <c r="D25" i="11" s="1"/>
  <c r="D24" i="11" a="1"/>
  <c r="D24" i="11" s="1"/>
  <c r="D23" i="11" a="1"/>
  <c r="D23" i="11" s="1"/>
  <c r="D21" i="11" a="1"/>
  <c r="D21" i="11" s="1"/>
  <c r="D20" i="11" a="1"/>
  <c r="D20" i="11" s="1"/>
  <c r="D19" i="11" a="1"/>
  <c r="D19" i="11" s="1"/>
  <c r="D15" i="11" a="1"/>
  <c r="D15" i="11" s="1"/>
  <c r="D14" i="11" a="1"/>
  <c r="D14" i="11" s="1"/>
  <c r="D13" i="11" a="1"/>
  <c r="D13" i="11" s="1"/>
  <c r="D11" i="11" a="1"/>
  <c r="D11" i="11" s="1"/>
  <c r="D10" i="11" a="1"/>
  <c r="D10" i="11" s="1"/>
  <c r="D9" i="11" a="1"/>
  <c r="D9" i="11" s="1"/>
  <c r="D7" i="11" a="1"/>
  <c r="D7" i="11" s="1"/>
  <c r="D6" i="11" a="1"/>
  <c r="D6" i="11" s="1"/>
  <c r="D5" i="11" a="1"/>
  <c r="D5" i="11" s="1"/>
  <c r="G99" i="11" a="1"/>
  <c r="G99" i="11" s="1"/>
  <c r="G87" i="11" a="1"/>
  <c r="G87" i="11"/>
  <c r="G72" i="11" a="1"/>
  <c r="G72" i="11" s="1"/>
  <c r="G61" i="11" a="1"/>
  <c r="G61" i="11" s="1"/>
  <c r="G55" i="11" a="1"/>
  <c r="G55" i="11" s="1"/>
  <c r="G54" i="11" a="1"/>
  <c r="G54" i="11" s="1"/>
  <c r="G52" i="11" a="1"/>
  <c r="G52" i="11" s="1"/>
  <c r="G51" i="11" a="1"/>
  <c r="G51" i="11" s="1"/>
  <c r="G50" i="11" a="1"/>
  <c r="G50" i="11" s="1"/>
  <c r="G47" i="11" a="1"/>
  <c r="G47" i="11" s="1"/>
  <c r="G48" i="11" a="1"/>
  <c r="G48" i="11" s="1"/>
  <c r="G46" i="11" a="1"/>
  <c r="G46" i="11" s="1"/>
  <c r="G19" i="11" a="1"/>
  <c r="G19" i="11" s="1"/>
  <c r="G20" i="11" a="1"/>
  <c r="G20" i="11" s="1"/>
  <c r="G21" i="11" a="1"/>
  <c r="G21" i="11" s="1"/>
  <c r="G23" i="11" a="1"/>
  <c r="G23" i="11" s="1"/>
  <c r="G103" i="11" a="1"/>
  <c r="G103" i="11" s="1"/>
  <c r="G123" i="11" a="1"/>
  <c r="G123" i="11" s="1"/>
  <c r="G122" i="11" a="1"/>
  <c r="G122" i="11" s="1"/>
  <c r="G121" i="11" a="1"/>
  <c r="G121" i="11" s="1"/>
  <c r="G98" i="11" a="1"/>
  <c r="G98" i="11" s="1"/>
  <c r="G88" i="11" a="1"/>
  <c r="G88" i="11" s="1"/>
  <c r="G86" i="11" a="1"/>
  <c r="G86" i="11" s="1"/>
  <c r="E25" i="11" a="1"/>
  <c r="E25" i="11"/>
  <c r="G69" i="11" a="1"/>
  <c r="G69" i="11" s="1"/>
  <c r="G56" i="11" a="1"/>
  <c r="G56" i="11" s="1"/>
  <c r="G82" i="11" a="1"/>
  <c r="G82" i="11"/>
  <c r="G81" i="11" a="1"/>
  <c r="G81" i="11" s="1"/>
  <c r="G80" i="11" a="1"/>
  <c r="G80" i="11" s="1"/>
  <c r="G78" i="11" a="1"/>
  <c r="G78" i="11" s="1"/>
  <c r="G77" i="11" a="1"/>
  <c r="G77" i="11"/>
  <c r="G76" i="11" a="1"/>
  <c r="G76" i="11" s="1"/>
  <c r="G74" i="11" a="1"/>
  <c r="G74" i="11" s="1"/>
  <c r="G73" i="11" a="1"/>
  <c r="G73" i="11" s="1"/>
  <c r="G68" i="11" a="1"/>
  <c r="G68" i="11"/>
  <c r="G67" i="11" a="1"/>
  <c r="G67" i="11" s="1"/>
  <c r="G65" i="11" a="1"/>
  <c r="G65" i="11" s="1"/>
  <c r="G64" i="11" a="1"/>
  <c r="G64" i="11"/>
  <c r="G63" i="11" a="1"/>
  <c r="G63" i="11" s="1"/>
  <c r="G60" i="11" a="1"/>
  <c r="G60" i="11" s="1"/>
  <c r="G59" i="11" a="1"/>
  <c r="G59" i="11" s="1"/>
  <c r="G42" i="11" a="1"/>
  <c r="G42" i="11" s="1"/>
  <c r="G41" i="11" a="1"/>
  <c r="G41" i="11" s="1"/>
  <c r="G40" i="11" a="1"/>
  <c r="G40" i="11"/>
  <c r="G38" i="11" a="1"/>
  <c r="G38" i="11"/>
  <c r="G37" i="11" a="1"/>
  <c r="G37" i="11"/>
  <c r="G36" i="11" a="1"/>
  <c r="G36" i="11"/>
  <c r="G34" i="11" a="1"/>
  <c r="G34" i="11"/>
  <c r="G33" i="11" a="1"/>
  <c r="G33" i="11"/>
  <c r="G32" i="11" a="1"/>
  <c r="G32" i="11"/>
  <c r="G29" i="11" a="1"/>
  <c r="G29" i="11"/>
  <c r="G28" i="11" a="1"/>
  <c r="G28" i="11" s="1"/>
  <c r="G27" i="11" a="1"/>
  <c r="G27" i="11" s="1"/>
  <c r="G25" i="11" a="1"/>
  <c r="G25" i="11"/>
  <c r="G24" i="11" a="1"/>
  <c r="G24" i="11"/>
  <c r="E100" i="11" a="1"/>
  <c r="E100" i="11" s="1"/>
  <c r="E99" i="11" a="1"/>
  <c r="E99" i="11" s="1"/>
  <c r="E98" i="11" a="1"/>
  <c r="E98" i="11" s="1"/>
  <c r="E29" i="11" a="1"/>
  <c r="E29" i="11" s="1"/>
  <c r="E28" i="11" a="1"/>
  <c r="E28" i="11" s="1"/>
  <c r="E27" i="11" a="1"/>
  <c r="E27" i="11" s="1"/>
  <c r="E24" i="11" a="1"/>
  <c r="E24" i="11" s="1"/>
  <c r="E23" i="11" a="1"/>
  <c r="E23" i="11" s="1"/>
  <c r="E21" i="11" a="1"/>
  <c r="E21" i="11"/>
  <c r="E20" i="11" a="1"/>
  <c r="E20" i="11"/>
  <c r="E19" i="11" a="1"/>
  <c r="E19" i="11" s="1"/>
  <c r="E82" i="11" a="1"/>
  <c r="E82" i="11" s="1"/>
  <c r="E81" i="11" a="1"/>
  <c r="E81" i="11" s="1"/>
  <c r="E80" i="11" a="1"/>
  <c r="E80" i="11" s="1"/>
  <c r="E78" i="11" a="1"/>
  <c r="E78" i="11"/>
  <c r="E77" i="11" a="1"/>
  <c r="E77" i="11" s="1"/>
  <c r="E76" i="11" a="1"/>
  <c r="E76" i="11" s="1"/>
  <c r="E74" i="11" a="1"/>
  <c r="E74" i="11" s="1"/>
  <c r="E73" i="11" a="1"/>
  <c r="E73" i="11" s="1"/>
  <c r="E72" i="11" a="1"/>
  <c r="E72" i="11" s="1"/>
  <c r="E69" i="11" a="1"/>
  <c r="E69" i="11" s="1"/>
  <c r="E68" i="11" a="1"/>
  <c r="E68" i="11" s="1"/>
  <c r="E67" i="11" a="1"/>
  <c r="E67" i="11" s="1"/>
  <c r="E65" i="11" a="1"/>
  <c r="E65" i="11" s="1"/>
  <c r="E64" i="11" a="1"/>
  <c r="E64" i="11" s="1"/>
  <c r="E63" i="11" a="1"/>
  <c r="E63" i="11" s="1"/>
  <c r="E61" i="11" a="1"/>
  <c r="E61" i="11" s="1"/>
  <c r="E60" i="11" a="1"/>
  <c r="E60" i="11" s="1"/>
  <c r="E59" i="11" a="1"/>
  <c r="E59" i="11" s="1"/>
  <c r="E46" i="11" a="1"/>
  <c r="E46" i="11" s="1"/>
  <c r="E15" i="11" a="1"/>
  <c r="E15" i="11" s="1"/>
  <c r="G14" i="11" a="1"/>
  <c r="G14" i="11" s="1"/>
  <c r="E14" i="11" a="1"/>
  <c r="E14" i="11" s="1"/>
  <c r="E13" i="11" a="1"/>
  <c r="E13" i="11" s="1"/>
  <c r="G11" i="11" a="1"/>
  <c r="G11" i="11" s="1"/>
  <c r="E11" i="11" a="1"/>
  <c r="E11" i="11" s="1"/>
  <c r="E10" i="11" a="1"/>
  <c r="E10" i="11" s="1"/>
  <c r="E9" i="11" a="1"/>
  <c r="E9" i="11" s="1"/>
  <c r="E7" i="11" a="1"/>
  <c r="E7" i="11" s="1"/>
  <c r="E6" i="11" a="1"/>
  <c r="E6" i="11" s="1"/>
  <c r="E5" i="11" a="1"/>
  <c r="E5" i="11" s="1"/>
  <c r="E42" i="11" a="1"/>
  <c r="E42" i="11" s="1"/>
  <c r="E41" i="11" a="1"/>
  <c r="E41" i="11" s="1"/>
  <c r="E40" i="11" a="1"/>
  <c r="E40" i="11" s="1"/>
  <c r="E38" i="11" a="1"/>
  <c r="E38" i="11" s="1"/>
  <c r="E37" i="11" a="1"/>
  <c r="E37" i="11" s="1"/>
  <c r="E36" i="11" a="1"/>
  <c r="E36" i="11" s="1"/>
  <c r="E34" i="11" a="1"/>
  <c r="E34" i="11" s="1"/>
  <c r="E33" i="11" a="1"/>
  <c r="E33" i="11" s="1"/>
  <c r="E32" i="11" a="1"/>
  <c r="E32" i="11" s="1"/>
  <c r="C185" i="1"/>
  <c r="E184" i="1"/>
  <c r="D184" i="1"/>
  <c r="C184" i="1"/>
  <c r="E183" i="1"/>
  <c r="D183" i="1"/>
  <c r="C183" i="1"/>
  <c r="E182" i="1"/>
  <c r="D182" i="1"/>
  <c r="J22" i="1"/>
  <c r="J23" i="1"/>
  <c r="J49" i="1"/>
  <c r="J46" i="1"/>
  <c r="J52" i="1"/>
  <c r="J51" i="1"/>
  <c r="J50" i="1"/>
  <c r="J48" i="1"/>
  <c r="J47" i="1"/>
  <c r="J45" i="1"/>
  <c r="J44" i="1"/>
  <c r="J43" i="1"/>
  <c r="J159" i="1"/>
  <c r="J158" i="1"/>
  <c r="J157" i="1"/>
  <c r="J156" i="1"/>
  <c r="J155" i="1"/>
  <c r="J95" i="1"/>
  <c r="J91" i="1"/>
  <c r="J90" i="1"/>
  <c r="J89" i="1"/>
  <c r="J88" i="1"/>
  <c r="J87" i="1"/>
  <c r="J86" i="1"/>
  <c r="J85" i="1"/>
  <c r="J84" i="1"/>
  <c r="J83" i="1"/>
  <c r="J59" i="1"/>
  <c r="J64" i="1"/>
  <c r="J63" i="1"/>
  <c r="J62" i="1"/>
  <c r="J61" i="1"/>
  <c r="J60" i="1"/>
  <c r="H101" i="11" l="1"/>
  <c r="H116" i="11"/>
  <c r="H112" i="11"/>
  <c r="D4" i="11"/>
  <c r="D35" i="11"/>
  <c r="D39" i="11"/>
  <c r="J38" i="1"/>
  <c r="J37" i="1"/>
  <c r="J36" i="1"/>
  <c r="J35" i="1"/>
  <c r="J34" i="1"/>
  <c r="J33" i="1"/>
  <c r="J32" i="1"/>
  <c r="J31" i="1"/>
  <c r="J30" i="1"/>
  <c r="J29" i="1"/>
  <c r="J16" i="1"/>
  <c r="J15" i="1"/>
  <c r="J14" i="1"/>
  <c r="J13" i="1"/>
  <c r="J12" i="1"/>
  <c r="J167" i="1"/>
  <c r="J168" i="1"/>
  <c r="J169" i="1"/>
  <c r="J170" i="1"/>
  <c r="J171" i="1"/>
  <c r="J172" i="1"/>
  <c r="J173" i="1"/>
  <c r="J174" i="1"/>
  <c r="J175" i="1"/>
  <c r="J166" i="1"/>
  <c r="J146" i="1"/>
  <c r="J147" i="1"/>
  <c r="J148" i="1"/>
  <c r="J149" i="1"/>
  <c r="J150" i="1"/>
  <c r="J151" i="1"/>
  <c r="J152" i="1"/>
  <c r="J153" i="1"/>
  <c r="J154" i="1"/>
  <c r="J160" i="1"/>
  <c r="J161" i="1"/>
  <c r="J162" i="1"/>
  <c r="J163" i="1"/>
  <c r="J164" i="1"/>
  <c r="J145" i="1"/>
  <c r="J134" i="1"/>
  <c r="J135" i="1"/>
  <c r="J136" i="1"/>
  <c r="J137" i="1"/>
  <c r="J138" i="1"/>
  <c r="J139" i="1"/>
  <c r="J140" i="1"/>
  <c r="J141" i="1"/>
  <c r="J142" i="1"/>
  <c r="J133" i="1"/>
  <c r="J123" i="1"/>
  <c r="D185" i="1" s="1"/>
  <c r="E16" i="7" s="1"/>
  <c r="J124" i="1"/>
  <c r="E185" i="1" s="1"/>
  <c r="E23" i="7" s="1"/>
  <c r="J125" i="1"/>
  <c r="J126" i="1"/>
  <c r="J127" i="1"/>
  <c r="J128" i="1"/>
  <c r="J129" i="1"/>
  <c r="J130" i="1"/>
  <c r="J131" i="1"/>
  <c r="J122" i="1"/>
  <c r="J121" i="1" s="1"/>
  <c r="J112" i="1"/>
  <c r="J113" i="1"/>
  <c r="J114" i="1"/>
  <c r="E8" i="7" s="1"/>
  <c r="J115" i="1"/>
  <c r="J116" i="1"/>
  <c r="J117" i="1"/>
  <c r="J118" i="1"/>
  <c r="J119" i="1"/>
  <c r="J120" i="1"/>
  <c r="J111" i="1"/>
  <c r="J100" i="1"/>
  <c r="J101" i="1"/>
  <c r="J102" i="1"/>
  <c r="J103" i="1"/>
  <c r="J104" i="1"/>
  <c r="J105" i="1"/>
  <c r="J106" i="1"/>
  <c r="J107" i="1"/>
  <c r="J108" i="1"/>
  <c r="J99" i="1"/>
  <c r="J98" i="1" s="1"/>
  <c r="J79" i="1"/>
  <c r="J80" i="1"/>
  <c r="J81" i="1"/>
  <c r="J82" i="1"/>
  <c r="J92" i="1"/>
  <c r="J93" i="1"/>
  <c r="J94" i="1"/>
  <c r="J96" i="1"/>
  <c r="J97" i="1"/>
  <c r="J78" i="1"/>
  <c r="J77" i="1" s="1"/>
  <c r="J55" i="1"/>
  <c r="J67" i="1"/>
  <c r="J68" i="1"/>
  <c r="J69" i="1"/>
  <c r="J70" i="1"/>
  <c r="J71" i="1"/>
  <c r="J72" i="1"/>
  <c r="J73" i="1"/>
  <c r="J74" i="1"/>
  <c r="J75" i="1"/>
  <c r="J76" i="1"/>
  <c r="J56" i="1"/>
  <c r="J57" i="1"/>
  <c r="J58" i="1"/>
  <c r="J25" i="1"/>
  <c r="J26" i="1"/>
  <c r="J27" i="1"/>
  <c r="J28" i="1"/>
  <c r="J39" i="1"/>
  <c r="J40" i="1"/>
  <c r="J41" i="1"/>
  <c r="J42" i="1"/>
  <c r="J53" i="1"/>
  <c r="J24" i="1"/>
  <c r="J11" i="1"/>
  <c r="J10" i="1"/>
  <c r="J9" i="1"/>
  <c r="J8" i="1"/>
  <c r="J17" i="1"/>
  <c r="J18" i="1"/>
  <c r="J19" i="1"/>
  <c r="J20" i="1"/>
  <c r="J21" i="1"/>
  <c r="J7" i="1"/>
  <c r="E121" i="11" a="1"/>
  <c r="E121" i="11" s="1"/>
  <c r="E123" i="11" a="1"/>
  <c r="E123" i="11" s="1"/>
  <c r="E122" i="11" a="1"/>
  <c r="E122" i="11" s="1"/>
  <c r="E105" i="11" a="1"/>
  <c r="E105" i="11" s="1"/>
  <c r="E104" i="11" a="1"/>
  <c r="E104" i="11" s="1"/>
  <c r="E103" i="11" a="1"/>
  <c r="E103" i="11" s="1"/>
  <c r="E119" i="11" a="1"/>
  <c r="E119" i="11" s="1"/>
  <c r="E118" i="11" a="1"/>
  <c r="E118" i="11" s="1"/>
  <c r="E117" i="11" a="1"/>
  <c r="E117" i="11" s="1"/>
  <c r="E115" i="11" a="1"/>
  <c r="E115" i="11" s="1"/>
  <c r="E114" i="11" a="1"/>
  <c r="E114" i="11" s="1"/>
  <c r="E113" i="11" a="1"/>
  <c r="E113" i="11" s="1"/>
  <c r="E111" i="11" a="1"/>
  <c r="E111" i="11" s="1"/>
  <c r="E110" i="11" a="1"/>
  <c r="E110" i="11" s="1"/>
  <c r="E109" i="11" a="1"/>
  <c r="E109" i="11" s="1"/>
  <c r="E96" i="11" a="1"/>
  <c r="E96" i="11" s="1"/>
  <c r="E95" i="11" a="1"/>
  <c r="E95" i="11" s="1"/>
  <c r="E94" i="11" a="1"/>
  <c r="E94" i="11" s="1"/>
  <c r="E92" i="11" a="1"/>
  <c r="E92" i="11" s="1"/>
  <c r="E91" i="11" a="1"/>
  <c r="E91" i="11" s="1"/>
  <c r="E90" i="11" a="1"/>
  <c r="E90" i="11" s="1"/>
  <c r="E88" i="11" a="1"/>
  <c r="E88" i="11" s="1"/>
  <c r="E87" i="11" a="1"/>
  <c r="E87" i="11" s="1"/>
  <c r="E86" i="11" a="1"/>
  <c r="E86" i="11" s="1"/>
  <c r="E54" i="11" a="1"/>
  <c r="E54" i="11" s="1"/>
  <c r="E55" i="11" a="1"/>
  <c r="E55" i="11" s="1"/>
  <c r="E56" i="11" a="1"/>
  <c r="E56" i="11" s="1"/>
  <c r="E52" i="11" a="1"/>
  <c r="E52" i="11" s="1"/>
  <c r="E51" i="11" a="1"/>
  <c r="E51" i="11" s="1"/>
  <c r="E50" i="11" a="1"/>
  <c r="E50" i="11" s="1"/>
  <c r="E48" i="11" a="1"/>
  <c r="E48" i="11" s="1"/>
  <c r="E47" i="11" a="1"/>
  <c r="E47" i="11" s="1"/>
  <c r="C186" i="1"/>
  <c r="E10" i="7" s="1"/>
  <c r="E15" i="7"/>
  <c r="D187" i="1"/>
  <c r="E18" i="7" s="1"/>
  <c r="E186" i="1"/>
  <c r="E24" i="7" s="1"/>
  <c r="C182" i="1" l="1"/>
  <c r="G118" i="11" a="1"/>
  <c r="G118" i="11" s="1"/>
  <c r="J54" i="1"/>
  <c r="J144" i="1"/>
  <c r="J6" i="1"/>
  <c r="J165" i="1"/>
  <c r="E187" i="1"/>
  <c r="E25" i="7" s="1"/>
  <c r="C187" i="1"/>
  <c r="E11" i="7" s="1"/>
  <c r="E22" i="7"/>
  <c r="J110" i="1"/>
  <c r="D186" i="1"/>
  <c r="E17" i="7" s="1"/>
  <c r="J132" i="1"/>
  <c r="J66" i="1"/>
  <c r="E21" i="7"/>
  <c r="E9" i="7"/>
  <c r="G105" i="11" a="1"/>
  <c r="G105" i="11" s="1"/>
  <c r="D12" i="11"/>
  <c r="D8" i="11"/>
  <c r="G104" i="11" a="1"/>
  <c r="G104" i="11" s="1"/>
  <c r="G100" i="11" a="1"/>
  <c r="G100" i="11" s="1"/>
  <c r="G13" i="11" a="1"/>
  <c r="G13" i="11" s="1"/>
  <c r="G15" i="11" a="1"/>
  <c r="G15" i="11" s="1"/>
  <c r="G10" i="11" a="1"/>
  <c r="G10" i="11" s="1"/>
  <c r="G9" i="11" a="1"/>
  <c r="G9" i="11" s="1"/>
  <c r="G8" i="11" s="1"/>
  <c r="E7" i="7"/>
  <c r="E14" i="7"/>
  <c r="E20" i="7"/>
  <c r="G12" i="11" l="1"/>
  <c r="E26" i="7"/>
  <c r="F26" i="7" s="1"/>
  <c r="G58" i="11"/>
  <c r="J109" i="1"/>
  <c r="J143" i="1"/>
  <c r="E13" i="7"/>
  <c r="E19" i="7" s="1"/>
  <c r="F19" i="7" s="1"/>
  <c r="J65" i="1"/>
  <c r="J5" i="1"/>
  <c r="J4" i="1" s="1"/>
  <c r="E6" i="7"/>
  <c r="E12" i="7" s="1"/>
  <c r="F12" i="7" s="1"/>
  <c r="H3" i="11" l="1"/>
  <c r="B28" i="10"/>
  <c r="C28" i="10" s="1"/>
  <c r="B26" i="10"/>
  <c r="H44" i="11"/>
  <c r="J176" i="1"/>
  <c r="K54" i="1" s="1"/>
  <c r="B12" i="10"/>
  <c r="B11" i="10" s="1"/>
  <c r="B14" i="10"/>
  <c r="C14" i="10" s="1"/>
  <c r="B19" i="10"/>
  <c r="B18" i="10" s="1"/>
  <c r="E27" i="7"/>
  <c r="F27" i="7" s="1"/>
  <c r="B5" i="10" s="1"/>
  <c r="B21" i="10"/>
  <c r="C21" i="10" s="1"/>
  <c r="H106" i="11" l="1"/>
  <c r="H120" i="11"/>
  <c r="H108" i="11"/>
  <c r="H52" i="11"/>
  <c r="H51" i="11"/>
  <c r="H50" i="11"/>
  <c r="H49" i="11"/>
  <c r="H48" i="11"/>
  <c r="H47" i="11"/>
  <c r="H46" i="11"/>
  <c r="H45" i="11"/>
  <c r="H43" i="11"/>
  <c r="H42" i="11"/>
  <c r="H41" i="11"/>
  <c r="H40"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1" i="11"/>
  <c r="H9" i="11"/>
  <c r="H6" i="11"/>
  <c r="H7" i="11"/>
  <c r="H5" i="11"/>
  <c r="H2" i="11"/>
  <c r="H4" i="11"/>
  <c r="H75" i="11"/>
  <c r="H39" i="11"/>
  <c r="K51" i="1"/>
  <c r="K52" i="1"/>
  <c r="K49" i="1"/>
  <c r="K50" i="1"/>
  <c r="K47" i="1"/>
  <c r="K48" i="1"/>
  <c r="K45" i="1"/>
  <c r="K46" i="1"/>
  <c r="K43" i="1"/>
  <c r="K44" i="1"/>
  <c r="K158" i="1"/>
  <c r="K159" i="1"/>
  <c r="K156" i="1"/>
  <c r="K157" i="1"/>
  <c r="K95" i="1"/>
  <c r="K155" i="1"/>
  <c r="K90" i="1"/>
  <c r="K91" i="1"/>
  <c r="K88" i="1"/>
  <c r="K89" i="1"/>
  <c r="K86" i="1"/>
  <c r="K87" i="1"/>
  <c r="K84" i="1"/>
  <c r="K85" i="1"/>
  <c r="K64" i="1"/>
  <c r="K83" i="1"/>
  <c r="K62" i="1"/>
  <c r="K63" i="1"/>
  <c r="K60" i="1"/>
  <c r="K61" i="1"/>
  <c r="K37" i="1"/>
  <c r="K38" i="1"/>
  <c r="K35" i="1"/>
  <c r="K36" i="1"/>
  <c r="K33" i="1"/>
  <c r="K34" i="1"/>
  <c r="K31" i="1"/>
  <c r="K32" i="1"/>
  <c r="K29" i="1"/>
  <c r="K30" i="1"/>
  <c r="B27" i="10"/>
  <c r="C27" i="10" s="1"/>
  <c r="B24" i="10"/>
  <c r="C24" i="10" s="1"/>
  <c r="C26" i="10"/>
  <c r="B25" i="10"/>
  <c r="C25" i="10" s="1"/>
  <c r="K15" i="1"/>
  <c r="K16" i="1"/>
  <c r="K13" i="1"/>
  <c r="K14" i="1"/>
  <c r="K80" i="1"/>
  <c r="K12" i="1"/>
  <c r="H119" i="11"/>
  <c r="H111" i="11"/>
  <c r="H107" i="11"/>
  <c r="H62" i="11"/>
  <c r="H89" i="11"/>
  <c r="H55" i="11"/>
  <c r="H114" i="11"/>
  <c r="H64" i="11"/>
  <c r="H102" i="11"/>
  <c r="H81" i="11"/>
  <c r="H53" i="11"/>
  <c r="H77" i="11"/>
  <c r="H96" i="11"/>
  <c r="H67" i="11"/>
  <c r="H92" i="11"/>
  <c r="H99" i="11"/>
  <c r="H91" i="11"/>
  <c r="H59" i="11"/>
  <c r="H109" i="11"/>
  <c r="H121" i="11"/>
  <c r="H74" i="11"/>
  <c r="H69" i="11"/>
  <c r="H66" i="11"/>
  <c r="H72" i="11"/>
  <c r="H85" i="11"/>
  <c r="H79" i="11"/>
  <c r="H104" i="11"/>
  <c r="H87" i="11"/>
  <c r="H83" i="11"/>
  <c r="H94" i="11"/>
  <c r="H8" i="11"/>
  <c r="H122" i="11"/>
  <c r="H82" i="11"/>
  <c r="H57" i="11"/>
  <c r="H80" i="11"/>
  <c r="H12" i="11"/>
  <c r="H117" i="11"/>
  <c r="H60" i="11"/>
  <c r="H84" i="11"/>
  <c r="H70" i="11"/>
  <c r="H95" i="11"/>
  <c r="H105" i="11"/>
  <c r="H90" i="11"/>
  <c r="H73" i="11"/>
  <c r="H56" i="11"/>
  <c r="H100" i="11"/>
  <c r="H98" i="11"/>
  <c r="H65" i="11"/>
  <c r="H115" i="11"/>
  <c r="H88" i="11"/>
  <c r="H110" i="11"/>
  <c r="H78" i="11"/>
  <c r="H103" i="11"/>
  <c r="H113" i="11"/>
  <c r="H58" i="11"/>
  <c r="H93" i="11"/>
  <c r="H63" i="11"/>
  <c r="H123" i="11"/>
  <c r="H71" i="11"/>
  <c r="H54" i="11"/>
  <c r="H118" i="11"/>
  <c r="H76" i="11"/>
  <c r="H61" i="11"/>
  <c r="H86" i="11"/>
  <c r="H68" i="11"/>
  <c r="B10" i="10"/>
  <c r="C10" i="10" s="1"/>
  <c r="C11" i="10"/>
  <c r="C12" i="10"/>
  <c r="K17" i="1"/>
  <c r="K57" i="1"/>
  <c r="K58" i="1"/>
  <c r="K59" i="1"/>
  <c r="K6" i="1"/>
  <c r="B13" i="10"/>
  <c r="C13" i="10" s="1"/>
  <c r="K7" i="1"/>
  <c r="K8" i="1"/>
  <c r="K10" i="1"/>
  <c r="K11" i="1"/>
  <c r="K18" i="1"/>
  <c r="K19" i="1"/>
  <c r="K125" i="1"/>
  <c r="K126" i="1"/>
  <c r="K127" i="1"/>
  <c r="K128" i="1"/>
  <c r="K129" i="1"/>
  <c r="K130" i="1"/>
  <c r="K131" i="1"/>
  <c r="K132" i="1"/>
  <c r="K133" i="1"/>
  <c r="K134" i="1"/>
  <c r="K135" i="1"/>
  <c r="K136" i="1"/>
  <c r="K137" i="1"/>
  <c r="K138" i="1"/>
  <c r="K139" i="1"/>
  <c r="K140" i="1"/>
  <c r="K173" i="1"/>
  <c r="K172" i="1"/>
  <c r="K171" i="1"/>
  <c r="K170" i="1"/>
  <c r="K169" i="1"/>
  <c r="K118" i="1"/>
  <c r="K117" i="1"/>
  <c r="K116" i="1"/>
  <c r="K115" i="1"/>
  <c r="K114" i="1"/>
  <c r="K105" i="1"/>
  <c r="K106" i="1"/>
  <c r="K103" i="1"/>
  <c r="K104" i="1"/>
  <c r="K102" i="1"/>
  <c r="C18" i="10"/>
  <c r="B7" i="10"/>
  <c r="C19" i="10"/>
  <c r="B17" i="10"/>
  <c r="C17" i="10" s="1"/>
  <c r="B20" i="10"/>
  <c r="C20" i="10" s="1"/>
  <c r="K4" i="1"/>
  <c r="B4" i="10"/>
  <c r="B3" i="10"/>
  <c r="K73" i="1"/>
  <c r="K74" i="1"/>
  <c r="K71" i="1"/>
  <c r="K72" i="1"/>
  <c r="K94" i="1"/>
  <c r="K70" i="1"/>
  <c r="K92" i="1"/>
  <c r="K93" i="1"/>
  <c r="K81" i="1"/>
  <c r="K82" i="1"/>
  <c r="H124" i="11" l="1"/>
  <c r="H10" i="11" s="1"/>
  <c r="C7" i="10"/>
  <c r="B6" i="10"/>
  <c r="C6" i="10" s="1"/>
  <c r="C5" i="10"/>
  <c r="C3" i="10"/>
  <c r="C4" i="10"/>
  <c r="K40" i="1"/>
  <c r="K98" i="1"/>
  <c r="K28" i="1"/>
  <c r="K39" i="1"/>
  <c r="K26" i="1"/>
  <c r="K27" i="1"/>
  <c r="K77" i="1"/>
  <c r="K65" i="1"/>
  <c r="K142" i="1"/>
  <c r="K166" i="1"/>
  <c r="K9" i="1"/>
  <c r="K144" i="1"/>
  <c r="K23" i="1"/>
  <c r="K151" i="1"/>
  <c r="K76" i="1"/>
  <c r="K150" i="1"/>
  <c r="K100" i="1"/>
  <c r="K146" i="1"/>
  <c r="K160" i="1"/>
  <c r="K20" i="1"/>
  <c r="K119" i="1"/>
  <c r="K123" i="1"/>
  <c r="K113" i="1"/>
  <c r="K79" i="1"/>
  <c r="K99" i="1"/>
  <c r="K152" i="1"/>
  <c r="K55" i="1"/>
  <c r="K121" i="1"/>
  <c r="K53" i="1"/>
  <c r="K68" i="1"/>
  <c r="K108" i="1"/>
  <c r="K153" i="1"/>
  <c r="K69" i="1"/>
  <c r="K145" i="1"/>
  <c r="K21" i="1"/>
  <c r="K149" i="1"/>
  <c r="K22" i="1"/>
  <c r="K67" i="1"/>
  <c r="K167" i="1"/>
  <c r="K111" i="1"/>
  <c r="K143" i="1"/>
  <c r="K41" i="1"/>
  <c r="K24" i="1"/>
  <c r="K163" i="1"/>
  <c r="K5" i="1"/>
  <c r="K78" i="1"/>
  <c r="K174" i="1"/>
  <c r="K176" i="1"/>
  <c r="K154" i="1"/>
  <c r="K97" i="1"/>
  <c r="K109" i="1"/>
  <c r="K75" i="1"/>
  <c r="K25" i="1"/>
  <c r="K168" i="1"/>
  <c r="K148" i="1"/>
  <c r="K110" i="1"/>
  <c r="K165" i="1"/>
  <c r="K42" i="1"/>
  <c r="K124" i="1"/>
  <c r="K122" i="1"/>
  <c r="K161" i="1"/>
  <c r="K162" i="1"/>
  <c r="K120" i="1"/>
  <c r="K164" i="1"/>
  <c r="K112" i="1"/>
  <c r="K101" i="1"/>
  <c r="K66" i="1"/>
  <c r="K147" i="1"/>
  <c r="K175" i="1"/>
  <c r="K56" i="1"/>
  <c r="K141" i="1"/>
  <c r="K107" i="1"/>
  <c r="K96"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<sst xmlns="http://schemas.openxmlformats.org/spreadsheetml/2006/main" count="993" uniqueCount="424">
  <si>
    <t xml:space="preserve"> 2. pielikums trešās kārtas otrā uzsaukuma projektu atlases nolikumam</t>
  </si>
  <si>
    <r>
      <t xml:space="preserve">Eiropas Savienības kohēzijas politikas programmas 2021.–2027. gadam 1.2.1. specifiskā atbalsta mērķa "Pētniecības un inovāciju kapacitātes stiprināšana un progresīvu tehnoloģiju ieviešana uzņēmumiem" 1.2.1.1. pasākuma "Atbalsts jaunu produktu attīstībai un internacionalizācijai" trešās kārtas otrā uzsaukuma </t>
    </r>
    <r>
      <rPr>
        <b/>
        <u/>
        <sz val="11"/>
        <color theme="1"/>
        <rFont val="Aptos"/>
        <family val="2"/>
      </rPr>
      <t>projekta budžeta kopsavilkums</t>
    </r>
  </si>
  <si>
    <t>Budžeta pozīcijas kods </t>
  </si>
  <si>
    <r>
      <t>Izmaksu pozīcijas nosaukums</t>
    </r>
    <r>
      <rPr>
        <sz val="11"/>
        <rFont val="Aptos"/>
        <family val="2"/>
      </rPr>
      <t> </t>
    </r>
  </si>
  <si>
    <t>Darbības veids</t>
  </si>
  <si>
    <t>Labuma guvējs</t>
  </si>
  <si>
    <r>
      <t>Izmaksu veids</t>
    </r>
    <r>
      <rPr>
        <sz val="11"/>
        <rFont val="Aptos"/>
        <family val="2"/>
      </rPr>
      <t> </t>
    </r>
  </si>
  <si>
    <t>Vienas vienības izmaksas EUR</t>
  </si>
  <si>
    <r>
      <t>Daudzums</t>
    </r>
    <r>
      <rPr>
        <sz val="11"/>
        <rFont val="Aptos"/>
        <family val="2"/>
      </rPr>
      <t> </t>
    </r>
  </si>
  <si>
    <r>
      <t>Mērvienība</t>
    </r>
    <r>
      <rPr>
        <sz val="11"/>
        <rFont val="Aptos"/>
        <family val="2"/>
      </rPr>
      <t> </t>
    </r>
  </si>
  <si>
    <r>
      <rPr>
        <b/>
        <sz val="11"/>
        <color rgb="FF000000"/>
        <rFont val="Aptos"/>
      </rPr>
      <t>Projekta darbības/apakšdarbības numurs</t>
    </r>
    <r>
      <rPr>
        <sz val="11"/>
        <color rgb="FF000000"/>
        <rFont val="Aptos"/>
      </rPr>
      <t> </t>
    </r>
  </si>
  <si>
    <r>
      <t>Attiecināmā summa</t>
    </r>
    <r>
      <rPr>
        <sz val="11"/>
        <rFont val="Aptos"/>
        <family val="2"/>
      </rPr>
      <t> </t>
    </r>
  </si>
  <si>
    <r>
      <t>%</t>
    </r>
    <r>
      <rPr>
        <sz val="11"/>
        <rFont val="Aptos"/>
        <family val="2"/>
      </rPr>
      <t> </t>
    </r>
  </si>
  <si>
    <t>Piezīmes par attiecināmajām izmaksām</t>
  </si>
  <si>
    <t>Piezīmes par tabulas aizpildīšanu</t>
  </si>
  <si>
    <r>
      <t>2.</t>
    </r>
    <r>
      <rPr>
        <sz val="11"/>
        <rFont val="Aptos"/>
        <family val="2"/>
      </rPr>
      <t> </t>
    </r>
  </si>
  <si>
    <r>
      <t>Projekta vadības izmaksas</t>
    </r>
    <r>
      <rPr>
        <sz val="11"/>
        <rFont val="Aptos"/>
        <family val="2"/>
      </rPr>
      <t> </t>
    </r>
  </si>
  <si>
    <r>
      <rPr>
        <sz val="10"/>
        <color rgb="FFFF0000"/>
        <rFont val="Aptos"/>
        <family val="2"/>
      </rPr>
      <t xml:space="preserve">Izmaksas nevar pārsniegt </t>
    </r>
    <r>
      <rPr>
        <b/>
        <sz val="10"/>
        <color rgb="FFFF0000"/>
        <rFont val="Aptos"/>
        <family val="2"/>
      </rPr>
      <t>34 422</t>
    </r>
    <r>
      <rPr>
        <sz val="10"/>
        <color rgb="FFFF0000"/>
        <rFont val="Aptos"/>
        <family val="2"/>
      </rPr>
      <t xml:space="preserve"> EUR kalendāra gadā, pieskaitot </t>
    </r>
    <r>
      <rPr>
        <b/>
        <sz val="10"/>
        <color rgb="FFFF0000"/>
        <rFont val="Aptos"/>
        <family val="2"/>
      </rPr>
      <t>0,64%</t>
    </r>
    <r>
      <rPr>
        <sz val="10"/>
        <color rgb="FFFF0000"/>
        <rFont val="Aptos"/>
        <family val="2"/>
      </rPr>
      <t xml:space="preserve"> no projekta tiešajām attiecināmajām izmaksām, neieskaitot tiešās projekta vadības personāla izmaksas</t>
    </r>
    <r>
      <rPr>
        <sz val="10"/>
        <color rgb="FF000000"/>
        <rFont val="Aptos"/>
        <family val="2"/>
      </rPr>
      <t xml:space="preserve">  (SAM MK noteikumu 27.1. apakšpunkts).
Izmaksas attiecināmas, atlīdzībā iekļaujot arī darba devēja valsts sociālās apdrošināšanas obligātās iemaksas un atvaļinājuma izmaksas (SAM MK noteikumu 27.2. apakšpunkts).
Budžeta pozīcijā Nr. 2 iekļaujamas izmaksas uz darba līguma pamata. Projekta vadības personāla izmaksas uz uzņēmuma vai pakalpojuma līguma pamata norādāmas budžeta pozīcijā Nr. 13.2. “Ārpakalpojumu izmaksas”.</t>
    </r>
  </si>
  <si>
    <t>Norāda atsevišķi katru projektā plānoto vadības personāla amata pozīciju. Lappusē "Izmaksu pamatojums" vai citā projekta iesniegumam pievienotā dokumentā sniedz izmaksu pamatojumu.</t>
  </si>
  <si>
    <t>2.1. </t>
  </si>
  <si>
    <r>
      <t>Projekta vadības personāla izmaksas</t>
    </r>
    <r>
      <rPr>
        <sz val="11"/>
        <rFont val="Aptos"/>
        <family val="2"/>
      </rPr>
      <t> </t>
    </r>
  </si>
  <si>
    <t>2.1.1. </t>
  </si>
  <si>
    <t>Darba samaksa un Valsts sociālās apdrošināšanas obligātās iemaksas </t>
  </si>
  <si>
    <t>2.1.1.1.</t>
  </si>
  <si>
    <t>Izmaksu pozīcijas nosaukums</t>
  </si>
  <si>
    <t>Rūpnieciskie pētījumi</t>
  </si>
  <si>
    <t>Projekta iesniedzējs</t>
  </si>
  <si>
    <t>tiešās </t>
  </si>
  <si>
    <t>stundas</t>
  </si>
  <si>
    <t>2.1.1.2.</t>
  </si>
  <si>
    <t>Sadarbības partneris Nr.1</t>
  </si>
  <si>
    <t>mēneši</t>
  </si>
  <si>
    <t>2.1.1.3.</t>
  </si>
  <si>
    <t>Eksperimentālā izstrāde</t>
  </si>
  <si>
    <t>2.1.1.4.</t>
  </si>
  <si>
    <t>2.1.1.5.</t>
  </si>
  <si>
    <t>Sadarbības partneris Nr.2</t>
  </si>
  <si>
    <t>2.1.1.6.</t>
  </si>
  <si>
    <t>2.1.1.7.</t>
  </si>
  <si>
    <t>2.1.1.8.</t>
  </si>
  <si>
    <t>2.1.1.9.</t>
  </si>
  <si>
    <t>2.1.1.10.</t>
  </si>
  <si>
    <t>2.1.1.11.</t>
  </si>
  <si>
    <t>2.1.1.12.</t>
  </si>
  <si>
    <t>2.1.1.13.</t>
  </si>
  <si>
    <t>2.1.1.14.</t>
  </si>
  <si>
    <t>2.1.1.15.</t>
  </si>
  <si>
    <r>
      <t>3.</t>
    </r>
    <r>
      <rPr>
        <sz val="11"/>
        <rFont val="Aptos"/>
        <family val="2"/>
      </rPr>
      <t> </t>
    </r>
  </si>
  <si>
    <r>
      <t>Projekta īstenošanas personāla izmaksas</t>
    </r>
    <r>
      <rPr>
        <sz val="11"/>
        <rFont val="Aptos"/>
        <family val="2"/>
      </rPr>
      <t> </t>
    </r>
  </si>
  <si>
    <t>3.1. </t>
  </si>
  <si>
    <t>Projekta īstenošanas personāla atlīdzības izmaksas un valsts sociālās apdrošināšanas obligātās iemaksas </t>
  </si>
  <si>
    <r>
      <rPr>
        <b/>
        <sz val="10"/>
        <color theme="1"/>
        <rFont val="Aptos"/>
        <family val="2"/>
      </rPr>
      <t>Personāla izmaksas projekta darbību īstenošanai</t>
    </r>
    <r>
      <rPr>
        <sz val="10"/>
        <color theme="1"/>
        <rFont val="Aptos"/>
        <family val="2"/>
      </rPr>
      <t>. Izmaksas attiecināmas, atlīdzībā iekļaujot arī darba devēja valsts sociālās apdrošināšanas obligātās iemaksas un atvaļinājuma izmaksas (SAM MK noteikumu 27.2.apakšpunkts).
Budžeta pozīcijā Nr. 3.1. iekļaujamas izmaksas uz darba līguma pamata. Projekta īstenošanas personāla izmaksas uz uzņēmuma vai pakalpojuma līguma pamata norādāmas budžeta pozīcijā Nr. 13.2. “Ārpakalpojumu izmaksas”.</t>
    </r>
  </si>
  <si>
    <t>Norāda atsevišķi katru projektā plānoto īstenošanas personāla amata pozīciju. Lappusē "Izmaksu pamatojums" vai citā projekta iesniegumam pievienotā dokumentā sniedz izmaksu pamatojumu.</t>
  </si>
  <si>
    <t>3.1.1.</t>
  </si>
  <si>
    <t>3.1.2.</t>
  </si>
  <si>
    <t>3.1.3.</t>
  </si>
  <si>
    <t>3.1.4.</t>
  </si>
  <si>
    <t>3.1.5.</t>
  </si>
  <si>
    <t>3.1.6.</t>
  </si>
  <si>
    <t>3.1.7.</t>
  </si>
  <si>
    <t>3.1.8.</t>
  </si>
  <si>
    <t>3.1.9.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</si>
  <si>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</si>
  <si>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</si>
  <si>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</si>
  <si>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</si>
  <si>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</si>
  <si>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</si>
  <si>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</si>
  <si>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</si>
  <si>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</si>
  <si>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</si>
  <si>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</si>
  <si>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</si>
  <si>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</si>
  <si>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</si>
  <si>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</si>
  <si>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</si>
  <si>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</si>
  <si>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</si>
  <si>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</si>
  <si>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</si>
  <si>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</si>
  <si>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3.2. </t>
  </si>
  <si>
    <t>Komandējumu (darba braucienu) izmaksas </t>
  </si>
  <si>
    <r>
      <t xml:space="preserve">Projekta iesniedzēja un sadarbības partneru projekta </t>
    </r>
    <r>
      <rPr>
        <b/>
        <sz val="10"/>
        <color theme="1"/>
        <rFont val="Aptos"/>
        <family val="2"/>
      </rPr>
      <t>īstenošanas personāla komandējumu un darba braucienu izmaksa</t>
    </r>
    <r>
      <rPr>
        <sz val="10"/>
        <color theme="1"/>
        <rFont val="Aptos"/>
        <family val="2"/>
      </rPr>
      <t>s, kas ir pamatotas un saistītas ar projekta īstenošanu (SAM MK noteikumu 27.3. apakšpunkts).</t>
    </r>
  </si>
  <si>
    <r>
      <t xml:space="preserve">Ailē "Vienas vienības izmaksas EUR" norāda katra komandējuma kopējās izmaksas </t>
    </r>
    <r>
      <rPr>
        <b/>
        <sz val="10"/>
        <color theme="1"/>
        <rFont val="Aptos"/>
        <family val="2"/>
      </rPr>
      <t>katrai pētījumu kategorijai un katram finansējuma saņēmējam</t>
    </r>
    <r>
      <rPr>
        <sz val="10"/>
        <color theme="1"/>
        <rFont val="Aptos"/>
        <family val="2"/>
      </rPr>
      <t>. Lappusē "Izmaksu pamatojums" sniedz komandējuma izmaksu pamatojumu.</t>
    </r>
  </si>
  <si>
    <t>3.2.1.</t>
  </si>
  <si>
    <t>Komandējums</t>
  </si>
  <si>
    <t>skaits</t>
  </si>
  <si>
    <t>3.2.2.</t>
  </si>
  <si>
    <t>3.2.3.</t>
  </si>
  <si>
    <t>3.2.4.</t>
  </si>
  <si>
    <t>3.2.5.</t>
  </si>
  <si>
    <t>3.2.6.</t>
  </si>
  <si>
    <t>3.2.7.</t>
  </si>
  <si>
    <t>3.2.8.</t>
  </si>
  <si>
    <t>3.2.9.</t>
  </si>
  <si>
    <t>3.2.10.</t>
  </si>
  <si>
    <r>
      <t>6.</t>
    </r>
    <r>
      <rPr>
        <sz val="11"/>
        <rFont val="Aptos"/>
        <family val="2"/>
      </rPr>
      <t> </t>
    </r>
  </si>
  <si>
    <r>
      <t>Materiālu, aprīkojuma un iekārtu izmaksas</t>
    </r>
    <r>
      <rPr>
        <sz val="11"/>
        <rFont val="Aptos"/>
        <family val="2"/>
      </rPr>
      <t> </t>
    </r>
  </si>
  <si>
    <t>6.1. </t>
  </si>
  <si>
    <t>Materiālu un izejvielu izmaksas </t>
  </si>
  <si>
    <r>
      <t xml:space="preserve">Attiecināmas </t>
    </r>
    <r>
      <rPr>
        <b/>
        <sz val="10"/>
        <color theme="1"/>
        <rFont val="Aptos"/>
        <family val="2"/>
      </rPr>
      <t>fizikālo, bioloģisko, ķīmisko un citu materiālu, kā arī izmēģinājuma dzīvnieku, reaktīvu, ķimikāliju, laboratorijas trauku, medikamentu, zinātniskās literatūras un mazvērtīgā inventāra iegādes izmaksas</t>
    </r>
    <r>
      <rPr>
        <sz val="10"/>
        <color theme="1"/>
        <rFont val="Aptos"/>
        <family val="2"/>
      </rPr>
      <t>, tai skaitā piegādes izmaksas, ciktāl tos izmanto rūpnieciskā pētījuma, eksperimentālās izstrādes vai tehniski ekonomiskās priekšizpētes darbībām (SAM MK noteikumu 27.7. apakšpunkts).</t>
    </r>
  </si>
  <si>
    <r>
      <t xml:space="preserve">Ailē "Vienas vienības izmaksas EUR" norāda materiālu iegādes kopējās izmaksas </t>
    </r>
    <r>
      <rPr>
        <b/>
        <sz val="10"/>
        <color theme="1"/>
        <rFont val="Aptos"/>
        <family val="2"/>
      </rPr>
      <t>katrai pētījumu kategorijai un katram finansējuma saņēmējam</t>
    </r>
    <r>
      <rPr>
        <sz val="10"/>
        <color theme="1"/>
        <rFont val="Aptos"/>
        <family val="2"/>
      </rPr>
      <t>. Lappusē "Izmaksu pamatojums" vai citā projekta iesniegumam pievienotā dokumentā sniedz izmaksu pamatojumu.</t>
    </r>
  </si>
  <si>
    <t>6.1.1.</t>
  </si>
  <si>
    <t>Materiāli un izejvielas</t>
  </si>
  <si>
    <t>6.1.2.</t>
  </si>
  <si>
    <t>6.1.3.</t>
  </si>
  <si>
    <t xml:space="preserve">tiešās </t>
  </si>
  <si>
    <t>6.1.4.</t>
  </si>
  <si>
    <t>6.1.5.</t>
  </si>
  <si>
    <t>6.1.6.</t>
  </si>
  <si>
    <t>6.1.7.</t>
  </si>
  <si>
    <t>6.1.8.</t>
  </si>
  <si>
    <t>6.1.9.</t>
  </si>
  <si>
    <t>6.1.10.</t>
  </si>
  <si>
    <t>6.2. </t>
  </si>
  <si>
    <t>Aprīkojuma un iekārtu izmaksas</t>
  </si>
  <si>
    <r>
      <rPr>
        <sz val="10"/>
        <color rgb="FFFF0000"/>
        <rFont val="Aptos"/>
        <family val="2"/>
      </rPr>
      <t>Izmaksas nevar pārsniegt 30% no projekta kopējām attiecināmajām izmaksām</t>
    </r>
    <r>
      <rPr>
        <sz val="10"/>
        <color theme="1"/>
        <rFont val="Aptos"/>
        <family val="2"/>
      </rPr>
      <t xml:space="preserve"> (SAM MK noteikumu 28. punkts).
1) Attiecināma </t>
    </r>
    <r>
      <rPr>
        <b/>
        <sz val="10"/>
        <color theme="1"/>
        <rFont val="Aptos"/>
        <family val="2"/>
      </rPr>
      <t>aprīkojuma un iekārtu</t>
    </r>
    <r>
      <rPr>
        <sz val="10"/>
        <color theme="1"/>
        <rFont val="Aptos"/>
        <family val="2"/>
      </rPr>
      <t xml:space="preserve"> iegādes un nomas maksa (SAM MK noteikumu 27.6. apakšpunkts), projekta iesniedzēja un sadarbības partneru īpašumā esošo instrumentu, iekārtu un to aprīkojuma amortizācijas izmaksas, finanšu nomā iegādāto iekārtu amortizācijas izmaksas (SAM MK noteikumu 27.9. apakšpunkts). Iekārtu iegādes izmaksas attiecināmas, ja pamatlīdzekļu izmantošanas laiks saskaņā ar projekta iesniedzēja vai sadarbības partneru grāmatvedības politikā noteikto uzskaiti projekta ietvaros aptver visu šo pamatlīdzekļu lietderīgās lietošanas laiku. Ja laiks, kamēr instrumentus un iekārtas izmanto projektā, neaptver visu attiecīgo instrumentu un iekārtu lietderīgās lietošanas laiku, par attiecināmajām izmaksām uzskata tikai tādas amortizācijas izmaksas, kas atbilst projekta termiņam.
2) Attiecināmas </t>
    </r>
    <r>
      <rPr>
        <b/>
        <sz val="10"/>
        <color theme="1"/>
        <rFont val="Aptos"/>
        <family val="2"/>
      </rPr>
      <t>licenču</t>
    </r>
    <r>
      <rPr>
        <sz val="10"/>
        <color theme="1"/>
        <rFont val="Aptos"/>
        <family val="2"/>
      </rPr>
      <t xml:space="preserve"> iegādes vai abonēšanas izmaksas (SAM MK noteikumu 27.9. apakšpunkts). Ja laiks, kamēr licences izmanto projektā, neaptver visu attiecīgo iegādāto licenču lietošanas laiku, par attiecināmām izmaksām uzskata tikai tādas izmaksas, kas atbilst projekta termiņam.
3) Attiecināmas izmaksas</t>
    </r>
    <r>
      <rPr>
        <b/>
        <sz val="10"/>
        <color theme="1"/>
        <rFont val="Aptos"/>
        <family val="2"/>
      </rPr>
      <t xml:space="preserve"> </t>
    </r>
    <r>
      <rPr>
        <b/>
        <sz val="10"/>
        <color rgb="FFFF0000"/>
        <rFont val="Aptos"/>
        <family val="2"/>
      </rPr>
      <t>patentu iegādei no trešajām personām</t>
    </r>
    <r>
      <rPr>
        <sz val="10"/>
        <color theme="1"/>
        <rFont val="Aptos"/>
        <family val="2"/>
      </rPr>
      <t>, ciktāl tos izmanto rūpnieciskā pētījuma, eksperimentālās izstrādes vai tehniski ekonomiskās priekšizpētes darbībām (SAM MK noteikumu 27.8. apakšpunkts).</t>
    </r>
  </si>
  <si>
    <t>Norāda atsevišķi katru projektā plānoto vienību. Lappusē "Izmaksu pamatojums" vai citā projekta iesniegumam pievienotā dokumentā sniedz izmaksu pamatojumu.</t>
  </si>
  <si>
    <t>6.2.1.</t>
  </si>
  <si>
    <t>6.2.2.</t>
  </si>
  <si>
    <t>6.2.3.</t>
  </si>
  <si>
    <t>6.2.4.</t>
  </si>
  <si>
    <t>6.2.5.</t>
  </si>
  <si>
    <t>6.2.6.</t>
  </si>
  <si>
    <t>6.2.7.</t>
  </si>
  <si>
    <t>6.2.8.</t>
  </si>
  <si>
    <t>6.2.9.</t>
  </si>
  <si>
    <t>6.2.10.</t>
  </si>
  <si>
    <t>6.2.11.</t>
  </si>
  <si>
    <t>6.2.12.</t>
  </si>
  <si>
    <t>6.2.13.</t>
  </si>
  <si>
    <t>6.2.14.</t>
  </si>
  <si>
    <t>6.2.15.</t>
  </si>
  <si>
    <t>6.2.16.</t>
  </si>
  <si>
    <t>6.2.17.</t>
  </si>
  <si>
    <t>6.2.18.</t>
  </si>
  <si>
    <t>6.2.19.</t>
  </si>
  <si>
    <t>6.2.20.</t>
  </si>
  <si>
    <t xml:space="preserve">6.4. </t>
  </si>
  <si>
    <r>
      <t>Citas izmaksas</t>
    </r>
    <r>
      <rPr>
        <sz val="11"/>
        <rFont val="Aptos"/>
        <family val="2"/>
      </rPr>
      <t> </t>
    </r>
  </si>
  <si>
    <t>6.4.1.</t>
  </si>
  <si>
    <r>
      <t xml:space="preserve">1) </t>
    </r>
    <r>
      <rPr>
        <b/>
        <sz val="10"/>
        <color theme="1"/>
        <rFont val="Aptos"/>
        <family val="2"/>
      </rPr>
      <t>Komunālo pakalpojumu un sakaru pakalpojumu izmaksas</t>
    </r>
    <r>
      <rPr>
        <sz val="10"/>
        <color theme="1"/>
        <rFont val="Aptos"/>
        <family val="2"/>
      </rPr>
      <t xml:space="preserve">, ciktāl tos izmanto rūpnieciskā pētījuma, eksperimentālās izstrādes vai tehniski ekonomiskās priekšizpētes darbībām (SAM MK noteikumu 27.4. apakšpunkts).
2) </t>
    </r>
    <r>
      <rPr>
        <b/>
        <sz val="10"/>
        <color theme="1"/>
        <rFont val="Aptos"/>
        <family val="2"/>
      </rPr>
      <t>Telpu nomas izmaksas</t>
    </r>
    <r>
      <rPr>
        <sz val="10"/>
        <color theme="1"/>
        <rFont val="Aptos"/>
        <family val="2"/>
      </rPr>
      <t xml:space="preserve"> atbilstoši SAM MK noteikumu 27.5. apakšpunktam.</t>
    </r>
  </si>
  <si>
    <t>Norāda atsevišķi katru projektā plānoto pakalpojumu. Lappusē "Izmaksu pamatojums" vai citā projekta iesniegumam pievienotā dokumentā sniedz izmaksu pamatojumu.</t>
  </si>
  <si>
    <t>6.4.2.</t>
  </si>
  <si>
    <t>6.4.3.</t>
  </si>
  <si>
    <t>tiešās</t>
  </si>
  <si>
    <t>6.4.4.</t>
  </si>
  <si>
    <t>6.4.5.</t>
  </si>
  <si>
    <t>6.4.6.</t>
  </si>
  <si>
    <t>6.4.7.</t>
  </si>
  <si>
    <t>6.4.8.</t>
  </si>
  <si>
    <t>6.4.9.</t>
  </si>
  <si>
    <t>6.4.10.</t>
  </si>
  <si>
    <r>
      <t>8.</t>
    </r>
    <r>
      <rPr>
        <sz val="11"/>
        <rFont val="Aptos"/>
        <family val="2"/>
      </rPr>
      <t> </t>
    </r>
  </si>
  <si>
    <t>Patenti, licences u.tml.</t>
  </si>
  <si>
    <t>8.1.</t>
  </si>
  <si>
    <t>Līgumpētījumu izmaksas</t>
  </si>
  <si>
    <r>
      <rPr>
        <b/>
        <sz val="10"/>
        <color theme="1"/>
        <rFont val="Aptos"/>
        <family val="2"/>
      </rPr>
      <t>Izmaksas par līgumpētījumiem</t>
    </r>
    <r>
      <rPr>
        <sz val="10"/>
        <color theme="1"/>
        <rFont val="Aptos"/>
        <family val="2"/>
      </rPr>
      <t xml:space="preserve"> ir attiecināmas, ciktāl tos izmanto rūpnieciskā pētījuma, eksperimentālās izstrādes vai tehniski ekonomiskās priekšizpētes darbībām. 
</t>
    </r>
  </si>
  <si>
    <t>Norāda atsevišķi katru projektā plānoto izmaksu vienību. Lappusē "Izmaksu pamatojums" vai citā projekta iesniegumam pievienotā dokumentā sniedz izmaksu pamatojumu.</t>
  </si>
  <si>
    <t>8.1.1.</t>
  </si>
  <si>
    <t>8.1.2.</t>
  </si>
  <si>
    <t>8.1.3.</t>
  </si>
  <si>
    <t>8.1.4.</t>
  </si>
  <si>
    <t>8.1.5.</t>
  </si>
  <si>
    <t>8.1.6.</t>
  </si>
  <si>
    <t>8.1.7.</t>
  </si>
  <si>
    <t>8.1.8.</t>
  </si>
  <si>
    <t>8.1.9.</t>
  </si>
  <si>
    <t>8.1.10.</t>
  </si>
  <si>
    <t>8.2.</t>
  </si>
  <si>
    <t>Izmaksas par patentu un citu nemateriālu aktīvu iegūšanu</t>
  </si>
  <si>
    <r>
      <t xml:space="preserve">Atbilstoši SAM MK noteikumu 27.15. apakšpunktam.
</t>
    </r>
    <r>
      <rPr>
        <sz val="10"/>
        <color rgb="FFFF0000"/>
        <rFont val="Aptos"/>
        <family val="2"/>
      </rPr>
      <t>Izmaksas ir attiecināmas tikai tad, ja finansējuma saņēmējs ir komersants, kas atbilst sīkā (mikro), mazā vai vidējā saimnieciskās darbības subjekta statusam.</t>
    </r>
    <r>
      <rPr>
        <sz val="10"/>
        <color theme="1"/>
        <rFont val="Aptos"/>
        <family val="2"/>
      </rPr>
      <t xml:space="preserve">
Attiecināmas</t>
    </r>
    <r>
      <rPr>
        <b/>
        <sz val="10"/>
        <color theme="1"/>
        <rFont val="Aptos"/>
        <family val="2"/>
      </rPr>
      <t xml:space="preserve"> </t>
    </r>
    <r>
      <rPr>
        <sz val="10"/>
        <color theme="1"/>
        <rFont val="Aptos"/>
        <family val="2"/>
      </rPr>
      <t>izmaksas par</t>
    </r>
    <r>
      <rPr>
        <b/>
        <sz val="10"/>
        <color theme="1"/>
        <rFont val="Aptos"/>
        <family val="2"/>
      </rPr>
      <t xml:space="preserve"> </t>
    </r>
    <r>
      <rPr>
        <b/>
        <sz val="10"/>
        <color rgb="FFFF0000"/>
        <rFont val="Aptos"/>
        <family val="2"/>
      </rPr>
      <t>patentiem un citu nemateriālu aktīvu iegūšanu</t>
    </r>
    <r>
      <rPr>
        <sz val="10"/>
        <color rgb="FFFF0000"/>
        <rFont val="Aptos"/>
        <family val="2"/>
      </rPr>
      <t xml:space="preserve"> (ne iegādi no trešajām personām)</t>
    </r>
    <r>
      <rPr>
        <sz val="10"/>
        <color theme="1"/>
        <rFont val="Aptos"/>
        <family val="2"/>
      </rPr>
      <t>, ciktāl tos izmanto rūpnieciskā pētījuma, eksperimentālās izstrādes vai tehniski ekonomiskās priekšizpētes darbībām.</t>
    </r>
  </si>
  <si>
    <t>8.2.1.</t>
  </si>
  <si>
    <t>N/A</t>
  </si>
  <si>
    <t>8.2.2.</t>
  </si>
  <si>
    <t>8.2.3.</t>
  </si>
  <si>
    <t>8.2.4.</t>
  </si>
  <si>
    <t>8.2.5.</t>
  </si>
  <si>
    <t>8.2.6.</t>
  </si>
  <si>
    <t>8.2.7.</t>
  </si>
  <si>
    <t>8.2.8.</t>
  </si>
  <si>
    <t>8.2.9.</t>
  </si>
  <si>
    <t>8.2.10.</t>
  </si>
  <si>
    <r>
      <t>10.</t>
    </r>
    <r>
      <rPr>
        <sz val="11"/>
        <rFont val="Aptos"/>
        <family val="2"/>
      </rPr>
      <t> </t>
    </r>
  </si>
  <si>
    <t xml:space="preserve">Komunikācijas un vizuālās identitātes prasību nodrošināšanas pasākumu izmaksas </t>
  </si>
  <si>
    <r>
      <t xml:space="preserve">Atbilstoši SAM MK noteikumu 27.12. apakšpunktam.
Attiecināmas tikai </t>
    </r>
    <r>
      <rPr>
        <b/>
        <sz val="10"/>
        <color theme="1"/>
        <rFont val="Aptos"/>
        <family val="2"/>
      </rPr>
      <t xml:space="preserve">projekta komunikācijas un vizuālās identitātes obligāto prasību nodrošināšanas izmaksas. </t>
    </r>
  </si>
  <si>
    <t>10.1. </t>
  </si>
  <si>
    <t>10.2. </t>
  </si>
  <si>
    <t>10.3.</t>
  </si>
  <si>
    <t>10.4.</t>
  </si>
  <si>
    <t>10.5.</t>
  </si>
  <si>
    <t>10.6.</t>
  </si>
  <si>
    <t>10.7.</t>
  </si>
  <si>
    <t>10.8.</t>
  </si>
  <si>
    <t>10.9.</t>
  </si>
  <si>
    <t>10.10.</t>
  </si>
  <si>
    <r>
      <t>13.</t>
    </r>
    <r>
      <rPr>
        <sz val="11"/>
        <rFont val="Aptos"/>
        <family val="2"/>
      </rPr>
      <t> </t>
    </r>
  </si>
  <si>
    <r>
      <t>Pārējās projekta īstenošanas izmaksas</t>
    </r>
    <r>
      <rPr>
        <sz val="11"/>
        <rFont val="Aptos"/>
        <family val="2"/>
      </rPr>
      <t> </t>
    </r>
  </si>
  <si>
    <r>
      <t>13.1.</t>
    </r>
    <r>
      <rPr>
        <sz val="11"/>
        <rFont val="Aptos"/>
        <family val="2"/>
      </rPr>
      <t> </t>
    </r>
  </si>
  <si>
    <r>
      <t>Ārpakalpojumu izmaksas</t>
    </r>
    <r>
      <rPr>
        <sz val="11"/>
        <rFont val="Aptos"/>
        <family val="2"/>
      </rPr>
      <t> </t>
    </r>
  </si>
  <si>
    <r>
      <t>1) Attiecināmas</t>
    </r>
    <r>
      <rPr>
        <b/>
        <sz val="10"/>
        <color theme="1"/>
        <rFont val="Aptos"/>
        <family val="2"/>
      </rPr>
      <t xml:space="preserve"> juridisko, grāmatvedības, testēšanas un izstrādes, projektu vadības, lietvedības, tulkošanas u.c. pakalpojumu izmaksas</t>
    </r>
    <r>
      <rPr>
        <sz val="10"/>
        <color theme="1"/>
        <rFont val="Aptos"/>
        <family val="2"/>
      </rPr>
      <t>, kurus projekta iesniedzējs un sadarbības partneri iepērk no trešajām personām –, ja attiecīgie pakalpojumi tiek izmantoti tikai rūpnieciskā pētījuma, ksperimentālās izstrādes vai tehniski ekonomiskās priekšizpētes darbībām (SAM MK noteikumu 27.11.apakšpunkts).
2) Attiecināmas</t>
    </r>
    <r>
      <rPr>
        <b/>
        <sz val="10"/>
        <color theme="1"/>
        <rFont val="Aptos"/>
        <family val="2"/>
      </rPr>
      <t xml:space="preserve"> veselības, dzīvības, transportlīdzekļu, īpašuma, iekārtu, civiltiesiskās atbildības un citas apdrošināšanas izmaksas</t>
    </r>
    <r>
      <rPr>
        <sz val="10"/>
        <color theme="1"/>
        <rFont val="Aptos"/>
        <family val="2"/>
      </rPr>
      <t xml:space="preserve"> uz projekta īstenošanas laiku bez uzkrājuma veidošanas. Ja projekts neaptver visu attiecīgās apdrošināšanas darbības laiku, attiecināmajās izmaksās iekļauj tādu daļu no apdrošināšanas izmaksām, kas atbilst projekta termiņam (SAM MK noteikumu 27.10.apakšpunkts).
3) Attiecināmas</t>
    </r>
    <r>
      <rPr>
        <b/>
        <sz val="10"/>
        <color theme="1"/>
        <rFont val="Aptos"/>
        <family val="2"/>
      </rPr>
      <t xml:space="preserve"> datu iegādes un abonēšanas izmaksas</t>
    </r>
    <r>
      <rPr>
        <sz val="10"/>
        <color theme="1"/>
        <rFont val="Aptos"/>
        <family val="2"/>
      </rPr>
      <t>, ciktāl tās attiecas uz rūpnieciskā pētījuma, eksperimentālās izstrādes vai tehniski ekonomiskās priekšizpētes darbībām (SAM MK noteikumu 27.13.apakšpunkts)
4) Attiecināmas</t>
    </r>
    <r>
      <rPr>
        <b/>
        <sz val="10"/>
        <color theme="1"/>
        <rFont val="Aptos"/>
        <family val="2"/>
      </rPr>
      <t xml:space="preserve"> projekta iesniedzēja un sadarbības partneru dalības maksas iesaistei starptautiskās pētniecības un attīstības programmās</t>
    </r>
    <r>
      <rPr>
        <sz val="10"/>
        <color theme="1"/>
        <rFont val="Aptos"/>
        <family val="2"/>
      </rPr>
      <t>, platformās un iniciatīvās, dalības maksa tīklošanās un mobilitātes pasākumos, starptautisko projektu sagatavošanas izmaksas, lai iesaistītos starptautiskos konsorcijos, ciktāl tās attiecas uz rūpnieciskā pētījuma, eksperimentālās izstrādes vai tehniski ekonomiskās priekšizpētes darbībām (SAM MK noteikumu 27.14.apakšpunkts).</t>
    </r>
  </si>
  <si>
    <t>Norāda atsevišķi katru projektā plānoto ārpakalpojumu vienību. Lappusē "Izmaksu pamatojums" vai citā projekta iesniegumam pievienotā dokumentā sniedz izmaksu pamatojumu.</t>
  </si>
  <si>
    <t>13.1.1.</t>
  </si>
  <si>
    <t>13.1.2.</t>
  </si>
  <si>
    <t>13.1.3.</t>
  </si>
  <si>
    <t>13.1.4.</t>
  </si>
  <si>
    <t>13.1.5.</t>
  </si>
  <si>
    <t>13.1.6.</t>
  </si>
  <si>
    <t>13.1.7.</t>
  </si>
  <si>
    <t>13.1.8.</t>
  </si>
  <si>
    <t>13.1.9.</t>
  </si>
  <si>
    <t>13.1.10.</t>
  </si>
  <si>
    <t>13.1.11.</t>
  </si>
  <si>
    <t>13.1.12.</t>
  </si>
  <si>
    <t>13.1.13.</t>
  </si>
  <si>
    <t>13.1.14.</t>
  </si>
  <si>
    <t>13.1.15.</t>
  </si>
  <si>
    <t>13.1.16.</t>
  </si>
  <si>
    <t>13.1.17.</t>
  </si>
  <si>
    <t>13.1.18.</t>
  </si>
  <si>
    <t>13.1.19.</t>
  </si>
  <si>
    <t>13.1.20.</t>
  </si>
  <si>
    <r>
      <t>13.2.</t>
    </r>
    <r>
      <rPr>
        <sz val="11"/>
        <rFont val="Aptos"/>
        <family val="2"/>
      </rPr>
      <t> </t>
    </r>
  </si>
  <si>
    <t>Izmaksas par nozares ekspertīzi tirgus un tehnoloģiju izpētei</t>
  </si>
  <si>
    <r>
      <t xml:space="preserve">Atbilstoši SAM MK noteikumu 27.16. apakšpunktam. 
</t>
    </r>
    <r>
      <rPr>
        <b/>
        <sz val="10"/>
        <color theme="1"/>
        <rFont val="Aptos"/>
        <family val="2"/>
      </rPr>
      <t>Izmaksas par nozares ekspertīzi tirgus un tehnoloģiju izpētei</t>
    </r>
    <r>
      <rPr>
        <sz val="10"/>
        <color theme="1"/>
        <rFont val="Aptos"/>
        <family val="2"/>
      </rPr>
      <t xml:space="preserve"> ir attiecināmas, ciktāl tas nepieciešams projekta īstenošanai. </t>
    </r>
  </si>
  <si>
    <t>13.2.1.</t>
  </si>
  <si>
    <t>13.2.2.</t>
  </si>
  <si>
    <t>13.2.3.</t>
  </si>
  <si>
    <t>13.2.4.</t>
  </si>
  <si>
    <t>13.2.5.</t>
  </si>
  <si>
    <t>13.2.6.</t>
  </si>
  <si>
    <t>13.2.7.</t>
  </si>
  <si>
    <t>13.2.8.</t>
  </si>
  <si>
    <t>13.2.9.</t>
  </si>
  <si>
    <t>13.2.10.</t>
  </si>
  <si>
    <r>
      <t>KOPĀ</t>
    </r>
    <r>
      <rPr>
        <sz val="11"/>
        <rFont val="Aptos"/>
        <family val="2"/>
      </rPr>
      <t> </t>
    </r>
  </si>
  <si>
    <t>* Izmaksu pozīcijas norāda saskaņā ar SAM MK noteikumu projekta izmaksu attiecināmības nosacījumiem</t>
  </si>
  <si>
    <t>** Nomas gadījumā mērvienību norāda ar laika parametru (gadā vai mēnesī).</t>
  </si>
  <si>
    <t>Attiecināmās izmaksas</t>
  </si>
  <si>
    <t>Sadarbības partneris Nr. 1</t>
  </si>
  <si>
    <t>Sadarbības partneris Nr. 2</t>
  </si>
  <si>
    <t>Tehniski ekonomiskā priekšizpēte</t>
  </si>
  <si>
    <t>Patentu un citu nemateriālu aktīvu iegūšana</t>
  </si>
  <si>
    <t>Komunikācijas un vizuālās identitātes pasākumi</t>
  </si>
  <si>
    <t xml:space="preserve">Nozares ekspertīze tirgus un tehnoloģiju izpētei </t>
  </si>
  <si>
    <t>Pamatojums projektā plānoto izmaksu samērīgumam un atbilstībai vidējām tirgus cenām</t>
  </si>
  <si>
    <t>Informācija par finansējuma saņēmēja esošajām atalgojuma likmēm, esošajiem līgumiem u.tml.</t>
  </si>
  <si>
    <r>
      <rPr>
        <b/>
        <sz val="11"/>
        <color theme="1"/>
        <rFont val="Aptos Narrow"/>
        <family val="2"/>
        <scheme val="minor"/>
      </rPr>
      <t>Informācija par veiktajām piegādātāju aptaujām</t>
    </r>
    <r>
      <rPr>
        <sz val="11"/>
        <color theme="1"/>
        <rFont val="Aptos Narrow"/>
        <family val="2"/>
        <scheme val="minor"/>
      </rPr>
      <t xml:space="preserve"> (cenas priekšizpēti)</t>
    </r>
  </si>
  <si>
    <r>
      <t xml:space="preserve">Komercinformācija tīmekļvietnēs </t>
    </r>
    <r>
      <rPr>
        <sz val="11"/>
        <color theme="1"/>
        <rFont val="Aptos Narrow"/>
        <family val="2"/>
        <scheme val="minor"/>
      </rPr>
      <t>(norādiet konkrētas saites vai pievienojiet ekrānuzņēmumus)</t>
    </r>
  </si>
  <si>
    <t>Informācija par finansējuma saņēmēja pieredzi līdzīgos projektos</t>
  </si>
  <si>
    <r>
      <rPr>
        <b/>
        <sz val="11"/>
        <color rgb="FF000000"/>
        <rFont val="Aptos Narrow"/>
      </rPr>
      <t xml:space="preserve">Informācija par statistikas datiem </t>
    </r>
    <r>
      <rPr>
        <sz val="11"/>
        <color rgb="FF000000"/>
        <rFont val="Aptos Narrow"/>
      </rPr>
      <t>(piem., Centrālās statistikas pārvaldes noteikto vidējo darba samaksu)</t>
    </r>
  </si>
  <si>
    <t>Informācija par eksperta atzinumu</t>
  </si>
  <si>
    <t>Norāde uz iepirkumu dokumentāciju</t>
  </si>
  <si>
    <t>Cits skaidrojums</t>
  </si>
  <si>
    <r>
      <rPr>
        <b/>
        <sz val="11"/>
        <color theme="1"/>
        <rFont val="Aptos Narrow"/>
        <family val="2"/>
        <scheme val="minor"/>
      </rPr>
      <t>Norāde uz citiem pamatojošiem dokumentiem</t>
    </r>
    <r>
      <rPr>
        <sz val="11"/>
        <color theme="1"/>
        <rFont val="Aptos Narrow"/>
        <family val="2"/>
        <charset val="186"/>
        <scheme val="minor"/>
      </rPr>
      <t>, kas pievienoti projekta iesnieguma pielikumā</t>
    </r>
  </si>
  <si>
    <t>2.</t>
  </si>
  <si>
    <t>Projekta vadības izmaksas</t>
  </si>
  <si>
    <t>…</t>
  </si>
  <si>
    <t>Aprēķinu tabulas</t>
  </si>
  <si>
    <t>Pievieno šeit vai kā atsevišķus dokumentus projekta iesnieguma pielikumā!</t>
  </si>
  <si>
    <t>Budžeta pozīcijas kods</t>
  </si>
  <si>
    <t>Nosaukums</t>
  </si>
  <si>
    <t>Izmaksu veids</t>
  </si>
  <si>
    <t>Daudzums</t>
  </si>
  <si>
    <t>Mērvienība</t>
  </si>
  <si>
    <t>Projekta darbības numurs</t>
  </si>
  <si>
    <t>Attiecināmā summa</t>
  </si>
  <si>
    <t>%</t>
  </si>
  <si>
    <t>t.sk. PVN</t>
  </si>
  <si>
    <t>2.1.</t>
  </si>
  <si>
    <t>Projekta vadības personāla izmaksas</t>
  </si>
  <si>
    <t>2.1.1.</t>
  </si>
  <si>
    <t>2.1.2.</t>
  </si>
  <si>
    <t>2.1.2.1.</t>
  </si>
  <si>
    <t>2.1.2.2.</t>
  </si>
  <si>
    <t>2.1.2.3.</t>
  </si>
  <si>
    <t>2.1.3.</t>
  </si>
  <si>
    <t>2.1.3.1.</t>
  </si>
  <si>
    <t>2.1.3.2.</t>
  </si>
  <si>
    <t>2.1.3.3.</t>
  </si>
  <si>
    <t>3.</t>
  </si>
  <si>
    <t>Projekta īstenošanas personāla izmaksas</t>
  </si>
  <si>
    <t>3.1.</t>
  </si>
  <si>
    <t>3.1.1.1.</t>
  </si>
  <si>
    <t>3.1.1.2.</t>
  </si>
  <si>
    <t>3.1.1.3.</t>
  </si>
  <si>
    <t>3.1.2.1.</t>
  </si>
  <si>
    <t>3.1.2.2.</t>
  </si>
  <si>
    <t>3.1.2.3.</t>
  </si>
  <si>
    <t>3.1.3.1.</t>
  </si>
  <si>
    <t>3.1.3.2.</t>
  </si>
  <si>
    <t>3.1.3.3.</t>
  </si>
  <si>
    <t>3.2.</t>
  </si>
  <si>
    <t>3.2.2.1.</t>
  </si>
  <si>
    <t>3.2.2.2.</t>
  </si>
  <si>
    <t>3.2.2.3.</t>
  </si>
  <si>
    <t>3.2.3.1.</t>
  </si>
  <si>
    <t>3.2.3.2.</t>
  </si>
  <si>
    <t>3.2.3.3.</t>
  </si>
  <si>
    <t>6.</t>
  </si>
  <si>
    <t>Materiālu, aprīkojuma un iekārtu izmaksas</t>
  </si>
  <si>
    <t>6.1.</t>
  </si>
  <si>
    <t>Materiālu un izjevielu izmaksas</t>
  </si>
  <si>
    <t>6.1.1.1.</t>
  </si>
  <si>
    <t>6.1.1.2.</t>
  </si>
  <si>
    <t>6.1.1.3.</t>
  </si>
  <si>
    <t>6.1.2.1.</t>
  </si>
  <si>
    <t>6.1.2.2.</t>
  </si>
  <si>
    <t>6.1.2.3.</t>
  </si>
  <si>
    <t>6.1.3.1.</t>
  </si>
  <si>
    <t>6.1.3.2.</t>
  </si>
  <si>
    <t>6.1.3.3.</t>
  </si>
  <si>
    <t>6.2.</t>
  </si>
  <si>
    <t>6.2.1.1.</t>
  </si>
  <si>
    <t>6.2.1.2.</t>
  </si>
  <si>
    <t>6.2.1.3.</t>
  </si>
  <si>
    <t>6.2.2.1.</t>
  </si>
  <si>
    <t>6.2.2.2.</t>
  </si>
  <si>
    <t>6.2.2.3.</t>
  </si>
  <si>
    <t>6.2.3.1.</t>
  </si>
  <si>
    <t>6.2.3.2.</t>
  </si>
  <si>
    <t>6.2.3.3.</t>
  </si>
  <si>
    <t>6.4.</t>
  </si>
  <si>
    <t>Citas izmaksas</t>
  </si>
  <si>
    <t>6.4.1.1.</t>
  </si>
  <si>
    <t>6.4.1.2.</t>
  </si>
  <si>
    <t>6.4.1.3.</t>
  </si>
  <si>
    <t>6.4.2.1.</t>
  </si>
  <si>
    <t>6.4.2.2.</t>
  </si>
  <si>
    <t>6.4.2.3.</t>
  </si>
  <si>
    <t>6.4.3.1.</t>
  </si>
  <si>
    <t>6.4.3.2.</t>
  </si>
  <si>
    <t>6.4.3.3.</t>
  </si>
  <si>
    <t>8.</t>
  </si>
  <si>
    <t>Patenti, licences utml.</t>
  </si>
  <si>
    <t>8.1.1.1.</t>
  </si>
  <si>
    <t>8.1.1.2.</t>
  </si>
  <si>
    <t>8.1.1.3.</t>
  </si>
  <si>
    <t>8.1.2.1.</t>
  </si>
  <si>
    <t>8.1.2.2.</t>
  </si>
  <si>
    <t>8.1.2.3.</t>
  </si>
  <si>
    <t>8.1.3.1.</t>
  </si>
  <si>
    <t>8.1.3.2.</t>
  </si>
  <si>
    <t>8.1.3.3.</t>
  </si>
  <si>
    <t>10.</t>
  </si>
  <si>
    <t>Komunikācijas un vizuālās identitātes prasību nodrošināšanas pasākumu izmaksas</t>
  </si>
  <si>
    <t>10.1.</t>
  </si>
  <si>
    <t>Komunikācijas un vizuālās identitātes pasākumu izmaksas</t>
  </si>
  <si>
    <t>10.1.1.</t>
  </si>
  <si>
    <t>10.1.2.</t>
  </si>
  <si>
    <t>10.1.3.</t>
  </si>
  <si>
    <t>13.</t>
  </si>
  <si>
    <t>Pārējās projekta īstenošanas izmaksas</t>
  </si>
  <si>
    <t>13.1.</t>
  </si>
  <si>
    <t>Ārpakalpojumu izmaksas</t>
  </si>
  <si>
    <t>13.1.1.1.</t>
  </si>
  <si>
    <t>13.1.1.2.</t>
  </si>
  <si>
    <t>13.1.1.3.</t>
  </si>
  <si>
    <t>13.1.2.1.</t>
  </si>
  <si>
    <t>13.1.2.2.</t>
  </si>
  <si>
    <t>13.1.2.3.</t>
  </si>
  <si>
    <t>13.1.3.1.</t>
  </si>
  <si>
    <t>13.1.3.2.</t>
  </si>
  <si>
    <t>13.1.3.3.</t>
  </si>
  <si>
    <t>13.2.</t>
  </si>
  <si>
    <t>Kopā:</t>
  </si>
  <si>
    <t>Eiropas Savienības kohēzijas politikas programmas 2021.–2027. gadam 1.2.1. specifiskā atbalsta mērķa "Pētniecības un inovāciju kapacitātes stiprināšana un progresīvu tehnoloģiju ieviešana uzņēmumiem" 1.2.1.1. pasākuma "Atbalsts jaunu produktu attīstībai un internacionalizācijai" trešās kārtas otrā uzsaukuma projekta vidējās svērtās publiskā finansējuma intensitātes aprēķins</t>
  </si>
  <si>
    <t>Nr.p.k.</t>
  </si>
  <si>
    <t>Projekta darbības/atsevišķas aktivitātes</t>
  </si>
  <si>
    <t>Attiecināmās izmaksas  (EUR)</t>
  </si>
  <si>
    <r>
      <t>Publiskā finansējuma intensitāte (I</t>
    </r>
    <r>
      <rPr>
        <b/>
        <vertAlign val="subscript"/>
        <sz val="11"/>
        <color theme="1"/>
        <rFont val="Aptos"/>
        <family val="2"/>
      </rPr>
      <t>P</t>
    </r>
    <r>
      <rPr>
        <b/>
        <sz val="11"/>
        <color theme="1"/>
        <rFont val="Aptos"/>
        <family val="2"/>
      </rPr>
      <t>%)</t>
    </r>
  </si>
  <si>
    <t>Piezīmes</t>
  </si>
  <si>
    <t>nosaukums</t>
  </si>
  <si>
    <t>komersanta kategorija</t>
  </si>
  <si>
    <t>[A]</t>
  </si>
  <si>
    <t>[B]</t>
  </si>
  <si>
    <r>
      <t xml:space="preserve">Kopējā piemērotā finansējuma intensitāte rūpnieciskajiem pētījumiem un eksperimentālajai izstrādei nevar pārsniegt </t>
    </r>
    <r>
      <rPr>
        <b/>
        <i/>
        <sz val="10"/>
        <color theme="1"/>
        <rFont val="Aptos Narrow"/>
        <family val="2"/>
        <scheme val="minor"/>
      </rPr>
      <t xml:space="preserve">80% </t>
    </r>
    <r>
      <rPr>
        <i/>
        <sz val="10"/>
        <color theme="1"/>
        <rFont val="Aptos Narrow"/>
        <family val="2"/>
        <scheme val="minor"/>
      </rPr>
      <t>(saskaņā ar Komisijas regulas Nr.651/2014 25. panta 6.punktu). 
Mazām vidējām kapitalizācijas sabiedrībām un vidējām kapitalizācijas sabiedrībām publiskā finansējuma intensitāte atbilst lielā komersanta intensitātei (atbilstoši Komisijas Regulas 651/2014 2. panta 24. punktam).</t>
    </r>
  </si>
  <si>
    <t>1.</t>
  </si>
  <si>
    <r>
      <t xml:space="preserve">Projekta iesniedzējs </t>
    </r>
    <r>
      <rPr>
        <i/>
        <sz val="11"/>
        <color theme="1"/>
        <rFont val="Aptos"/>
        <family val="2"/>
      </rPr>
      <t>[nosaukums]</t>
    </r>
  </si>
  <si>
    <r>
      <t>Rūpnieciskie pētījumi</t>
    </r>
    <r>
      <rPr>
        <sz val="11"/>
        <color rgb="FFFF0000"/>
        <rFont val="Aptos"/>
        <family val="2"/>
      </rPr>
      <t>*</t>
    </r>
  </si>
  <si>
    <r>
      <t>Eksperimentālā izstrāde</t>
    </r>
    <r>
      <rPr>
        <sz val="11"/>
        <color rgb="FFFF0000"/>
        <rFont val="Aptos"/>
        <family val="2"/>
      </rPr>
      <t>*</t>
    </r>
  </si>
  <si>
    <r>
      <t>Tehniski ekonomiskā priekšizpēte</t>
    </r>
    <r>
      <rPr>
        <sz val="11"/>
        <color rgb="FFFF0000"/>
        <rFont val="Aptos"/>
        <family val="2"/>
      </rPr>
      <t>*</t>
    </r>
  </si>
  <si>
    <t>4.</t>
  </si>
  <si>
    <t>5.</t>
  </si>
  <si>
    <t>Projekta daļa Nr.1</t>
  </si>
  <si>
    <r>
      <t>Sadarbības partneris</t>
    </r>
    <r>
      <rPr>
        <vertAlign val="superscript"/>
        <sz val="11"/>
        <color theme="1"/>
        <rFont val="Aptos"/>
        <family val="2"/>
      </rPr>
      <t xml:space="preserve"> </t>
    </r>
    <r>
      <rPr>
        <sz val="11"/>
        <color theme="1"/>
        <rFont val="Aptos"/>
        <family val="2"/>
      </rPr>
      <t xml:space="preserve">Nr.1 </t>
    </r>
    <r>
      <rPr>
        <i/>
        <sz val="11"/>
        <color theme="1"/>
        <rFont val="Aptos"/>
        <family val="2"/>
      </rPr>
      <t>[nosaukums]</t>
    </r>
  </si>
  <si>
    <t>Projekta daļa Nr.2</t>
  </si>
  <si>
    <r>
      <t>Sadarbības partneris</t>
    </r>
    <r>
      <rPr>
        <vertAlign val="superscript"/>
        <sz val="11"/>
        <color rgb="FF000000"/>
        <rFont val="Aptos"/>
        <family val="2"/>
      </rPr>
      <t xml:space="preserve"> </t>
    </r>
    <r>
      <rPr>
        <sz val="11"/>
        <color rgb="FF000000"/>
        <rFont val="Aptos"/>
        <family val="2"/>
      </rPr>
      <t xml:space="preserve">Nr.2 </t>
    </r>
    <r>
      <rPr>
        <i/>
        <sz val="11"/>
        <color rgb="FF000000"/>
        <rFont val="Aptos"/>
        <family val="2"/>
      </rPr>
      <t>[nosaukums]</t>
    </r>
  </si>
  <si>
    <t>Projekta daļa Nr.3</t>
  </si>
  <si>
    <t>Projekts</t>
  </si>
  <si>
    <r>
      <rPr>
        <i/>
        <sz val="10"/>
        <color rgb="FFFF0000"/>
        <rFont val="Aptos"/>
        <family val="2"/>
      </rPr>
      <t>*</t>
    </r>
    <r>
      <rPr>
        <i/>
        <sz val="10"/>
        <color theme="1"/>
        <rFont val="Aptos"/>
        <family val="2"/>
      </rPr>
      <t>Projekta darbību izmaksas atbilstoši SAM MK noteikumu 37., 38., 39., 40., 42. punkta nosacījumiem par publiskā finansējuma intensitāti (neieskaitot izmaksas par patentiem un citu nemateriālu aktīvu iegūšanu, komunikācijas un vizuālās identitātes pasākumu izmaksas un izmaksas par nozares ekspertīzi tirgus un tehnoloģiju izpētei)</t>
    </r>
  </si>
  <si>
    <t>1. Ievēro Ministru kabineta 2024. gada 22. oktobra noteikumu Nr. 663 "Eiropas Savienības kohēzijas politikas programmas 2021.–2027. gadam 1.2.1. specifiskā atbalsta mērķa "Pētniecības un inovāciju kapacitātes stiprināšana un progresīvu tehnoloģiju ieviešana uzņēmumiem" 1.2.1.1. pasākuma "Atbalsts jaunu produktu attīstībai un internacionalizācijai" trešās kārtas īstenošanas noteikumi" 37., 38., 39., 40., 42. punkta nosacījumus.</t>
  </si>
  <si>
    <t>2.Sniedz informāciju par katru sadarbības partneri, kas gūst intelektuālā īpašuma tiesības un ekonomiskās priekšrocības, kas izriet no tā projekta ietvaros veiktās darbības.</t>
  </si>
  <si>
    <t>3. Projektu iesniegumu atlases kārtās  projektos fundamentālie pētījumi nav atbalstāmi.</t>
  </si>
  <si>
    <t>Pamatojums publiskā finansējuma intensitātes palielināšanai</t>
  </si>
  <si>
    <t>Komisijas regulas Nr. 651/2014 25. panta 6. punkta:</t>
  </si>
  <si>
    <t>Sīkais (mikro) un mazais komersants</t>
  </si>
  <si>
    <r>
      <t xml:space="preserve">b) apakšpunkts </t>
    </r>
    <r>
      <rPr>
        <i/>
        <sz val="10"/>
        <rFont val="Aptos"/>
        <family val="2"/>
      </rPr>
      <t>(</t>
    </r>
    <r>
      <rPr>
        <b/>
        <i/>
        <sz val="10"/>
        <rFont val="Aptos"/>
        <family val="2"/>
      </rPr>
      <t>par 10% rūpnieciskajiem pētījumiem un 15% eksperimentālajai izstrādei</t>
    </r>
    <r>
      <rPr>
        <i/>
        <sz val="10"/>
        <rFont val="Aptos"/>
        <family val="2"/>
      </rPr>
      <t xml:space="preserve">, ja finansējuma saņēmējs un sadarbības partneris to ir sākotnēji paredzējis projekta iesniegumā un projekta ietvaros ir efektīva sadarbība Komisijas regulas Nr. 651/2014 2. panta 90. punkta izpratnē ar vismaz vienu sīko (mikro), mazo vai vidējo komersantu, un viens komersants nesedz vairāk par 70% no kopējām attiecināmajām izmaksām). </t>
    </r>
  </si>
  <si>
    <r>
      <rPr>
        <b/>
        <sz val="11"/>
        <rFont val="Aptos"/>
        <family val="2"/>
      </rPr>
      <t>b) apakšpunkts</t>
    </r>
    <r>
      <rPr>
        <sz val="11"/>
        <rFont val="Aptos"/>
        <family val="2"/>
      </rPr>
      <t xml:space="preserve"> </t>
    </r>
    <r>
      <rPr>
        <i/>
        <sz val="10"/>
        <rFont val="Aptos"/>
        <family val="2"/>
      </rPr>
      <t>(</t>
    </r>
    <r>
      <rPr>
        <b/>
        <i/>
        <sz val="10"/>
        <rFont val="Aptos"/>
        <family val="2"/>
      </rPr>
      <t>par 10% rūpnieciskajiem pētījumiem un 15% eksperimentālajai izstrādei</t>
    </r>
    <r>
      <rPr>
        <i/>
        <sz val="10"/>
        <rFont val="Aptos"/>
        <family val="2"/>
      </rPr>
      <t>, ja finansējuma saņēmējs un sadarbības partneris to ir sākotnēji paredzējis projekta iesniegumā un projekta ietvaros ir efektīva sadarbība Komisijas regulas Nr. 651/2014 2. panta 90. punkta izpratnē ar vismaz vienu pētniecības un zināšanu izplatīšanas organizāciju, un pētniecības un zināšanu izplatīšanas organizācija sedz vismaz 10% no kopējām attiecināmajām izmaksām, un tai ir tiesības publicēt sava projekta rezultātus).</t>
    </r>
  </si>
  <si>
    <r>
      <rPr>
        <b/>
        <sz val="11"/>
        <rFont val="Aptos"/>
        <family val="2"/>
      </rPr>
      <t>d) apakšpunktu</t>
    </r>
    <r>
      <rPr>
        <sz val="11"/>
        <rFont val="Aptos"/>
        <family val="2"/>
      </rPr>
      <t xml:space="preserve"> </t>
    </r>
    <r>
      <rPr>
        <i/>
        <sz val="10"/>
        <rFont val="Aptos"/>
        <family val="2"/>
      </rPr>
      <t>(</t>
    </r>
    <r>
      <rPr>
        <b/>
        <i/>
        <sz val="10"/>
        <rFont val="Aptos"/>
        <family val="2"/>
      </rPr>
      <t>par 10% rūpnieciskajiem pētījumiem un 25% eksperimentālajai izstrādei</t>
    </r>
    <r>
      <rPr>
        <i/>
        <sz val="10"/>
        <rFont val="Aptos"/>
        <family val="2"/>
      </rPr>
      <t>, ja ja finansējuma saņēmējs un sadarbības partneris to ir paredzējis projekta iesniegumā un ir izpildīti SAM MK noteikumu 40. punktā ietvertie nosacījumi</t>
    </r>
    <r>
      <rPr>
        <i/>
        <sz val="11"/>
        <rFont val="Aptos"/>
        <family val="2"/>
      </rPr>
      <t>).</t>
    </r>
  </si>
  <si>
    <t>Vidējais komersants</t>
  </si>
  <si>
    <r>
      <t xml:space="preserve">b) apakšpunkts </t>
    </r>
    <r>
      <rPr>
        <i/>
        <sz val="10"/>
        <rFont val="Aptos"/>
        <family val="2"/>
      </rPr>
      <t>(</t>
    </r>
    <r>
      <rPr>
        <b/>
        <i/>
        <sz val="10"/>
        <rFont val="Aptos"/>
        <family val="2"/>
      </rPr>
      <t>par 15% rūpnieciskajiem pētījumiem un 15% eksperimentālajai izstrādei</t>
    </r>
    <r>
      <rPr>
        <i/>
        <sz val="10"/>
        <rFont val="Aptos"/>
        <family val="2"/>
      </rPr>
      <t xml:space="preserve">, ja finansējuma saņēmējs un sadarbības partneris to ir sākotnēji paredzējis projekta iesniegumā un projekta ietvaros ir efektīva sadarbība Komisijas regulas Nr. 651/2014 2. panta 90. punkta izpratnē ar vismaz vienu sīko (mikro), mazo vai vidējo komersantu, un viens komersants nesedz vairāk par 70% no kopējām attiecināmajām izmaksām). </t>
    </r>
  </si>
  <si>
    <r>
      <rPr>
        <b/>
        <sz val="11"/>
        <rFont val="Aptos"/>
        <family val="2"/>
      </rPr>
      <t>b) apakšpunkts</t>
    </r>
    <r>
      <rPr>
        <sz val="11"/>
        <rFont val="Aptos"/>
        <family val="2"/>
      </rPr>
      <t xml:space="preserve"> </t>
    </r>
    <r>
      <rPr>
        <i/>
        <sz val="10"/>
        <rFont val="Aptos"/>
        <family val="2"/>
      </rPr>
      <t>(</t>
    </r>
    <r>
      <rPr>
        <b/>
        <i/>
        <sz val="10"/>
        <rFont val="Aptos"/>
        <family val="2"/>
      </rPr>
      <t>par 15% rūpnieciskajiem pētījumiem un 15% eksperimentālajai izstrādei</t>
    </r>
    <r>
      <rPr>
        <i/>
        <sz val="10"/>
        <rFont val="Aptos"/>
        <family val="2"/>
      </rPr>
      <t>, ja finansējuma saņēmējs un sadarbības partneris to ir sākotnēji paredzējis projekta iesniegumā un projekta ietvaros ir efektīva sadarbība Komisijas regulas Nr. 651/2014 2. panta 90. punkta izpratnē ar vismaz vienu pētniecības un zināšanu izplatīšanas organizāciju, un pētniecības un zināšanu izplatīšanas organizācija sedz vismaz 10% no kopējām attiecināmajām izmaksām, un tai ir tiesības publicēt sava projekta rezultātus).</t>
    </r>
  </si>
  <si>
    <r>
      <rPr>
        <b/>
        <sz val="11"/>
        <rFont val="Aptos"/>
        <family val="2"/>
      </rPr>
      <t>d) apakšpunktu</t>
    </r>
    <r>
      <rPr>
        <sz val="11"/>
        <rFont val="Aptos"/>
        <family val="2"/>
      </rPr>
      <t xml:space="preserve"> </t>
    </r>
    <r>
      <rPr>
        <i/>
        <sz val="10"/>
        <rFont val="Aptos"/>
        <family val="2"/>
      </rPr>
      <t>(</t>
    </r>
    <r>
      <rPr>
        <b/>
        <i/>
        <sz val="10"/>
        <rFont val="Aptos"/>
        <family val="2"/>
      </rPr>
      <t>par 20% rūpnieciskajiem pētījumiem un 25% eksperimentālajai izstrādei</t>
    </r>
    <r>
      <rPr>
        <i/>
        <sz val="10"/>
        <rFont val="Aptos"/>
        <family val="2"/>
      </rPr>
      <t>, ja ja finansējuma saņēmējs un sadarbības partneris to ir paredzējis projekta iesniegumā un ir izpildīti SAM MK noteikumu 40. punktā ietvertie nosacījumi).</t>
    </r>
  </si>
  <si>
    <r>
      <t>Lielais komersants</t>
    </r>
    <r>
      <rPr>
        <sz val="11"/>
        <rFont val="Aptos"/>
        <family val="2"/>
      </rPr>
      <t xml:space="preserve"> (t.sk. mazās vidējās kapitalizācijas sabiedrības un vidējās kapitalizācijas sabiedrības)</t>
    </r>
  </si>
  <si>
    <r>
      <rPr>
        <b/>
        <sz val="11"/>
        <rFont val="Aptos"/>
        <family val="2"/>
      </rPr>
      <t>d) apakšpunkt</t>
    </r>
    <r>
      <rPr>
        <sz val="11"/>
        <rFont val="Aptos"/>
        <family val="2"/>
      </rPr>
      <t xml:space="preserve">u </t>
    </r>
    <r>
      <rPr>
        <i/>
        <sz val="10"/>
        <rFont val="Aptos"/>
        <family val="2"/>
      </rPr>
      <t>(</t>
    </r>
    <r>
      <rPr>
        <b/>
        <i/>
        <sz val="10"/>
        <rFont val="Aptos"/>
        <family val="2"/>
      </rPr>
      <t>par 25% rūpnieciskajiem pētījumiem un 25% eksperimentālajai izstrādei</t>
    </r>
    <r>
      <rPr>
        <i/>
        <sz val="10"/>
        <rFont val="Aptos"/>
        <family val="2"/>
      </rPr>
      <t>, ja ja finansējuma saņēmējs un sadarbības partneris to ir paredzējis projekta iesniegumā un ir izpildīti SAM MK noteikumu 40. punktā ietvertie nosacījumi).</t>
    </r>
  </si>
  <si>
    <t>Finansēšanas plāns</t>
  </si>
  <si>
    <t>Summa</t>
  </si>
  <si>
    <t>Eiropas Reģionālās attīstības fonds</t>
  </si>
  <si>
    <t>Valsts budžeta finansējums</t>
  </si>
  <si>
    <t>Publiskās attiecināmās izmaksas</t>
  </si>
  <si>
    <t>Privātās attiecināmās izmaksas</t>
  </si>
  <si>
    <t>Kopējās attiecināmās izmaksas</t>
  </si>
  <si>
    <t>Uzņēmuma veidi</t>
  </si>
  <si>
    <t>Sīks (mikro) komersants</t>
  </si>
  <si>
    <t>Mazs komersants</t>
  </si>
  <si>
    <t>Vidējs komersants</t>
  </si>
  <si>
    <t>Liels komersants</t>
  </si>
  <si>
    <t>Darbību veidi</t>
  </si>
  <si>
    <t>Labuma guvēji</t>
  </si>
  <si>
    <t>Algas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</si>
</sst>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x14ac:knownFonts="1">
    <font>
      <sz val="11"/>
      <color theme="1"/>
      <name val="Aptos Narrow"/>
      <family val="2"/>
      <charset val="186"/>
      <scheme val="minor"/>
    </font>
    <font>
      <sz val="11"/>
      <color theme="1"/>
      <name val="Aptos"/>
      <family val="2"/>
    </font>
    <font>
      <b/>
      <sz val="11"/>
      <name val="Aptos"/>
      <family val="2"/>
    </font>
    <font>
      <sz val="11"/>
      <name val="Aptos"/>
      <family val="2"/>
    </font>
    <font>
      <i/>
      <sz val="11"/>
      <name val="Aptos"/>
      <family val="2"/>
    </font>
    <font>
      <b/>
      <sz val="11"/>
      <color theme="1"/>
      <name val="Aptos"/>
      <family val="2"/>
    </font>
    <font>
      <i/>
      <sz val="11"/>
      <color theme="1"/>
      <name val="Aptos"/>
      <family val="2"/>
    </font>
    <font>
      <b/>
      <vertAlign val="subscript"/>
      <sz val="11"/>
      <color theme="1"/>
      <name val="Aptos"/>
      <family val="2"/>
    </font>
    <font>
      <b/>
      <sz val="11"/>
      <color theme="1"/>
      <name val="Aptos Display"/>
      <family val="2"/>
      <scheme val="major"/>
    </font>
    <font>
      <sz val="11"/>
      <color theme="1"/>
      <name val="Aptos Display"/>
      <family val="2"/>
      <scheme val="major"/>
    </font>
    <font>
      <i/>
      <sz val="11"/>
      <color theme="1"/>
      <name val="Aptos Narrow"/>
      <family val="2"/>
      <charset val="186"/>
      <scheme val="minor"/>
    </font>
    <font>
      <b/>
      <sz val="11"/>
      <color rgb="FF000000"/>
      <name val="Aptos"/>
    </font>
    <font>
      <sz val="10"/>
      <name val="Aptos"/>
      <family val="2"/>
    </font>
    <font>
      <i/>
      <sz val="10"/>
      <name val="Aptos"/>
      <family val="2"/>
    </font>
    <font>
      <b/>
      <sz val="11"/>
      <name val="Aptos"/>
    </font>
    <font>
      <sz val="11"/>
      <name val="Aptos"/>
    </font>
    <font>
      <sz val="11"/>
      <color rgb="FFFF0000"/>
      <name val="Aptos"/>
      <family val="2"/>
    </font>
    <font>
      <sz val="10"/>
      <color theme="1"/>
      <name val="Aptos"/>
      <family val="2"/>
    </font>
    <font>
      <sz val="9"/>
      <name val="Aptos"/>
      <family val="2"/>
    </font>
    <font>
      <vertAlign val="superscript"/>
      <sz val="11"/>
      <color theme="1"/>
      <name val="Aptos"/>
      <family val="2"/>
    </font>
    <font>
      <sz val="11"/>
      <color rgb="FF000000"/>
      <name val="Aptos"/>
      <family val="2"/>
    </font>
    <font>
      <vertAlign val="superscript"/>
      <sz val="11"/>
      <color rgb="FF000000"/>
      <name val="Aptos"/>
      <family val="2"/>
    </font>
    <font>
      <i/>
      <sz val="11"/>
      <color rgb="FF000000"/>
      <name val="Aptos"/>
      <family val="2"/>
    </font>
    <font>
      <b/>
      <sz val="11"/>
      <color theme="1"/>
      <name val="Aptos Narrow"/>
      <family val="2"/>
      <scheme val="minor"/>
    </font>
    <font>
      <sz val="10"/>
      <color theme="1"/>
      <name val="Aptos Narrow"/>
      <family val="2"/>
      <charset val="186"/>
      <scheme val="minor"/>
    </font>
    <font>
      <i/>
      <sz val="10"/>
      <color theme="1"/>
      <name val="Aptos Narrow"/>
      <family val="2"/>
      <scheme val="minor"/>
    </font>
    <font>
      <i/>
      <sz val="10"/>
      <color rgb="FFFF0000"/>
      <name val="Aptos"/>
      <family val="2"/>
    </font>
    <font>
      <b/>
      <i/>
      <sz val="10"/>
      <color theme="1"/>
      <name val="Aptos Narrow"/>
      <family val="2"/>
      <scheme val="minor"/>
    </font>
    <font>
      <b/>
      <i/>
      <sz val="10"/>
      <name val="Aptos"/>
      <family val="2"/>
    </font>
    <font>
      <b/>
      <u/>
      <sz val="11"/>
      <color theme="1"/>
      <name val="Aptos"/>
      <family val="2"/>
    </font>
    <font>
      <i/>
      <sz val="10"/>
      <color theme="1"/>
      <name val="Aptos"/>
      <family val="2"/>
    </font>
    <font>
      <sz val="9"/>
      <color theme="1"/>
      <name val="Aptos"/>
      <family val="2"/>
    </font>
    <font>
      <b/>
      <sz val="11"/>
      <name val="Aptos"/>
      <family val="2"/>
      <charset val="186"/>
    </font>
    <font>
      <sz val="11"/>
      <name val="Aptos"/>
      <family val="2"/>
      <charset val="186"/>
    </font>
    <font>
      <sz val="9"/>
      <name val="Aptos"/>
      <family val="2"/>
      <charset val="186"/>
    </font>
    <font>
      <sz val="11"/>
      <color theme="1"/>
      <name val="Aptos"/>
      <family val="2"/>
      <charset val="186"/>
    </font>
    <font>
      <i/>
      <sz val="11"/>
      <color theme="1"/>
      <name val="Aptos Narrow"/>
      <family val="2"/>
      <scheme val="minor"/>
    </font>
    <font>
      <sz val="12"/>
      <color theme="1"/>
      <name val="Aptos"/>
    </font>
    <font>
      <b/>
      <sz val="11"/>
      <color rgb="FF000000"/>
      <name val="Aptos"/>
      <family val="2"/>
    </font>
    <font>
      <b/>
      <i/>
      <sz val="11"/>
      <color theme="1"/>
      <name val="Aptos"/>
      <family val="2"/>
    </font>
    <font>
      <b/>
      <sz val="11"/>
      <color rgb="FF000000"/>
      <name val="Aptos"/>
      <family val="2"/>
      <charset val="186"/>
    </font>
    <font>
      <b/>
      <sz val="11"/>
      <color theme="1"/>
      <name val="Aptos"/>
      <family val="2"/>
      <charset val="186"/>
    </font>
    <font>
      <sz val="11"/>
      <color rgb="FF000000"/>
      <name val="Aptos"/>
    </font>
    <font>
      <sz val="9"/>
      <color theme="1"/>
      <name val="Aptos"/>
      <family val="2"/>
      <charset val="186"/>
    </font>
    <font>
      <sz val="11"/>
      <color theme="1"/>
      <name val="Aptos Narrow"/>
      <family val="2"/>
      <scheme val="minor"/>
    </font>
    <font>
      <sz val="10"/>
      <color rgb="FFFF0000"/>
      <name val="Aptos"/>
      <family val="2"/>
    </font>
    <font>
      <b/>
      <sz val="10"/>
      <color theme="1"/>
      <name val="Aptos"/>
      <family val="2"/>
    </font>
    <font>
      <b/>
      <sz val="10"/>
      <color rgb="FFFF0000"/>
      <name val="Aptos"/>
      <family val="2"/>
    </font>
    <font>
      <sz val="10"/>
      <color rgb="FF000000"/>
      <name val="Aptos"/>
      <family val="2"/>
    </font>
    <font>
      <b/>
      <sz val="12"/>
      <color theme="1"/>
      <name val="Aptos"/>
      <family val="2"/>
    </font>
    <font>
      <b/>
      <sz val="11"/>
      <color rgb="FF000000"/>
      <name val="Aptos Narrow"/>
    </font>
    <font>
      <sz val="11"/>
      <color rgb="FF000000"/>
      <name val="Aptos Narrow"/>
    </font>
  </fonts>
  <fills count="8">
    <fill>
      <patternFill patternType="none"/>
    </fill>
    <fill>
      <patternFill patternType="gray125"/>
    </fill>
    <fill>
      <patternFill patternType="solid">
        <fgColor rgb="FFA1CBC6"/>
        <bgColor indexed="64"/>
      </patternFill>
    </fill>
    <fill>
      <patternFill patternType="solid">
        <fgColor rgb="FFCCE2DF"/>
        <bgColor indexed="64"/>
      </patternFill>
    </fill>
    <fill>
      <patternFill patternType="solid">
        <fgColor theme="0"/>
        <bgColor indexed="64"/>
      </patternFill>
    </fill>
    <fill>
      <patternFill patternType="solid">
        <fgColor theme="0" tint="-0.14999847407452621"/>
        <bgColor indexed="64"/>
      </patternFill>
    </fill>
    <fill>
      <patternFill patternType="solid">
        <fgColor rgb="FFF9E7F7"/>
        <bgColor indexed="64"/>
      </patternFill>
    </fill>
    <fill>
      <patternFill patternType="solid">
        <fgColor theme="8" tint="0.7999816888943144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diagonal/>
    </border>
    <border>
      <left/>
      <right style="thin">
        <color auto="1"/>
      </right>
      <top style="thin">
        <color indexed="64"/>
      </top>
      <bottom/>
      <diagonal/>
    </border>
    <border>
      <left/>
      <right style="thin">
        <color auto="1"/>
      </right>
      <top/>
      <bottom/>
      <diagonal/>
    </border>
    <border>
      <left/>
      <right style="thin">
        <color auto="1"/>
      </right>
      <top/>
      <bottom style="thin">
        <color auto="1"/>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auto="1"/>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auto="1"/>
      </right>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auto="1"/>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rgb="FF000000"/>
      </left>
      <right style="thin">
        <color rgb="FF000000"/>
      </right>
      <top style="thin">
        <color rgb="FF000000"/>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260">
    <xf numFmtId="0" fontId="0" fillId="0" borderId="0" xfId="0"/>
    <xf numFmtId="0" fontId="3" fillId="0" borderId="1" xfId="0" applyFont="1" applyBorder="1" applyAlignment="1">
      <alignment horizontal="left" wrapText="1"/>
    </xf>
    <xf numFmtId="0" fontId="2" fillId="0" borderId="1" xfId="0" applyFont="1" applyBorder="1" applyAlignment="1">
      <alignment horizontal="left" wrapText="1"/>
    </xf>
    <xf numFmtId="0" fontId="2" fillId="0" borderId="0" xfId="0" applyFont="1" applyAlignment="1">
      <alignment horizontal="left" wrapText="1"/>
    </xf>
    <xf numFmtId="2" fontId="9" fillId="0" borderId="0" xfId="0" applyNumberFormat="1" applyFont="1"/>
    <xf numFmtId="10" fontId="9" fillId="0" borderId="0" xfId="0" applyNumberFormat="1" applyFont="1"/>
    <xf numFmtId="2" fontId="9" fillId="0" borderId="1" xfId="0" applyNumberFormat="1" applyFont="1" applyBorder="1" applyAlignment="1">
      <alignment horizontal="center"/>
    </xf>
    <xf numFmtId="10" fontId="9" fillId="0" borderId="1" xfId="0" applyNumberFormat="1" applyFont="1" applyBorder="1" applyAlignment="1">
      <alignment horizontal="center"/>
    </xf>
    <xf numFmtId="2" fontId="8" fillId="0" borderId="1" xfId="0" applyNumberFormat="1" applyFont="1" applyBorder="1" applyAlignment="1">
      <alignment horizontal="center"/>
    </xf>
    <xf numFmtId="10" fontId="8" fillId="0" borderId="1" xfId="0" applyNumberFormat="1" applyFont="1" applyBorder="1" applyAlignment="1">
      <alignment horizontal="center"/>
    </xf>
    <xf numFmtId="2" fontId="9" fillId="0" borderId="0" xfId="0" applyNumberFormat="1" applyFont="1" applyAlignment="1">
      <alignment horizontal="center"/>
    </xf>
    <xf numFmtId="0" fontId="23" fillId="0" borderId="0" xfId="0" applyFont="1"/>
    <xf numFmtId="0" fontId="2" fillId="3" borderId="1" xfId="0" applyFont="1" applyFill="1" applyBorder="1" applyAlignment="1">
      <alignment horizontal="center" vertical="center" wrapText="1"/>
    </xf>
    <xf numFmtId="2" fontId="8" fillId="3" borderId="1" xfId="0" applyNumberFormat="1" applyFont="1" applyFill="1" applyBorder="1" applyAlignment="1">
      <alignment horizontal="center" vertical="center"/>
    </xf>
    <xf numFmtId="2" fontId="9" fillId="4" borderId="1" xfId="0" applyNumberFormat="1" applyFont="1" applyFill="1" applyBorder="1" applyAlignment="1">
      <alignment horizontal="center" vertical="center"/>
    </xf>
    <xf numFmtId="10" fontId="9" fillId="4" borderId="1" xfId="0" applyNumberFormat="1" applyFont="1" applyFill="1" applyBorder="1" applyAlignment="1">
      <alignment horizontal="center" vertical="center"/>
    </xf>
    <xf numFmtId="2" fontId="8" fillId="4" borderId="1" xfId="0" applyNumberFormat="1" applyFont="1" applyFill="1" applyBorder="1" applyAlignment="1">
      <alignment horizontal="center" vertical="center"/>
    </xf>
    <xf numFmtId="10" fontId="8" fillId="4" borderId="1" xfId="0" applyNumberFormat="1" applyFont="1" applyFill="1" applyBorder="1" applyAlignment="1">
      <alignment horizontal="center" vertical="center"/>
    </xf>
    <xf numFmtId="2" fontId="9" fillId="4" borderId="1" xfId="0" applyNumberFormat="1" applyFont="1" applyFill="1" applyBorder="1" applyAlignment="1">
      <alignment horizontal="center"/>
    </xf>
    <xf numFmtId="10" fontId="9" fillId="4" borderId="1" xfId="0" applyNumberFormat="1" applyFont="1" applyFill="1" applyBorder="1" applyAlignment="1">
      <alignment horizontal="center"/>
    </xf>
    <xf numFmtId="2" fontId="8" fillId="4" borderId="1" xfId="0" applyNumberFormat="1" applyFont="1" applyFill="1" applyBorder="1" applyAlignment="1">
      <alignment horizontal="center"/>
    </xf>
    <xf numFmtId="10" fontId="8" fillId="4" borderId="1" xfId="0" applyNumberFormat="1" applyFont="1" applyFill="1" applyBorder="1" applyAlignment="1">
      <alignment horizontal="center"/>
    </xf>
    <xf numFmtId="0" fontId="0" fillId="0" borderId="0" xfId="0" applyProtection="1">
      <protection locked="0"/>
    </xf>
    <xf numFmtId="0" fontId="5" fillId="0" borderId="1" xfId="0" applyFont="1" applyBorder="1" applyAlignment="1" applyProtection="1">
      <alignment horizontal="center" vertical="center" wrapText="1"/>
      <protection locked="0"/>
    </xf>
    <xf numFmtId="0" fontId="23" fillId="0" borderId="1" xfId="0" applyFont="1" applyBorder="1" applyAlignment="1" applyProtection="1">
      <alignment horizontal="center" vertical="center"/>
      <protection locked="0"/>
    </xf>
    <xf numFmtId="0" fontId="1" fillId="0" borderId="1" xfId="0" applyFont="1" applyBorder="1" applyAlignment="1" applyProtection="1">
      <alignment horizontal="center" vertical="center" wrapText="1"/>
      <protection locked="0"/>
    </xf>
    <xf numFmtId="0" fontId="1" fillId="0" borderId="1" xfId="0" applyFont="1" applyBorder="1" applyAlignment="1" applyProtection="1">
      <alignment horizontal="center" wrapText="1"/>
      <protection locked="0"/>
    </xf>
    <xf numFmtId="2" fontId="1" fillId="0" borderId="1" xfId="0" applyNumberFormat="1" applyFont="1" applyBorder="1" applyAlignment="1" applyProtection="1">
      <alignment horizontal="center" vertical="center" wrapText="1"/>
      <protection locked="0"/>
    </xf>
    <xf numFmtId="2" fontId="1" fillId="0" borderId="4" xfId="0" applyNumberFormat="1" applyFont="1" applyBorder="1" applyAlignment="1" applyProtection="1">
      <alignment horizontal="center" vertical="center" wrapText="1"/>
      <protection locked="0"/>
    </xf>
    <xf numFmtId="2" fontId="1" fillId="4" borderId="8" xfId="0" applyNumberFormat="1" applyFont="1" applyFill="1" applyBorder="1" applyAlignment="1" applyProtection="1">
      <alignment horizontal="center" vertical="center" wrapText="1"/>
      <protection locked="0"/>
    </xf>
    <xf numFmtId="2" fontId="1" fillId="4" borderId="1" xfId="0" applyNumberFormat="1" applyFont="1" applyFill="1" applyBorder="1" applyAlignment="1" applyProtection="1">
      <alignment horizontal="center" vertical="center" wrapText="1"/>
      <protection locked="0"/>
    </xf>
    <xf numFmtId="0" fontId="24" fillId="4" borderId="0" xfId="0" applyFont="1" applyFill="1" applyAlignment="1" applyProtection="1">
      <alignment horizontal="left" vertical="center" wrapText="1"/>
      <protection locked="0"/>
    </xf>
    <xf numFmtId="0" fontId="0" fillId="0" borderId="0" xfId="0" applyAlignment="1" applyProtection="1">
      <alignment horizontal="center"/>
      <protection locked="0"/>
    </xf>
    <xf numFmtId="0" fontId="3" fillId="0" borderId="1" xfId="0" applyFont="1" applyBorder="1" applyAlignment="1" applyProtection="1">
      <alignment horizontal="center" vertical="center" wrapText="1"/>
      <protection locked="0"/>
    </xf>
    <xf numFmtId="0" fontId="3" fillId="4" borderId="1" xfId="0" applyFont="1" applyFill="1" applyBorder="1" applyAlignment="1" applyProtection="1">
      <alignment horizontal="center" vertical="center" wrapText="1"/>
      <protection locked="0"/>
    </xf>
    <xf numFmtId="0" fontId="12" fillId="0" borderId="0" xfId="0" applyFont="1" applyAlignment="1" applyProtection="1">
      <alignment horizontal="left" wrapText="1"/>
      <protection locked="0"/>
    </xf>
    <xf numFmtId="2" fontId="1" fillId="3" borderId="1" xfId="0" applyNumberFormat="1" applyFont="1" applyFill="1" applyBorder="1" applyAlignment="1">
      <alignment horizontal="center" wrapText="1"/>
    </xf>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1" fontId="32" fillId="2" borderId="1" xfId="0" applyNumberFormat="1"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32" fillId="2" borderId="1" xfId="0" applyFont="1" applyFill="1" applyBorder="1" applyAlignment="1" applyProtection="1">
      <alignment horizontal="center" vertical="center" wrapText="1"/>
      <protection locked="0"/>
    </xf>
    <xf numFmtId="0" fontId="2" fillId="3" borderId="1" xfId="0" applyFont="1" applyFill="1" applyBorder="1" applyAlignment="1" applyProtection="1">
      <alignment horizontal="left" vertical="center" wrapText="1"/>
      <protection locked="0"/>
    </xf>
    <xf numFmtId="0" fontId="3" fillId="4" borderId="1" xfId="0" applyFont="1" applyFill="1" applyBorder="1" applyAlignment="1" applyProtection="1">
      <alignment horizontal="left" vertical="center" wrapText="1"/>
      <protection locked="0"/>
    </xf>
    <xf numFmtId="0" fontId="3" fillId="4" borderId="1" xfId="0" applyFont="1" applyFill="1" applyBorder="1" applyAlignment="1" applyProtection="1">
      <alignment horizontal="center" wrapText="1"/>
      <protection locked="0"/>
    </xf>
    <xf numFmtId="0" fontId="18" fillId="0" borderId="0" xfId="0" applyFont="1" applyAlignment="1" applyProtection="1">
      <alignment horizontal="left" vertical="top"/>
      <protection locked="0"/>
    </xf>
    <xf numFmtId="0" fontId="34" fillId="0" borderId="0" xfId="0" applyFont="1" applyAlignment="1" applyProtection="1">
      <alignment horizontal="left" vertical="top"/>
      <protection locked="0"/>
    </xf>
    <xf numFmtId="0" fontId="1" fillId="0" borderId="0" xfId="0" applyFont="1" applyProtection="1">
      <protection locked="0"/>
    </xf>
    <xf numFmtId="1" fontId="0" fillId="0" borderId="0" xfId="0" applyNumberFormat="1" applyProtection="1">
      <protection locked="0"/>
    </xf>
    <xf numFmtId="0" fontId="35" fillId="0" borderId="0" xfId="0" applyFont="1" applyProtection="1">
      <protection locked="0"/>
    </xf>
    <xf numFmtId="0" fontId="6" fillId="0" borderId="0" xfId="0" applyFont="1" applyAlignment="1" applyProtection="1">
      <alignment horizontal="center"/>
      <protection locked="0"/>
    </xf>
    <xf numFmtId="0" fontId="1" fillId="0" borderId="0" xfId="0" applyFont="1" applyAlignment="1" applyProtection="1">
      <alignment horizontal="center" vertical="center"/>
      <protection locked="0"/>
    </xf>
    <xf numFmtId="0" fontId="10" fillId="0" borderId="0" xfId="0" applyFont="1" applyAlignment="1" applyProtection="1">
      <alignment horizontal="center"/>
      <protection locked="0"/>
    </xf>
    <xf numFmtId="0" fontId="0" fillId="0" borderId="0" xfId="0" applyAlignment="1" applyProtection="1">
      <alignment horizontal="center" vertical="center"/>
      <protection locked="0"/>
    </xf>
    <xf numFmtId="2" fontId="3" fillId="3" borderId="1" xfId="0" applyNumberFormat="1" applyFont="1" applyFill="1" applyBorder="1" applyAlignment="1">
      <alignment horizontal="center" vertical="center" wrapText="1"/>
    </xf>
    <xf numFmtId="1" fontId="33" fillId="4" borderId="1" xfId="0" applyNumberFormat="1" applyFont="1" applyFill="1" applyBorder="1" applyAlignment="1">
      <alignment horizontal="center" vertical="center" wrapText="1"/>
    </xf>
    <xf numFmtId="0" fontId="0" fillId="0" borderId="0" xfId="0" applyAlignment="1">
      <alignment horizontal="center"/>
    </xf>
    <xf numFmtId="2" fontId="37" fillId="4" borderId="32" xfId="0" applyNumberFormat="1" applyFont="1" applyFill="1" applyBorder="1" applyAlignment="1">
      <alignment horizontal="center" vertical="center"/>
    </xf>
    <xf numFmtId="2" fontId="37" fillId="4" borderId="33" xfId="0" applyNumberFormat="1" applyFont="1" applyFill="1" applyBorder="1" applyAlignment="1">
      <alignment horizontal="center" vertical="center"/>
    </xf>
    <xf numFmtId="2" fontId="37" fillId="4" borderId="34" xfId="0" applyNumberFormat="1" applyFont="1" applyFill="1" applyBorder="1" applyAlignment="1">
      <alignment horizontal="center" vertical="center"/>
    </xf>
    <xf numFmtId="2" fontId="37" fillId="4" borderId="16" xfId="0" applyNumberFormat="1" applyFont="1" applyFill="1" applyBorder="1" applyAlignment="1">
      <alignment horizontal="center" vertical="center"/>
    </xf>
    <xf numFmtId="2" fontId="37" fillId="4" borderId="7" xfId="0" applyNumberFormat="1" applyFont="1" applyFill="1" applyBorder="1" applyAlignment="1">
      <alignment horizontal="center" vertical="center"/>
    </xf>
    <xf numFmtId="2" fontId="37" fillId="4" borderId="22" xfId="0" applyNumberFormat="1" applyFont="1" applyFill="1" applyBorder="1" applyAlignment="1">
      <alignment horizontal="center" vertical="center"/>
    </xf>
    <xf numFmtId="2" fontId="37" fillId="4" borderId="36" xfId="0" applyNumberFormat="1" applyFont="1" applyFill="1" applyBorder="1" applyAlignment="1">
      <alignment horizontal="center" vertical="center"/>
    </xf>
    <xf numFmtId="2" fontId="37" fillId="4" borderId="37" xfId="0" applyNumberFormat="1" applyFont="1" applyFill="1" applyBorder="1" applyAlignment="1">
      <alignment horizontal="center" vertical="center"/>
    </xf>
    <xf numFmtId="2" fontId="37" fillId="4" borderId="27" xfId="0" applyNumberFormat="1" applyFont="1" applyFill="1" applyBorder="1" applyAlignment="1">
      <alignment horizontal="center" vertical="center"/>
    </xf>
    <xf numFmtId="2" fontId="37" fillId="4" borderId="4" xfId="0" applyNumberFormat="1" applyFont="1" applyFill="1" applyBorder="1" applyAlignment="1">
      <alignment horizontal="center" vertical="center"/>
    </xf>
    <xf numFmtId="2" fontId="37" fillId="4" borderId="30" xfId="0" applyNumberFormat="1" applyFont="1" applyFill="1" applyBorder="1" applyAlignment="1">
      <alignment horizontal="center" vertical="center"/>
    </xf>
    <xf numFmtId="2" fontId="37" fillId="4" borderId="1" xfId="0" applyNumberFormat="1" applyFont="1" applyFill="1" applyBorder="1" applyAlignment="1">
      <alignment horizontal="center" vertical="center"/>
    </xf>
    <xf numFmtId="2" fontId="37" fillId="4" borderId="26" xfId="0" applyNumberFormat="1" applyFont="1" applyFill="1" applyBorder="1" applyAlignment="1">
      <alignment horizontal="center" vertical="center"/>
    </xf>
    <xf numFmtId="2" fontId="5" fillId="0" borderId="1" xfId="0" applyNumberFormat="1" applyFont="1" applyBorder="1" applyAlignment="1">
      <alignment horizontal="center" wrapText="1"/>
    </xf>
    <xf numFmtId="0" fontId="38" fillId="3" borderId="1" xfId="0" applyFont="1" applyFill="1" applyBorder="1" applyAlignment="1">
      <alignment vertical="center" wrapText="1"/>
    </xf>
    <xf numFmtId="0" fontId="39" fillId="3" borderId="1" xfId="0" applyFont="1" applyFill="1" applyBorder="1" applyAlignment="1">
      <alignment horizontal="right" vertical="center" wrapText="1"/>
    </xf>
    <xf numFmtId="0" fontId="39" fillId="0" borderId="1" xfId="0" applyFont="1" applyBorder="1" applyAlignment="1">
      <alignment horizontal="right" vertical="center" wrapText="1"/>
    </xf>
    <xf numFmtId="14" fontId="20" fillId="4" borderId="1" xfId="0" applyNumberFormat="1" applyFont="1" applyFill="1" applyBorder="1" applyAlignment="1">
      <alignment vertical="center" wrapText="1"/>
    </xf>
    <xf numFmtId="0" fontId="20" fillId="4" borderId="1" xfId="0" applyFont="1" applyFill="1" applyBorder="1" applyAlignment="1">
      <alignment vertical="center" wrapText="1"/>
    </xf>
    <xf numFmtId="0" fontId="22" fillId="4" borderId="1" xfId="0" applyFont="1" applyFill="1" applyBorder="1" applyAlignment="1">
      <alignment vertical="center" wrapText="1"/>
    </xf>
    <xf numFmtId="0" fontId="38" fillId="3" borderId="1" xfId="0" applyFont="1" applyFill="1" applyBorder="1" applyAlignment="1">
      <alignment horizontal="justify" vertical="center" wrapText="1"/>
    </xf>
    <xf numFmtId="0" fontId="5"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right" vertical="center" wrapText="1"/>
    </xf>
    <xf numFmtId="4" fontId="5" fillId="3" borderId="1" xfId="0" applyNumberFormat="1" applyFont="1" applyFill="1" applyBorder="1" applyAlignment="1">
      <alignment horizontal="right" vertical="center" wrapText="1"/>
    </xf>
    <xf numFmtId="0" fontId="5" fillId="4" borderId="1" xfId="0" applyFont="1" applyFill="1" applyBorder="1" applyAlignment="1">
      <alignment horizontal="center" vertical="center" wrapText="1"/>
    </xf>
    <xf numFmtId="0" fontId="1" fillId="4" borderId="1" xfId="0" applyFont="1" applyFill="1" applyBorder="1" applyAlignment="1">
      <alignment horizontal="right" vertical="center" wrapText="1"/>
    </xf>
    <xf numFmtId="0" fontId="1" fillId="4" borderId="1" xfId="0" applyFont="1" applyFill="1" applyBorder="1" applyAlignment="1">
      <alignment horizontal="center" vertic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wrapText="1"/>
    </xf>
    <xf numFmtId="0" fontId="2" fillId="3" borderId="1" xfId="0" applyFont="1" applyFill="1" applyBorder="1" applyAlignment="1">
      <alignment horizontal="left" vertical="center" wrapText="1"/>
    </xf>
    <xf numFmtId="0" fontId="2" fillId="3" borderId="1" xfId="0" applyFont="1" applyFill="1" applyBorder="1" applyAlignment="1">
      <alignment vertical="center" wrapText="1"/>
    </xf>
    <xf numFmtId="0" fontId="1" fillId="4" borderId="16" xfId="0" applyFont="1" applyFill="1" applyBorder="1" applyAlignment="1">
      <alignment horizontal="right" vertical="center" wrapText="1"/>
    </xf>
    <xf numFmtId="0" fontId="1" fillId="4" borderId="5" xfId="0" applyFont="1" applyFill="1" applyBorder="1" applyAlignment="1">
      <alignment horizontal="center" vertical="center" wrapText="1"/>
    </xf>
    <xf numFmtId="0" fontId="1" fillId="3" borderId="3" xfId="0" applyFont="1" applyFill="1" applyBorder="1" applyAlignment="1">
      <alignment horizontal="right" vertical="center" wrapText="1"/>
    </xf>
    <xf numFmtId="0" fontId="1" fillId="3" borderId="4" xfId="0" applyFont="1" applyFill="1" applyBorder="1" applyAlignment="1">
      <alignment horizontal="right" vertical="center" wrapText="1"/>
    </xf>
    <xf numFmtId="1" fontId="41" fillId="3" borderId="1" xfId="0" applyNumberFormat="1" applyFont="1" applyFill="1" applyBorder="1" applyAlignment="1">
      <alignment horizontal="center" vertical="center" wrapText="1"/>
    </xf>
    <xf numFmtId="1" fontId="35" fillId="3" borderId="1" xfId="0" applyNumberFormat="1" applyFont="1" applyFill="1" applyBorder="1" applyAlignment="1">
      <alignment horizontal="center" vertical="center" wrapText="1"/>
    </xf>
    <xf numFmtId="0" fontId="41" fillId="3" borderId="1" xfId="0" applyFont="1" applyFill="1" applyBorder="1" applyAlignment="1">
      <alignment vertical="center" wrapText="1"/>
    </xf>
    <xf numFmtId="4" fontId="41" fillId="3" borderId="1" xfId="0" applyNumberFormat="1" applyFont="1" applyFill="1" applyBorder="1" applyAlignment="1">
      <alignment vertical="center" wrapText="1"/>
    </xf>
    <xf numFmtId="2" fontId="41" fillId="3" borderId="1" xfId="0" applyNumberFormat="1" applyFont="1" applyFill="1" applyBorder="1" applyAlignment="1">
      <alignment vertical="center" wrapText="1"/>
    </xf>
    <xf numFmtId="0" fontId="1" fillId="0" borderId="1" xfId="0" applyFont="1" applyBorder="1" applyAlignment="1">
      <alignment vertical="center" wrapText="1"/>
    </xf>
    <xf numFmtId="2" fontId="35" fillId="0" borderId="1" xfId="0" applyNumberFormat="1" applyFont="1" applyBorder="1" applyAlignment="1">
      <alignment vertical="center" wrapText="1"/>
    </xf>
    <xf numFmtId="0" fontId="35" fillId="3" borderId="1" xfId="0" applyFont="1" applyFill="1" applyBorder="1" applyAlignment="1">
      <alignment vertical="center" wrapText="1"/>
    </xf>
    <xf numFmtId="2" fontId="35" fillId="4" borderId="1" xfId="0" applyNumberFormat="1" applyFont="1" applyFill="1" applyBorder="1" applyAlignment="1">
      <alignment vertical="center" wrapText="1"/>
    </xf>
    <xf numFmtId="2" fontId="35" fillId="3" borderId="1" xfId="0" applyNumberFormat="1" applyFont="1" applyFill="1" applyBorder="1" applyAlignment="1">
      <alignment vertical="center" wrapText="1"/>
    </xf>
    <xf numFmtId="2" fontId="0" fillId="0" borderId="0" xfId="0" applyNumberFormat="1"/>
    <xf numFmtId="4" fontId="41" fillId="3" borderId="3" xfId="0" applyNumberFormat="1" applyFont="1" applyFill="1" applyBorder="1" applyAlignment="1">
      <alignment vertical="center" wrapText="1"/>
    </xf>
    <xf numFmtId="0" fontId="35" fillId="4" borderId="6" xfId="0" applyFont="1" applyFill="1" applyBorder="1" applyAlignment="1">
      <alignment vertical="center" wrapText="1"/>
    </xf>
    <xf numFmtId="2" fontId="35" fillId="4" borderId="16" xfId="0" applyNumberFormat="1" applyFont="1" applyFill="1" applyBorder="1" applyAlignment="1">
      <alignment vertical="center" wrapText="1"/>
    </xf>
    <xf numFmtId="0" fontId="35" fillId="4" borderId="7" xfId="0" applyFont="1" applyFill="1" applyBorder="1" applyAlignment="1">
      <alignment vertical="center" wrapText="1"/>
    </xf>
    <xf numFmtId="2" fontId="35" fillId="4" borderId="4" xfId="0" applyNumberFormat="1" applyFont="1" applyFill="1" applyBorder="1" applyAlignment="1">
      <alignment vertical="center" wrapText="1"/>
    </xf>
    <xf numFmtId="0" fontId="35" fillId="0" borderId="1" xfId="0" applyFont="1" applyBorder="1" applyAlignment="1">
      <alignment vertical="center" wrapText="1"/>
    </xf>
    <xf numFmtId="14" fontId="20" fillId="5" borderId="1" xfId="0" applyNumberFormat="1" applyFont="1" applyFill="1" applyBorder="1" applyAlignment="1">
      <alignment vertical="center" wrapText="1"/>
    </xf>
    <xf numFmtId="0" fontId="20" fillId="5" borderId="1" xfId="0" applyFont="1" applyFill="1" applyBorder="1" applyAlignment="1">
      <alignment vertical="center" wrapText="1"/>
    </xf>
    <xf numFmtId="0" fontId="39" fillId="5" borderId="1" xfId="0" applyFont="1" applyFill="1" applyBorder="1" applyAlignment="1">
      <alignment horizontal="right" vertical="center" wrapText="1"/>
    </xf>
    <xf numFmtId="0" fontId="1" fillId="5" borderId="1" xfId="0" applyFont="1" applyFill="1" applyBorder="1" applyAlignment="1">
      <alignment vertical="center" wrapText="1"/>
    </xf>
    <xf numFmtId="0" fontId="5" fillId="5"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2" fontId="35" fillId="5" borderId="1" xfId="0" applyNumberFormat="1" applyFont="1" applyFill="1" applyBorder="1" applyAlignment="1">
      <alignment vertical="center" wrapText="1"/>
    </xf>
    <xf numFmtId="1" fontId="35" fillId="5" borderId="1" xfId="0" applyNumberFormat="1" applyFont="1" applyFill="1" applyBorder="1" applyAlignment="1">
      <alignment horizontal="center" vertical="center" wrapText="1"/>
    </xf>
    <xf numFmtId="0" fontId="1" fillId="5" borderId="1" xfId="0" applyFont="1" applyFill="1" applyBorder="1" applyAlignment="1">
      <alignment horizontal="right" vertical="center" wrapText="1"/>
    </xf>
    <xf numFmtId="0" fontId="5" fillId="3" borderId="1" xfId="0" applyFont="1" applyFill="1" applyBorder="1" applyAlignment="1">
      <alignment horizontal="right" vertical="center" wrapText="1"/>
    </xf>
    <xf numFmtId="0" fontId="1" fillId="0" borderId="1" xfId="0" applyFont="1" applyBorder="1" applyAlignment="1">
      <alignment horizontal="left" vertical="center" wrapText="1"/>
    </xf>
    <xf numFmtId="0" fontId="38" fillId="2" borderId="16" xfId="0" applyFont="1" applyFill="1" applyBorder="1" applyAlignment="1">
      <alignment horizontal="center" vertical="center" wrapText="1"/>
    </xf>
    <xf numFmtId="0" fontId="40" fillId="2" borderId="16" xfId="0" applyFont="1" applyFill="1" applyBorder="1" applyAlignment="1">
      <alignment vertical="center" wrapText="1"/>
    </xf>
    <xf numFmtId="0" fontId="40" fillId="2" borderId="16" xfId="0" applyFont="1" applyFill="1" applyBorder="1" applyAlignment="1">
      <alignment horizontal="center" vertical="center" wrapText="1"/>
    </xf>
    <xf numFmtId="0" fontId="38" fillId="3" borderId="4" xfId="0" applyFont="1" applyFill="1" applyBorder="1" applyAlignment="1">
      <alignment vertical="center" wrapText="1"/>
    </xf>
    <xf numFmtId="0" fontId="1" fillId="3" borderId="4" xfId="0" applyFont="1" applyFill="1" applyBorder="1" applyAlignment="1">
      <alignment vertical="top" wrapText="1"/>
    </xf>
    <xf numFmtId="0" fontId="5" fillId="3" borderId="4" xfId="0" applyFont="1" applyFill="1" applyBorder="1" applyAlignment="1">
      <alignment horizontal="right" vertical="center" wrapText="1"/>
    </xf>
    <xf numFmtId="0" fontId="41" fillId="3" borderId="4" xfId="0" applyFont="1" applyFill="1" applyBorder="1" applyAlignment="1">
      <alignment vertical="center" wrapText="1"/>
    </xf>
    <xf numFmtId="4" fontId="41" fillId="3" borderId="4" xfId="0" applyNumberFormat="1" applyFont="1" applyFill="1" applyBorder="1" applyAlignment="1">
      <alignment vertical="center" wrapText="1"/>
    </xf>
    <xf numFmtId="1" fontId="41" fillId="3" borderId="4" xfId="0" applyNumberFormat="1" applyFont="1" applyFill="1" applyBorder="1" applyAlignment="1">
      <alignment horizontal="center" vertical="center" wrapText="1"/>
    </xf>
    <xf numFmtId="0" fontId="39" fillId="3" borderId="4" xfId="0" applyFont="1" applyFill="1" applyBorder="1" applyAlignment="1">
      <alignment horizontal="right" vertical="center" wrapText="1"/>
    </xf>
    <xf numFmtId="16" fontId="38" fillId="3" borderId="1" xfId="0" applyNumberFormat="1" applyFont="1" applyFill="1" applyBorder="1" applyAlignment="1">
      <alignment vertical="center" wrapText="1"/>
    </xf>
    <xf numFmtId="0" fontId="40" fillId="2" borderId="1" xfId="0" applyFont="1" applyFill="1" applyBorder="1" applyAlignment="1" applyProtection="1">
      <alignment horizontal="center" vertical="center" wrapText="1"/>
      <protection locked="0"/>
    </xf>
    <xf numFmtId="4" fontId="5" fillId="3" borderId="1" xfId="0" applyNumberFormat="1" applyFont="1" applyFill="1" applyBorder="1" applyAlignment="1">
      <alignment horizontal="center" vertical="center" wrapText="1"/>
    </xf>
    <xf numFmtId="4" fontId="3" fillId="4" borderId="1" xfId="0" applyNumberFormat="1" applyFont="1" applyFill="1" applyBorder="1" applyAlignment="1">
      <alignment horizontal="center" vertical="center" wrapText="1"/>
    </xf>
    <xf numFmtId="4" fontId="2" fillId="3" borderId="1" xfId="0" applyNumberFormat="1" applyFont="1" applyFill="1" applyBorder="1" applyAlignment="1">
      <alignment horizontal="center" vertical="center" wrapText="1"/>
    </xf>
    <xf numFmtId="0" fontId="1" fillId="4" borderId="31" xfId="0" applyFont="1" applyFill="1" applyBorder="1" applyAlignment="1">
      <alignment horizontal="left" vertical="center" wrapText="1"/>
    </xf>
    <xf numFmtId="0" fontId="1" fillId="4" borderId="24" xfId="0" applyFont="1" applyFill="1" applyBorder="1" applyAlignment="1">
      <alignment horizontal="left" vertical="center" wrapText="1"/>
    </xf>
    <xf numFmtId="0" fontId="1" fillId="4" borderId="35" xfId="0" applyFont="1" applyFill="1" applyBorder="1" applyAlignment="1">
      <alignment horizontal="left" vertical="center" wrapText="1"/>
    </xf>
    <xf numFmtId="0" fontId="1" fillId="0" borderId="21" xfId="0" applyFont="1" applyBorder="1" applyAlignment="1">
      <alignment horizontal="left" vertical="center" wrapText="1"/>
    </xf>
    <xf numFmtId="0" fontId="1" fillId="0" borderId="23" xfId="0" applyFont="1" applyBorder="1" applyAlignment="1">
      <alignment horizontal="left" vertical="center" wrapText="1"/>
    </xf>
    <xf numFmtId="0" fontId="1" fillId="0" borderId="25" xfId="0" applyFont="1" applyBorder="1" applyAlignment="1">
      <alignment horizontal="left" vertical="center" wrapText="1"/>
    </xf>
    <xf numFmtId="0" fontId="5" fillId="0" borderId="3" xfId="0" applyFont="1" applyBorder="1" applyAlignment="1">
      <alignment horizontal="center" vertical="center" wrapText="1"/>
    </xf>
    <xf numFmtId="0" fontId="5" fillId="0" borderId="29" xfId="0" applyFont="1" applyBorder="1" applyAlignment="1">
      <alignment horizontal="center" vertical="center" wrapText="1"/>
    </xf>
    <xf numFmtId="0" fontId="3" fillId="6" borderId="1" xfId="0" applyFont="1" applyFill="1" applyBorder="1" applyAlignment="1" applyProtection="1">
      <alignment horizontal="left" vertical="center" wrapText="1"/>
      <protection locked="0"/>
    </xf>
    <xf numFmtId="0" fontId="15" fillId="6" borderId="1" xfId="0" applyFont="1" applyFill="1" applyBorder="1" applyAlignment="1" applyProtection="1">
      <alignment horizontal="left" vertical="center" wrapText="1"/>
      <protection locked="0"/>
    </xf>
    <xf numFmtId="2" fontId="3" fillId="6" borderId="1" xfId="0" applyNumberFormat="1" applyFont="1" applyFill="1" applyBorder="1" applyAlignment="1" applyProtection="1">
      <alignment horizontal="center" vertical="center" wrapText="1"/>
      <protection locked="0"/>
    </xf>
    <xf numFmtId="1" fontId="15" fillId="6" borderId="1" xfId="0" applyNumberFormat="1" applyFont="1" applyFill="1" applyBorder="1" applyAlignment="1" applyProtection="1">
      <alignment horizontal="right" vertical="center" wrapText="1"/>
      <protection locked="0"/>
    </xf>
    <xf numFmtId="0" fontId="33" fillId="6" borderId="1" xfId="0" applyFont="1" applyFill="1" applyBorder="1" applyAlignment="1" applyProtection="1">
      <alignment horizontal="right" vertical="center" wrapText="1"/>
      <protection locked="0"/>
    </xf>
    <xf numFmtId="1" fontId="33" fillId="6" borderId="1" xfId="0" applyNumberFormat="1" applyFont="1" applyFill="1" applyBorder="1" applyAlignment="1" applyProtection="1">
      <alignment horizontal="right" vertical="center" wrapText="1"/>
      <protection locked="0"/>
    </xf>
    <xf numFmtId="0" fontId="0" fillId="6" borderId="0" xfId="0" applyFill="1" applyProtection="1">
      <protection locked="0"/>
    </xf>
    <xf numFmtId="0" fontId="0" fillId="6" borderId="0" xfId="0" applyFill="1" applyAlignment="1" applyProtection="1">
      <alignment horizontal="left"/>
      <protection locked="0"/>
    </xf>
    <xf numFmtId="2" fontId="0" fillId="6" borderId="0" xfId="0" applyNumberFormat="1" applyFill="1" applyAlignment="1" applyProtection="1">
      <alignment horizontal="center"/>
      <protection locked="0"/>
    </xf>
    <xf numFmtId="0" fontId="0" fillId="6" borderId="1" xfId="0" applyFill="1" applyBorder="1" applyProtection="1">
      <protection locked="0"/>
    </xf>
    <xf numFmtId="0" fontId="0" fillId="6" borderId="0" xfId="0" applyFill="1" applyAlignment="1" applyProtection="1">
      <alignment horizontal="center"/>
      <protection locked="0"/>
    </xf>
    <xf numFmtId="0" fontId="0" fillId="6" borderId="1" xfId="0" applyFill="1" applyBorder="1" applyAlignment="1" applyProtection="1">
      <alignment vertical="center"/>
      <protection locked="0"/>
      <extLst>
        <ext xmlns:xfpb="http://schemas.microsoft.com/office/spreadsheetml/2022/featurepropertybag" uri="{C7286773-470A-42A8-94C5-96B5CB345126}">
          <xfpb:xfComplement i="0"/>
        </ext>
      </extLst>
    </xf>
    <xf numFmtId="0" fontId="0" fillId="6" borderId="1"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4" borderId="1" xfId="0" applyFont="1" applyFill="1" applyBorder="1" applyAlignment="1">
      <alignment horizontal="center" vertical="center" wrapText="1"/>
    </xf>
    <xf numFmtId="0" fontId="23" fillId="0" borderId="1" xfId="0" applyFont="1" applyBorder="1" applyAlignment="1">
      <alignment vertical="center"/>
    </xf>
    <xf numFmtId="0" fontId="44" fillId="0" borderId="1" xfId="0" applyFont="1" applyBorder="1" applyAlignment="1">
      <alignment vertical="center" wrapText="1"/>
    </xf>
    <xf numFmtId="0" fontId="23" fillId="0" borderId="1" xfId="0" applyFont="1" applyBorder="1" applyAlignment="1">
      <alignment vertical="center" wrapText="1"/>
    </xf>
    <xf numFmtId="0" fontId="36" fillId="0" borderId="0" xfId="0" applyFont="1"/>
    <xf numFmtId="0" fontId="44" fillId="0" borderId="1" xfId="0" applyFont="1" applyBorder="1" applyAlignment="1">
      <alignment horizontal="left" vertical="center"/>
    </xf>
    <xf numFmtId="0" fontId="36" fillId="0" borderId="1" xfId="0" applyFont="1" applyBorder="1" applyAlignment="1">
      <alignment horizontal="left" vertical="center"/>
    </xf>
    <xf numFmtId="0" fontId="50" fillId="0" borderId="1" xfId="0" applyFont="1" applyBorder="1" applyAlignment="1">
      <alignment vertical="center" wrapText="1"/>
    </xf>
    <xf numFmtId="2" fontId="0" fillId="0" borderId="0" xfId="0" applyNumberFormat="1" applyProtection="1">
      <protection locked="0"/>
    </xf>
    <xf numFmtId="2" fontId="0" fillId="0" borderId="0" xfId="0" applyNumberFormat="1" applyAlignment="1" applyProtection="1">
      <alignment horizontal="center"/>
      <protection locked="0"/>
    </xf>
    <xf numFmtId="2" fontId="1" fillId="6" borderId="1" xfId="0" applyNumberFormat="1" applyFont="1" applyFill="1" applyBorder="1" applyAlignment="1" applyProtection="1">
      <alignment horizontal="center" vertical="center" wrapText="1"/>
      <protection locked="0"/>
    </xf>
    <xf numFmtId="2" fontId="1" fillId="6" borderId="1" xfId="0" applyNumberFormat="1" applyFont="1" applyFill="1" applyBorder="1" applyAlignment="1" applyProtection="1">
      <alignment horizontal="center" wrapText="1"/>
      <protection locked="0"/>
    </xf>
    <xf numFmtId="0" fontId="33" fillId="4" borderId="1" xfId="0" applyFont="1" applyFill="1" applyBorder="1" applyAlignment="1">
      <alignment horizontal="center" vertical="center" wrapText="1"/>
    </xf>
    <xf numFmtId="0" fontId="33" fillId="6" borderId="1" xfId="0" applyFont="1" applyFill="1" applyBorder="1" applyAlignment="1" applyProtection="1">
      <alignment horizontal="center" vertical="center" wrapText="1"/>
      <protection locked="0"/>
    </xf>
    <xf numFmtId="0" fontId="34" fillId="0" borderId="0" xfId="0" applyFont="1" applyAlignment="1" applyProtection="1">
      <alignment horizontal="center" vertical="top"/>
      <protection locked="0"/>
    </xf>
    <xf numFmtId="0" fontId="35" fillId="0" borderId="0" xfId="0" applyFont="1" applyAlignment="1" applyProtection="1">
      <alignment horizontal="center"/>
      <protection locked="0"/>
    </xf>
    <xf numFmtId="0" fontId="24" fillId="0" borderId="0" xfId="0" applyFont="1" applyAlignment="1" applyProtection="1">
      <alignment horizontal="right"/>
      <protection locked="0"/>
    </xf>
    <xf numFmtId="0" fontId="17" fillId="0" borderId="1" xfId="0" applyFont="1" applyBorder="1" applyAlignment="1">
      <alignment horizontal="left" vertical="center" wrapText="1"/>
    </xf>
    <xf numFmtId="0" fontId="0" fillId="4" borderId="5" xfId="0" applyFill="1" applyBorder="1" applyAlignment="1">
      <alignment horizontal="center"/>
    </xf>
    <xf numFmtId="0" fontId="0" fillId="4" borderId="7" xfId="0" applyFill="1" applyBorder="1" applyAlignment="1">
      <alignment horizontal="center"/>
    </xf>
    <xf numFmtId="0" fontId="43" fillId="4" borderId="5" xfId="0" applyFont="1" applyFill="1" applyBorder="1" applyAlignment="1">
      <alignment horizontal="center"/>
    </xf>
    <xf numFmtId="0" fontId="43" fillId="4" borderId="7" xfId="0" applyFont="1" applyFill="1" applyBorder="1" applyAlignment="1">
      <alignment horizontal="center"/>
    </xf>
    <xf numFmtId="0" fontId="31" fillId="4" borderId="5" xfId="0" applyFont="1" applyFill="1" applyBorder="1" applyAlignment="1">
      <alignment horizontal="center"/>
    </xf>
    <xf numFmtId="0" fontId="31" fillId="4" borderId="7" xfId="0" applyFont="1" applyFill="1" applyBorder="1" applyAlignment="1">
      <alignment horizontal="center"/>
    </xf>
    <xf numFmtId="0" fontId="31" fillId="4" borderId="1" xfId="0" applyFont="1" applyFill="1" applyBorder="1" applyAlignment="1">
      <alignment horizontal="center"/>
    </xf>
    <xf numFmtId="0" fontId="5" fillId="0" borderId="17" xfId="0" applyFont="1" applyBorder="1" applyAlignment="1" applyProtection="1">
      <alignment horizontal="center"/>
      <protection locked="0"/>
    </xf>
    <xf numFmtId="0" fontId="5" fillId="0" borderId="28" xfId="0" applyFont="1" applyBorder="1" applyAlignment="1" applyProtection="1">
      <alignment horizontal="center"/>
      <protection locked="0"/>
    </xf>
    <xf numFmtId="0" fontId="17" fillId="4" borderId="8" xfId="0" applyFont="1" applyFill="1" applyBorder="1" applyAlignment="1">
      <alignment horizontal="left" vertical="center" wrapText="1"/>
    </xf>
    <xf numFmtId="0" fontId="2" fillId="3" borderId="5" xfId="0" applyFont="1" applyFill="1" applyBorder="1" applyAlignment="1" applyProtection="1">
      <alignment horizontal="left" vertical="center" wrapText="1"/>
      <protection locked="0"/>
    </xf>
    <xf numFmtId="0" fontId="2" fillId="3" borderId="6" xfId="0" applyFont="1" applyFill="1" applyBorder="1" applyAlignment="1" applyProtection="1">
      <alignment horizontal="left" vertical="center" wrapText="1"/>
      <protection locked="0"/>
    </xf>
    <xf numFmtId="0" fontId="2" fillId="3" borderId="7" xfId="0" applyFont="1" applyFill="1" applyBorder="1" applyAlignment="1" applyProtection="1">
      <alignment horizontal="left" vertical="center" wrapText="1"/>
      <protection locked="0"/>
    </xf>
    <xf numFmtId="0" fontId="17" fillId="4" borderId="3" xfId="0" applyFont="1" applyFill="1" applyBorder="1" applyAlignment="1">
      <alignment horizontal="left" vertical="center" wrapText="1"/>
    </xf>
    <xf numFmtId="0" fontId="17" fillId="4" borderId="8" xfId="0" applyFont="1" applyFill="1" applyBorder="1" applyAlignment="1">
      <alignment horizontal="left" vertical="center"/>
    </xf>
    <xf numFmtId="0" fontId="17" fillId="4" borderId="4" xfId="0" applyFont="1" applyFill="1" applyBorder="1" applyAlignment="1">
      <alignment horizontal="left" vertical="center" wrapText="1"/>
    </xf>
    <xf numFmtId="0" fontId="5" fillId="3" borderId="18"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20" xfId="0" applyFont="1" applyFill="1" applyBorder="1" applyAlignment="1">
      <alignment horizontal="center" vertical="center"/>
    </xf>
    <xf numFmtId="0" fontId="18" fillId="0" borderId="2" xfId="0" applyFont="1" applyBorder="1" applyAlignment="1" applyProtection="1">
      <alignment horizontal="left" vertical="top"/>
      <protection locked="0"/>
    </xf>
    <xf numFmtId="0" fontId="18" fillId="0" borderId="0" xfId="0" applyFont="1" applyAlignment="1" applyProtection="1">
      <alignment horizontal="left" vertical="top"/>
      <protection locked="0"/>
    </xf>
    <xf numFmtId="0" fontId="17" fillId="4" borderId="4" xfId="0" applyFont="1" applyFill="1" applyBorder="1" applyAlignment="1">
      <alignment horizontal="left" vertical="center"/>
    </xf>
    <xf numFmtId="0" fontId="14" fillId="3" borderId="5" xfId="0" applyFont="1" applyFill="1" applyBorder="1" applyAlignment="1" applyProtection="1">
      <alignment horizontal="left" vertical="center" wrapText="1"/>
      <protection locked="0"/>
    </xf>
    <xf numFmtId="0" fontId="14" fillId="3" borderId="6" xfId="0" applyFont="1" applyFill="1" applyBorder="1" applyAlignment="1" applyProtection="1">
      <alignment horizontal="left" vertical="center" wrapText="1"/>
      <protection locked="0"/>
    </xf>
    <xf numFmtId="0" fontId="14" fillId="3" borderId="7" xfId="0" applyFont="1" applyFill="1" applyBorder="1" applyAlignment="1" applyProtection="1">
      <alignment horizontal="left" vertical="center" wrapText="1"/>
      <protection locked="0"/>
    </xf>
    <xf numFmtId="0" fontId="5" fillId="0" borderId="0" xfId="0" applyFont="1" applyAlignment="1" applyProtection="1">
      <alignment horizontal="center" vertical="center" wrapText="1"/>
      <protection locked="0"/>
    </xf>
    <xf numFmtId="0" fontId="2" fillId="3" borderId="5" xfId="0" applyFont="1" applyFill="1" applyBorder="1" applyAlignment="1" applyProtection="1">
      <alignment horizontal="right" vertical="center" wrapText="1"/>
      <protection locked="0"/>
    </xf>
    <xf numFmtId="0" fontId="2" fillId="3" borderId="6" xfId="0" applyFont="1" applyFill="1" applyBorder="1" applyAlignment="1" applyProtection="1">
      <alignment horizontal="right" vertical="center" wrapText="1"/>
      <protection locked="0"/>
    </xf>
    <xf numFmtId="0" fontId="2" fillId="3" borderId="7" xfId="0" applyFont="1" applyFill="1" applyBorder="1" applyAlignment="1" applyProtection="1">
      <alignment horizontal="right" vertical="center" wrapText="1"/>
      <protection locked="0"/>
    </xf>
    <xf numFmtId="0" fontId="5" fillId="3" borderId="5" xfId="0" applyFont="1" applyFill="1" applyBorder="1" applyAlignment="1" applyProtection="1">
      <alignment horizontal="left" vertical="center" wrapText="1"/>
      <protection locked="0"/>
    </xf>
    <xf numFmtId="0" fontId="5" fillId="3" borderId="6" xfId="0" applyFont="1" applyFill="1" applyBorder="1" applyAlignment="1" applyProtection="1">
      <alignment horizontal="left" vertical="center" wrapText="1"/>
      <protection locked="0"/>
    </xf>
    <xf numFmtId="0" fontId="5" fillId="3" borderId="7" xfId="0" applyFont="1" applyFill="1" applyBorder="1" applyAlignment="1" applyProtection="1">
      <alignment horizontal="left" vertical="center" wrapText="1"/>
      <protection locked="0"/>
    </xf>
    <xf numFmtId="0" fontId="11" fillId="3" borderId="5" xfId="0" applyFont="1" applyFill="1" applyBorder="1" applyAlignment="1" applyProtection="1">
      <alignment horizontal="left" vertical="center" wrapText="1"/>
      <protection locked="0"/>
    </xf>
    <xf numFmtId="0" fontId="11" fillId="3" borderId="6" xfId="0" applyFont="1" applyFill="1" applyBorder="1" applyAlignment="1" applyProtection="1">
      <alignment horizontal="left" vertical="center" wrapText="1"/>
      <protection locked="0"/>
    </xf>
    <xf numFmtId="0" fontId="11" fillId="3" borderId="7" xfId="0" applyFont="1" applyFill="1" applyBorder="1" applyAlignment="1" applyProtection="1">
      <alignment horizontal="left" vertical="center" wrapText="1"/>
      <protection locked="0"/>
    </xf>
    <xf numFmtId="0" fontId="49" fillId="3" borderId="5" xfId="0" applyFont="1" applyFill="1" applyBorder="1" applyAlignment="1">
      <alignment horizontal="left"/>
    </xf>
    <xf numFmtId="0" fontId="49" fillId="3" borderId="6" xfId="0" applyFont="1" applyFill="1" applyBorder="1" applyAlignment="1">
      <alignment horizontal="left"/>
    </xf>
    <xf numFmtId="0" fontId="49" fillId="3" borderId="7" xfId="0" applyFont="1" applyFill="1" applyBorder="1" applyAlignment="1">
      <alignment horizontal="left"/>
    </xf>
    <xf numFmtId="0" fontId="5" fillId="3" borderId="5" xfId="0" applyFont="1" applyFill="1" applyBorder="1" applyAlignment="1">
      <alignment horizontal="right" vertical="center" wrapText="1"/>
    </xf>
    <xf numFmtId="0" fontId="5" fillId="3" borderId="6" xfId="0" applyFont="1" applyFill="1" applyBorder="1" applyAlignment="1">
      <alignment horizontal="right" vertical="center" wrapText="1"/>
    </xf>
    <xf numFmtId="0" fontId="5" fillId="3" borderId="7" xfId="0" applyFont="1" applyFill="1" applyBorder="1" applyAlignment="1">
      <alignment horizontal="right" vertical="center" wrapText="1"/>
    </xf>
    <xf numFmtId="0" fontId="17" fillId="0" borderId="0" xfId="0" applyFont="1" applyAlignment="1" applyProtection="1">
      <alignment horizontal="right" vertical="center" wrapText="1"/>
      <protection locked="0"/>
    </xf>
    <xf numFmtId="0" fontId="5" fillId="0" borderId="5" xfId="0" applyFont="1" applyBorder="1" applyAlignment="1" applyProtection="1">
      <alignment horizontal="right" wrapText="1"/>
      <protection locked="0"/>
    </xf>
    <xf numFmtId="0" fontId="5" fillId="0" borderId="6" xfId="0" applyFont="1" applyBorder="1" applyAlignment="1" applyProtection="1">
      <alignment horizontal="right" wrapText="1"/>
      <protection locked="0"/>
    </xf>
    <xf numFmtId="0" fontId="5" fillId="0" borderId="7" xfId="0" applyFont="1" applyBorder="1" applyAlignment="1" applyProtection="1">
      <alignment horizontal="right" wrapText="1"/>
      <protection locked="0"/>
    </xf>
    <xf numFmtId="0" fontId="1" fillId="6" borderId="3" xfId="0" applyFont="1" applyFill="1" applyBorder="1" applyAlignment="1" applyProtection="1">
      <alignment horizontal="center" vertical="center" textRotation="90" wrapText="1"/>
      <protection locked="0"/>
    </xf>
    <xf numFmtId="0" fontId="1" fillId="6" borderId="8" xfId="0" applyFont="1" applyFill="1" applyBorder="1" applyAlignment="1" applyProtection="1">
      <alignment horizontal="center" vertical="center" textRotation="90" wrapText="1"/>
      <protection locked="0"/>
    </xf>
    <xf numFmtId="0" fontId="1" fillId="6" borderId="4" xfId="0" applyFont="1" applyFill="1" applyBorder="1" applyAlignment="1" applyProtection="1">
      <alignment horizontal="center" vertical="center" textRotation="90" wrapText="1"/>
      <protection locked="0"/>
    </xf>
    <xf numFmtId="0" fontId="1" fillId="6" borderId="1" xfId="0" applyFont="1" applyFill="1" applyBorder="1" applyAlignment="1" applyProtection="1">
      <alignment horizontal="center" vertical="center" textRotation="90" wrapText="1"/>
      <protection locked="0"/>
    </xf>
    <xf numFmtId="0" fontId="5" fillId="3" borderId="5" xfId="0" applyFont="1" applyFill="1" applyBorder="1" applyAlignment="1" applyProtection="1">
      <alignment horizontal="right" wrapText="1"/>
      <protection locked="0"/>
    </xf>
    <xf numFmtId="0" fontId="5" fillId="3" borderId="6" xfId="0" applyFont="1" applyFill="1" applyBorder="1" applyAlignment="1" applyProtection="1">
      <alignment horizontal="right" wrapText="1"/>
      <protection locked="0"/>
    </xf>
    <xf numFmtId="0" fontId="5" fillId="3" borderId="7" xfId="0" applyFont="1" applyFill="1" applyBorder="1" applyAlignment="1" applyProtection="1">
      <alignment horizontal="right" wrapText="1"/>
      <protection locked="0"/>
    </xf>
    <xf numFmtId="0" fontId="20" fillId="6" borderId="1" xfId="0" applyFont="1" applyFill="1" applyBorder="1" applyAlignment="1" applyProtection="1">
      <alignment horizontal="center" vertical="center" textRotation="90" wrapText="1"/>
      <protection locked="0"/>
    </xf>
    <xf numFmtId="0" fontId="1" fillId="6" borderId="1" xfId="0" applyFont="1" applyFill="1" applyBorder="1" applyAlignment="1" applyProtection="1">
      <alignment horizontal="center" textRotation="90" wrapText="1"/>
      <protection locked="0"/>
    </xf>
    <xf numFmtId="0" fontId="6" fillId="0" borderId="0" xfId="0" applyFont="1" applyAlignment="1" applyProtection="1">
      <alignment horizontal="center" vertical="center" wrapText="1"/>
      <protection locked="0"/>
    </xf>
    <xf numFmtId="0" fontId="5" fillId="0" borderId="1" xfId="0" applyFont="1" applyBorder="1" applyAlignment="1" applyProtection="1">
      <alignment horizontal="center" vertical="center" textRotation="90" wrapText="1"/>
      <protection locked="0"/>
    </xf>
    <xf numFmtId="0" fontId="5" fillId="0" borderId="1" xfId="0" applyFont="1" applyBorder="1" applyAlignment="1" applyProtection="1">
      <alignment horizontal="center" vertical="center" wrapText="1"/>
      <protection locked="0"/>
    </xf>
    <xf numFmtId="0" fontId="2" fillId="4" borderId="1" xfId="0" applyFont="1" applyFill="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3" fillId="0" borderId="6"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3" fillId="4" borderId="5" xfId="0" applyFont="1" applyFill="1" applyBorder="1" applyAlignment="1" applyProtection="1">
      <alignment horizontal="left" vertical="center" wrapText="1"/>
      <protection locked="0"/>
    </xf>
    <xf numFmtId="0" fontId="3" fillId="4" borderId="6" xfId="0" applyFont="1" applyFill="1" applyBorder="1" applyAlignment="1" applyProtection="1">
      <alignment horizontal="left" vertical="center" wrapText="1"/>
      <protection locked="0"/>
    </xf>
    <xf numFmtId="0" fontId="3" fillId="4" borderId="7" xfId="0" applyFont="1" applyFill="1" applyBorder="1" applyAlignment="1" applyProtection="1">
      <alignment horizontal="left" vertical="center" wrapText="1"/>
      <protection locked="0"/>
    </xf>
    <xf numFmtId="0" fontId="2" fillId="0" borderId="13"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5" fillId="0" borderId="3" xfId="0" applyFont="1" applyBorder="1" applyAlignment="1" applyProtection="1">
      <alignment horizontal="left" vertical="center" wrapText="1"/>
      <protection locked="0"/>
    </xf>
    <xf numFmtId="0" fontId="24" fillId="0" borderId="8" xfId="0" applyFont="1" applyBorder="1" applyAlignment="1" applyProtection="1">
      <alignment horizontal="left" vertical="center" wrapText="1"/>
      <protection locked="0"/>
    </xf>
    <xf numFmtId="0" fontId="24" fillId="0" borderId="4"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5" fillId="4" borderId="16" xfId="0" applyFont="1" applyFill="1" applyBorder="1" applyAlignment="1" applyProtection="1">
      <alignment horizontal="center" vertical="center"/>
      <protection locked="0"/>
    </xf>
    <xf numFmtId="0" fontId="0" fillId="0" borderId="0" xfId="0" applyAlignment="1" applyProtection="1">
      <alignment horizontal="center"/>
      <protection locked="0"/>
    </xf>
    <xf numFmtId="0" fontId="30" fillId="4" borderId="2" xfId="0" applyFont="1" applyFill="1" applyBorder="1" applyAlignment="1" applyProtection="1">
      <alignment horizontal="left" vertical="center" wrapText="1"/>
      <protection locked="0"/>
    </xf>
    <xf numFmtId="0" fontId="24" fillId="0" borderId="14" xfId="0" applyFont="1" applyBorder="1" applyAlignment="1" applyProtection="1">
      <alignment horizontal="left" wrapText="1"/>
      <protection locked="0"/>
    </xf>
    <xf numFmtId="0" fontId="24" fillId="0" borderId="2" xfId="0" applyFont="1" applyBorder="1" applyAlignment="1" applyProtection="1">
      <alignment horizontal="left" wrapText="1"/>
      <protection locked="0"/>
    </xf>
    <xf numFmtId="0" fontId="24" fillId="0" borderId="9" xfId="0" applyFont="1" applyBorder="1" applyAlignment="1" applyProtection="1">
      <alignment horizontal="left" wrapText="1"/>
      <protection locked="0"/>
    </xf>
    <xf numFmtId="0" fontId="17" fillId="4" borderId="15" xfId="0" applyFont="1" applyFill="1" applyBorder="1" applyAlignment="1" applyProtection="1">
      <alignment horizontal="left" wrapText="1"/>
      <protection locked="0"/>
    </xf>
    <xf numFmtId="0" fontId="17" fillId="4" borderId="0" xfId="0" applyFont="1" applyFill="1" applyAlignment="1" applyProtection="1">
      <alignment horizontal="left" wrapText="1"/>
      <protection locked="0"/>
    </xf>
    <xf numFmtId="0" fontId="17" fillId="4" borderId="10" xfId="0" applyFont="1" applyFill="1" applyBorder="1" applyAlignment="1" applyProtection="1">
      <alignment horizontal="left" wrapText="1"/>
      <protection locked="0"/>
    </xf>
    <xf numFmtId="0" fontId="17" fillId="4" borderId="12" xfId="0" applyFont="1" applyFill="1" applyBorder="1" applyAlignment="1" applyProtection="1">
      <alignment horizontal="left" vertical="center" wrapText="1"/>
      <protection locked="0"/>
    </xf>
    <xf numFmtId="0" fontId="17" fillId="4" borderId="13" xfId="0" applyFont="1" applyFill="1" applyBorder="1" applyAlignment="1" applyProtection="1">
      <alignment horizontal="left" vertical="center" wrapText="1"/>
      <protection locked="0"/>
    </xf>
    <xf numFmtId="0" fontId="17" fillId="4" borderId="11" xfId="0" applyFont="1" applyFill="1" applyBorder="1" applyAlignment="1" applyProtection="1">
      <alignment horizontal="left" vertical="center" wrapText="1"/>
      <protection locked="0"/>
    </xf>
    <xf numFmtId="0" fontId="23" fillId="0" borderId="13" xfId="0" applyFont="1" applyBorder="1" applyAlignment="1">
      <alignment horizontal="center" vertical="center"/>
    </xf>
    <xf numFmtId="4" fontId="2" fillId="7" borderId="1" xfId="0" applyNumberFormat="1" applyFont="1" applyFill="1" applyBorder="1" applyAlignment="1">
      <alignment horizontal="center" vertical="center" wrapText="1"/>
    </xf>
  </cellXfs>
  <cellStyles count="1">
    <cellStyle name="Normal" xfId="0" builtinId="0"/>
  </cellStyles>
  <dxfs count="2">
    <dxf>
      <fill>
        <patternFill>
          <bgColor rgb="FFFF0000"/>
        </patternFill>
      </fill>
    </dxf>
    <dxf>
      <fill>
        <patternFill>
          <bgColor rgb="FFFF0000"/>
        </patternFill>
      </fill>
    </dxf>
  </dxfs>
  <tableStyles count="0" defaultTableStyle="TableStyleMedium2" defaultPivotStyle="PivotStyleLight16"/>
  <colors>
    <mruColors>
      <color rgb="FFCCE2DF"/>
      <color rgb="FFF9E7F7"/>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1/relationships/FeaturePropertyBag" Target="featurePropertyBag/featurePropertyBag.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2.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1F92D-89E7-4D0D-B1E8-EB38E4CDEA6E}">
  <sheetPr filterMode="1">
    <tabColor rgb="FFCCE2DF"/>
  </sheetPr>
  <dimension ref="A1:M189"/>
  <sheetViews>
    <sheetView tabSelected="1" topLeftCell="A169" zoomScale="86" zoomScaleNormal="86" workbookViewId="0">
      <selection activeCell="K182" sqref="K182"/>
    </sheetView>
  </sheetViews>
  <sheetFormatPr defaultColWidth="8.6640625" defaultRowHeight="15" customHeight="1" x14ac:dyDescent="0.3"/>
  <cols>
    <col min="1" max="1" width="10" style="22" customWidth="1"/>
    <col min="2" max="2" width="31.33203125" style="22" customWidth="1"/>
    <col min="3" max="3" width="32" style="22" customWidth="1"/>
    <col min="4" max="4" width="28.33203125" style="32" customWidth="1"/>
    <col min="5" max="5" width="21.44140625" style="22" customWidth="1"/>
    <col min="6" max="6" width="12.33203125" style="32" customWidth="1"/>
    <col min="7" max="7" width="13.33203125" style="47" customWidth="1"/>
    <col min="8" max="8" width="14.44140625" style="32" customWidth="1"/>
    <col min="9" max="9" width="12.6640625" style="22" customWidth="1"/>
    <col min="10" max="10" width="20.33203125" style="51" customWidth="1"/>
    <col min="11" max="11" width="7.6640625" style="52" customWidth="1"/>
    <col min="12" max="12" width="85.33203125" style="22" customWidth="1"/>
    <col min="13" max="13" width="33.5546875" style="22" customWidth="1"/>
    <col min="14" max="14" width="22.6640625" style="22" customWidth="1"/>
    <col min="15" max="16384" width="8.6640625" style="22"/>
  </cols>
  <sheetData>
    <row r="1" spans="1:13" ht="14.4" x14ac:dyDescent="0.3">
      <c r="A1" s="172" t="s">
        <v>0</v>
      </c>
      <c r="B1" s="172"/>
      <c r="C1" s="172"/>
      <c r="D1" s="172"/>
      <c r="E1" s="172"/>
      <c r="F1" s="172"/>
      <c r="G1" s="172"/>
      <c r="H1" s="172"/>
      <c r="I1" s="172"/>
      <c r="J1" s="172"/>
      <c r="K1" s="172"/>
      <c r="L1" s="172"/>
      <c r="M1" s="172"/>
    </row>
    <row r="2" spans="1:13" ht="44.7" customHeight="1" x14ac:dyDescent="0.3">
      <c r="A2" s="199" t="s">
        <v>1</v>
      </c>
      <c r="B2" s="199"/>
      <c r="C2" s="199"/>
      <c r="D2" s="199"/>
      <c r="E2" s="199"/>
      <c r="F2" s="199"/>
      <c r="G2" s="199"/>
      <c r="H2" s="199"/>
      <c r="I2" s="199"/>
      <c r="J2" s="199"/>
      <c r="K2" s="199"/>
      <c r="L2" s="199"/>
    </row>
    <row r="3" spans="1:13" ht="57.6" x14ac:dyDescent="0.3">
      <c r="A3" s="37" t="s">
        <v>2</v>
      </c>
      <c r="B3" s="37" t="s">
        <v>3</v>
      </c>
      <c r="C3" s="37" t="s">
        <v>4</v>
      </c>
      <c r="D3" s="38" t="s">
        <v>5</v>
      </c>
      <c r="E3" s="37" t="s">
        <v>6</v>
      </c>
      <c r="F3" s="37" t="s">
        <v>7</v>
      </c>
      <c r="G3" s="39" t="s">
        <v>8</v>
      </c>
      <c r="H3" s="40" t="s">
        <v>9</v>
      </c>
      <c r="I3" s="131" t="s">
        <v>10</v>
      </c>
      <c r="J3" s="37" t="s">
        <v>11</v>
      </c>
      <c r="K3" s="37" t="s">
        <v>12</v>
      </c>
      <c r="L3" s="156" t="s">
        <v>13</v>
      </c>
      <c r="M3" s="156" t="s">
        <v>14</v>
      </c>
    </row>
    <row r="4" spans="1:13" ht="15" customHeight="1" x14ac:dyDescent="0.3">
      <c r="A4" s="41" t="s">
        <v>15</v>
      </c>
      <c r="B4" s="196" t="s">
        <v>16</v>
      </c>
      <c r="C4" s="197"/>
      <c r="D4" s="197"/>
      <c r="E4" s="197"/>
      <c r="F4" s="197"/>
      <c r="G4" s="197"/>
      <c r="H4" s="197"/>
      <c r="I4" s="198"/>
      <c r="J4" s="132">
        <f>J5</f>
        <v>0</v>
      </c>
      <c r="K4" s="53" t="e">
        <f t="shared" ref="K4:K35" si="0">J4*100/$J$176</f>
        <v>#DIV/0!</v>
      </c>
      <c r="L4" s="187" t="s">
        <v>17</v>
      </c>
      <c r="M4" s="173" t="s">
        <v>18</v>
      </c>
    </row>
    <row r="5" spans="1:13" ht="13.95" customHeight="1" x14ac:dyDescent="0.3">
      <c r="A5" s="41" t="s">
        <v>19</v>
      </c>
      <c r="B5" s="196" t="s">
        <v>20</v>
      </c>
      <c r="C5" s="197"/>
      <c r="D5" s="197"/>
      <c r="E5" s="197"/>
      <c r="F5" s="197"/>
      <c r="G5" s="197"/>
      <c r="H5" s="197"/>
      <c r="I5" s="198"/>
      <c r="J5" s="132">
        <f>J6</f>
        <v>0</v>
      </c>
      <c r="K5" s="53" t="e">
        <f t="shared" si="0"/>
        <v>#DIV/0!</v>
      </c>
      <c r="L5" s="183"/>
      <c r="M5" s="173"/>
    </row>
    <row r="6" spans="1:13" ht="13.95" customHeight="1" x14ac:dyDescent="0.3">
      <c r="A6" s="41" t="s">
        <v>21</v>
      </c>
      <c r="B6" s="196" t="s">
        <v>22</v>
      </c>
      <c r="C6" s="197"/>
      <c r="D6" s="197"/>
      <c r="E6" s="197"/>
      <c r="F6" s="197"/>
      <c r="G6" s="197"/>
      <c r="H6" s="197"/>
      <c r="I6" s="198"/>
      <c r="J6" s="132">
        <f>SUM(J7:J21)</f>
        <v>0</v>
      </c>
      <c r="K6" s="53" t="e">
        <f t="shared" si="0"/>
        <v>#DIV/0!</v>
      </c>
      <c r="L6" s="183"/>
      <c r="M6" s="173"/>
    </row>
    <row r="7" spans="1:13" ht="15" customHeight="1" x14ac:dyDescent="0.3">
      <c r="A7" s="42" t="s">
        <v>23</v>
      </c>
      <c r="B7" s="143" t="s">
        <v>24</v>
      </c>
      <c r="C7" s="143"/>
      <c r="D7" s="143"/>
      <c r="E7" s="34" t="s">
        <v>27</v>
      </c>
      <c r="F7" s="145">
        <v>0</v>
      </c>
      <c r="G7" s="146"/>
      <c r="H7" s="169"/>
      <c r="I7" s="147"/>
      <c r="J7" s="133">
        <f t="shared" ref="J7:J16" si="1">F7*G7</f>
        <v>0</v>
      </c>
      <c r="K7" s="53" t="e">
        <f t="shared" si="0"/>
        <v>#DIV/0!</v>
      </c>
      <c r="L7" s="183"/>
      <c r="M7" s="173"/>
    </row>
    <row r="8" spans="1:13" ht="15.6" customHeight="1" x14ac:dyDescent="0.3">
      <c r="A8" s="42" t="s">
        <v>29</v>
      </c>
      <c r="B8" s="143" t="s">
        <v>24</v>
      </c>
      <c r="C8" s="143"/>
      <c r="D8" s="143"/>
      <c r="E8" s="34" t="s">
        <v>27</v>
      </c>
      <c r="F8" s="145">
        <v>0</v>
      </c>
      <c r="G8" s="146"/>
      <c r="H8" s="169"/>
      <c r="I8" s="147"/>
      <c r="J8" s="133">
        <f t="shared" si="1"/>
        <v>0</v>
      </c>
      <c r="K8" s="53" t="e">
        <f t="shared" si="0"/>
        <v>#DIV/0!</v>
      </c>
      <c r="L8" s="183"/>
      <c r="M8" s="173"/>
    </row>
    <row r="9" spans="1:13" ht="15.6" customHeight="1" x14ac:dyDescent="0.3">
      <c r="A9" s="42" t="s">
        <v>32</v>
      </c>
      <c r="B9" s="143" t="s">
        <v>24</v>
      </c>
      <c r="C9" s="143"/>
      <c r="D9" s="143"/>
      <c r="E9" s="34" t="s">
        <v>27</v>
      </c>
      <c r="F9" s="145">
        <v>0</v>
      </c>
      <c r="G9" s="146"/>
      <c r="H9" s="169"/>
      <c r="I9" s="147"/>
      <c r="J9" s="133">
        <f t="shared" si="1"/>
        <v>0</v>
      </c>
      <c r="K9" s="53" t="e">
        <f t="shared" si="0"/>
        <v>#DIV/0!</v>
      </c>
      <c r="L9" s="183"/>
      <c r="M9" s="173"/>
    </row>
    <row r="10" spans="1:13" ht="15.6" customHeight="1" x14ac:dyDescent="0.3">
      <c r="A10" s="42" t="s">
        <v>34</v>
      </c>
      <c r="B10" s="143" t="s">
        <v>24</v>
      </c>
      <c r="C10" s="143"/>
      <c r="D10" s="143"/>
      <c r="E10" s="34" t="s">
        <v>27</v>
      </c>
      <c r="F10" s="145">
        <v>0</v>
      </c>
      <c r="G10" s="146"/>
      <c r="H10" s="169"/>
      <c r="I10" s="147"/>
      <c r="J10" s="133">
        <f t="shared" si="1"/>
        <v>0</v>
      </c>
      <c r="K10" s="53" t="e">
        <f t="shared" si="0"/>
        <v>#DIV/0!</v>
      </c>
      <c r="L10" s="183"/>
      <c r="M10" s="173"/>
    </row>
    <row r="11" spans="1:13" ht="15.6" customHeight="1" x14ac:dyDescent="0.3">
      <c r="A11" s="42" t="s">
        <v>35</v>
      </c>
      <c r="B11" s="143" t="s">
        <v>24</v>
      </c>
      <c r="C11" s="143"/>
      <c r="D11" s="143"/>
      <c r="E11" s="34" t="s">
        <v>27</v>
      </c>
      <c r="F11" s="145">
        <v>0</v>
      </c>
      <c r="G11" s="146"/>
      <c r="H11" s="169"/>
      <c r="I11" s="147"/>
      <c r="J11" s="133">
        <f t="shared" si="1"/>
        <v>0</v>
      </c>
      <c r="K11" s="53" t="e">
        <f t="shared" si="0"/>
        <v>#DIV/0!</v>
      </c>
      <c r="L11" s="183"/>
      <c r="M11" s="173"/>
    </row>
    <row r="12" spans="1:13" ht="15.6" customHeight="1" x14ac:dyDescent="0.3">
      <c r="A12" s="42" t="s">
        <v>37</v>
      </c>
      <c r="B12" s="143" t="s">
        <v>24</v>
      </c>
      <c r="C12" s="143"/>
      <c r="D12" s="143"/>
      <c r="E12" s="34" t="s">
        <v>27</v>
      </c>
      <c r="F12" s="145">
        <v>0</v>
      </c>
      <c r="G12" s="146"/>
      <c r="H12" s="169"/>
      <c r="I12" s="147"/>
      <c r="J12" s="133">
        <f t="shared" si="1"/>
        <v>0</v>
      </c>
      <c r="K12" s="53" t="e">
        <f t="shared" si="0"/>
        <v>#DIV/0!</v>
      </c>
      <c r="L12" s="183"/>
      <c r="M12" s="173"/>
    </row>
    <row r="13" spans="1:13" ht="15.6" customHeight="1" x14ac:dyDescent="0.3">
      <c r="A13" s="42" t="s">
        <v>38</v>
      </c>
      <c r="B13" s="143" t="s">
        <v>24</v>
      </c>
      <c r="C13" s="143"/>
      <c r="D13" s="143"/>
      <c r="E13" s="34" t="s">
        <v>27</v>
      </c>
      <c r="F13" s="145">
        <v>0</v>
      </c>
      <c r="G13" s="146"/>
      <c r="H13" s="169"/>
      <c r="I13" s="147"/>
      <c r="J13" s="133">
        <f t="shared" si="1"/>
        <v>0</v>
      </c>
      <c r="K13" s="53" t="e">
        <f t="shared" si="0"/>
        <v>#DIV/0!</v>
      </c>
      <c r="L13" s="183"/>
      <c r="M13" s="173"/>
    </row>
    <row r="14" spans="1:13" ht="15.6" customHeight="1" x14ac:dyDescent="0.3">
      <c r="A14" s="42" t="s">
        <v>39</v>
      </c>
      <c r="B14" s="143" t="s">
        <v>24</v>
      </c>
      <c r="C14" s="143"/>
      <c r="D14" s="143"/>
      <c r="E14" s="34" t="s">
        <v>27</v>
      </c>
      <c r="F14" s="145">
        <v>0</v>
      </c>
      <c r="G14" s="146"/>
      <c r="H14" s="169"/>
      <c r="I14" s="147"/>
      <c r="J14" s="133">
        <f t="shared" si="1"/>
        <v>0</v>
      </c>
      <c r="K14" s="53" t="e">
        <f t="shared" si="0"/>
        <v>#DIV/0!</v>
      </c>
      <c r="L14" s="183"/>
      <c r="M14" s="173"/>
    </row>
    <row r="15" spans="1:13" ht="15.6" customHeight="1" x14ac:dyDescent="0.3">
      <c r="A15" s="42" t="s">
        <v>40</v>
      </c>
      <c r="B15" s="143" t="s">
        <v>24</v>
      </c>
      <c r="C15" s="143"/>
      <c r="D15" s="143"/>
      <c r="E15" s="34" t="s">
        <v>27</v>
      </c>
      <c r="F15" s="145">
        <v>0</v>
      </c>
      <c r="G15" s="146"/>
      <c r="H15" s="169"/>
      <c r="I15" s="147"/>
      <c r="J15" s="133">
        <f t="shared" si="1"/>
        <v>0</v>
      </c>
      <c r="K15" s="53" t="e">
        <f t="shared" si="0"/>
        <v>#DIV/0!</v>
      </c>
      <c r="L15" s="183"/>
      <c r="M15" s="173"/>
    </row>
    <row r="16" spans="1:13" ht="15.6" customHeight="1" x14ac:dyDescent="0.3">
      <c r="A16" s="42" t="s">
        <v>41</v>
      </c>
      <c r="B16" s="143" t="s">
        <v>24</v>
      </c>
      <c r="C16" s="143"/>
      <c r="D16" s="143"/>
      <c r="E16" s="34" t="s">
        <v>27</v>
      </c>
      <c r="F16" s="145">
        <v>0</v>
      </c>
      <c r="G16" s="146"/>
      <c r="H16" s="169"/>
      <c r="I16" s="147"/>
      <c r="J16" s="133">
        <f t="shared" si="1"/>
        <v>0</v>
      </c>
      <c r="K16" s="53" t="e">
        <f t="shared" si="0"/>
        <v>#DIV/0!</v>
      </c>
      <c r="L16" s="183"/>
      <c r="M16" s="173"/>
    </row>
    <row r="17" spans="1:13" ht="15.6" customHeight="1" x14ac:dyDescent="0.3">
      <c r="A17" s="42" t="s">
        <v>42</v>
      </c>
      <c r="B17" s="143" t="s">
        <v>24</v>
      </c>
      <c r="C17" s="143"/>
      <c r="D17" s="143"/>
      <c r="E17" s="34" t="s">
        <v>27</v>
      </c>
      <c r="F17" s="145">
        <v>0</v>
      </c>
      <c r="G17" s="146"/>
      <c r="H17" s="169"/>
      <c r="I17" s="147"/>
      <c r="J17" s="133">
        <f t="shared" ref="J17:J21" si="2">F17*G17</f>
        <v>0</v>
      </c>
      <c r="K17" s="53" t="e">
        <f t="shared" si="0"/>
        <v>#DIV/0!</v>
      </c>
      <c r="L17" s="183"/>
      <c r="M17" s="173"/>
    </row>
    <row r="18" spans="1:13" ht="15.6" customHeight="1" x14ac:dyDescent="0.3">
      <c r="A18" s="42" t="s">
        <v>43</v>
      </c>
      <c r="B18" s="143" t="s">
        <v>24</v>
      </c>
      <c r="C18" s="143"/>
      <c r="D18" s="143"/>
      <c r="E18" s="34" t="s">
        <v>27</v>
      </c>
      <c r="F18" s="145">
        <v>0</v>
      </c>
      <c r="G18" s="146"/>
      <c r="H18" s="169"/>
      <c r="I18" s="147"/>
      <c r="J18" s="133">
        <f t="shared" si="2"/>
        <v>0</v>
      </c>
      <c r="K18" s="53" t="e">
        <f t="shared" si="0"/>
        <v>#DIV/0!</v>
      </c>
      <c r="L18" s="183"/>
      <c r="M18" s="173"/>
    </row>
    <row r="19" spans="1:13" ht="15.6" customHeight="1" x14ac:dyDescent="0.3">
      <c r="A19" s="42" t="s">
        <v>44</v>
      </c>
      <c r="B19" s="143" t="s">
        <v>24</v>
      </c>
      <c r="C19" s="143"/>
      <c r="D19" s="143"/>
      <c r="E19" s="34" t="s">
        <v>27</v>
      </c>
      <c r="F19" s="145">
        <v>0</v>
      </c>
      <c r="G19" s="146"/>
      <c r="H19" s="169"/>
      <c r="I19" s="147"/>
      <c r="J19" s="133">
        <f t="shared" si="2"/>
        <v>0</v>
      </c>
      <c r="K19" s="53" t="e">
        <f t="shared" si="0"/>
        <v>#DIV/0!</v>
      </c>
      <c r="L19" s="183"/>
      <c r="M19" s="173"/>
    </row>
    <row r="20" spans="1:13" ht="14.4" x14ac:dyDescent="0.3">
      <c r="A20" s="42" t="s">
        <v>45</v>
      </c>
      <c r="B20" s="144" t="s">
        <v>24</v>
      </c>
      <c r="C20" s="144"/>
      <c r="D20" s="143"/>
      <c r="E20" s="34" t="s">
        <v>27</v>
      </c>
      <c r="F20" s="145">
        <v>0</v>
      </c>
      <c r="G20" s="146"/>
      <c r="H20" s="169"/>
      <c r="I20" s="147"/>
      <c r="J20" s="133">
        <f t="shared" si="2"/>
        <v>0</v>
      </c>
      <c r="K20" s="53" t="e">
        <f t="shared" si="0"/>
        <v>#DIV/0!</v>
      </c>
      <c r="L20" s="183"/>
      <c r="M20" s="173"/>
    </row>
    <row r="21" spans="1:13" ht="17.7" customHeight="1" x14ac:dyDescent="0.3">
      <c r="A21" s="42" t="s">
        <v>46</v>
      </c>
      <c r="B21" s="144" t="s">
        <v>24</v>
      </c>
      <c r="C21" s="144"/>
      <c r="D21" s="143"/>
      <c r="E21" s="34" t="s">
        <v>27</v>
      </c>
      <c r="F21" s="145">
        <v>0</v>
      </c>
      <c r="G21" s="148"/>
      <c r="H21" s="169"/>
      <c r="I21" s="147"/>
      <c r="J21" s="133">
        <f t="shared" si="2"/>
        <v>0</v>
      </c>
      <c r="K21" s="53" t="e">
        <f t="shared" si="0"/>
        <v>#DIV/0!</v>
      </c>
      <c r="L21" s="183"/>
      <c r="M21" s="173"/>
    </row>
    <row r="22" spans="1:13" ht="15" customHeight="1" x14ac:dyDescent="0.3">
      <c r="A22" s="41" t="s">
        <v>47</v>
      </c>
      <c r="B22" s="196" t="s">
        <v>48</v>
      </c>
      <c r="C22" s="197"/>
      <c r="D22" s="197"/>
      <c r="E22" s="197"/>
      <c r="F22" s="197"/>
      <c r="G22" s="197"/>
      <c r="H22" s="197"/>
      <c r="I22" s="198"/>
      <c r="J22" s="134">
        <f>J23+J54</f>
        <v>0</v>
      </c>
      <c r="K22" s="53" t="e">
        <f t="shared" si="0"/>
        <v>#DIV/0!</v>
      </c>
      <c r="L22" s="180"/>
      <c r="M22" s="180"/>
    </row>
    <row r="23" spans="1:13" ht="15" customHeight="1" x14ac:dyDescent="0.3">
      <c r="A23" s="41" t="s">
        <v>49</v>
      </c>
      <c r="B23" s="196" t="s">
        <v>50</v>
      </c>
      <c r="C23" s="197"/>
      <c r="D23" s="197"/>
      <c r="E23" s="197"/>
      <c r="F23" s="197"/>
      <c r="G23" s="197"/>
      <c r="H23" s="197"/>
      <c r="I23" s="198"/>
      <c r="J23" s="134">
        <f>SUM(J24:J53)</f>
        <v>0</v>
      </c>
      <c r="K23" s="53" t="e">
        <f t="shared" si="0"/>
        <v>#DIV/0!</v>
      </c>
      <c r="L23" s="183" t="s">
        <v>51</v>
      </c>
      <c r="M23" s="173" t="s">
        <v>52</v>
      </c>
    </row>
    <row r="24" spans="1:13" ht="14.4" x14ac:dyDescent="0.3">
      <c r="A24" s="42" t="s">
        <v>53</v>
      </c>
      <c r="B24" s="144" t="s">
        <v>24</v>
      </c>
      <c r="C24" s="144"/>
      <c r="D24" s="144"/>
      <c r="E24" s="34" t="s">
        <v>27</v>
      </c>
      <c r="F24" s="145">
        <v>0</v>
      </c>
      <c r="G24" s="148"/>
      <c r="H24" s="169"/>
      <c r="I24" s="147"/>
      <c r="J24" s="133">
        <f>F24*G24</f>
        <v>0</v>
      </c>
      <c r="K24" s="53" t="e">
        <f t="shared" si="0"/>
        <v>#DIV/0!</v>
      </c>
      <c r="L24" s="188"/>
      <c r="M24" s="173"/>
    </row>
    <row r="25" spans="1:13" ht="14.4" x14ac:dyDescent="0.3">
      <c r="A25" s="42" t="s">
        <v>54</v>
      </c>
      <c r="B25" s="144" t="s">
        <v>24</v>
      </c>
      <c r="C25" s="144"/>
      <c r="D25" s="144"/>
      <c r="E25" s="34" t="s">
        <v>27</v>
      </c>
      <c r="F25" s="145">
        <v>0</v>
      </c>
      <c r="G25" s="148"/>
      <c r="H25" s="169"/>
      <c r="I25" s="147"/>
      <c r="J25" s="133">
        <f t="shared" ref="J25:J53" si="3">F25*G25</f>
        <v>0</v>
      </c>
      <c r="K25" s="53" t="e">
        <f t="shared" si="0"/>
        <v>#DIV/0!</v>
      </c>
      <c r="L25" s="188"/>
      <c r="M25" s="173"/>
    </row>
    <row r="26" spans="1:13" ht="14.4" x14ac:dyDescent="0.3">
      <c r="A26" s="42" t="s">
        <v>55</v>
      </c>
      <c r="B26" s="144" t="s">
        <v>24</v>
      </c>
      <c r="C26" s="144"/>
      <c r="D26" s="144"/>
      <c r="E26" s="34" t="s">
        <v>27</v>
      </c>
      <c r="F26" s="145">
        <v>0</v>
      </c>
      <c r="G26" s="148"/>
      <c r="H26" s="169"/>
      <c r="I26" s="147"/>
      <c r="J26" s="133">
        <f t="shared" si="3"/>
        <v>0</v>
      </c>
      <c r="K26" s="53" t="e">
        <f t="shared" si="0"/>
        <v>#DIV/0!</v>
      </c>
      <c r="L26" s="188"/>
      <c r="M26" s="173"/>
    </row>
    <row r="27" spans="1:13" ht="14.4" x14ac:dyDescent="0.3">
      <c r="A27" s="42" t="s">
        <v>56</v>
      </c>
      <c r="B27" s="144" t="s">
        <v>24</v>
      </c>
      <c r="C27" s="144"/>
      <c r="D27" s="143"/>
      <c r="E27" s="34" t="s">
        <v>27</v>
      </c>
      <c r="F27" s="145">
        <v>0</v>
      </c>
      <c r="G27" s="148"/>
      <c r="H27" s="169"/>
      <c r="I27" s="147"/>
      <c r="J27" s="133">
        <f t="shared" si="3"/>
        <v>0</v>
      </c>
      <c r="K27" s="53" t="e">
        <f t="shared" si="0"/>
        <v>#DIV/0!</v>
      </c>
      <c r="L27" s="188"/>
      <c r="M27" s="173"/>
    </row>
    <row r="28" spans="1:13" ht="14.4" x14ac:dyDescent="0.3">
      <c r="A28" s="42" t="s">
        <v>57</v>
      </c>
      <c r="B28" s="144" t="s">
        <v>24</v>
      </c>
      <c r="C28" s="144"/>
      <c r="D28" s="144"/>
      <c r="E28" s="34" t="s">
        <v>27</v>
      </c>
      <c r="F28" s="145">
        <v>0</v>
      </c>
      <c r="G28" s="148"/>
      <c r="H28" s="169"/>
      <c r="I28" s="147"/>
      <c r="J28" s="133">
        <f t="shared" si="3"/>
        <v>0</v>
      </c>
      <c r="K28" s="53" t="e">
        <f t="shared" si="0"/>
        <v>#DIV/0!</v>
      </c>
      <c r="L28" s="188"/>
      <c r="M28" s="173"/>
    </row>
    <row r="29" spans="1:13" ht="14.4" x14ac:dyDescent="0.3">
      <c r="A29" s="42" t="s">
        <v>58</v>
      </c>
      <c r="B29" s="144" t="s">
        <v>24</v>
      </c>
      <c r="C29" s="144"/>
      <c r="D29" s="144"/>
      <c r="E29" s="34" t="s">
        <v>27</v>
      </c>
      <c r="F29" s="145">
        <v>0</v>
      </c>
      <c r="G29" s="148"/>
      <c r="H29" s="169"/>
      <c r="I29" s="147"/>
      <c r="J29" s="133">
        <f t="shared" si="3"/>
        <v>0</v>
      </c>
      <c r="K29" s="53" t="e">
        <f t="shared" si="0"/>
        <v>#DIV/0!</v>
      </c>
      <c r="L29" s="188"/>
      <c r="M29" s="173"/>
    </row>
    <row r="30" spans="1:13" ht="14.4" x14ac:dyDescent="0.3">
      <c r="A30" s="42" t="s">
        <v>59</v>
      </c>
      <c r="B30" s="144" t="s">
        <v>24</v>
      </c>
      <c r="C30" s="144"/>
      <c r="D30" s="144"/>
      <c r="E30" s="34" t="s">
        <v>27</v>
      </c>
      <c r="F30" s="145">
        <v>0</v>
      </c>
      <c r="G30" s="148"/>
      <c r="H30" s="169"/>
      <c r="I30" s="147"/>
      <c r="J30" s="133">
        <f t="shared" si="3"/>
        <v>0</v>
      </c>
      <c r="K30" s="53" t="e">
        <f t="shared" si="0"/>
        <v>#DIV/0!</v>
      </c>
      <c r="L30" s="188"/>
      <c r="M30" s="173"/>
    </row>
    <row r="31" spans="1:13" ht="14.4" x14ac:dyDescent="0.3">
      <c r="A31" s="42" t="s">
        <v>60</v>
      </c>
      <c r="B31" s="144" t="s">
        <v>24</v>
      </c>
      <c r="C31" s="144"/>
      <c r="D31" s="144"/>
      <c r="E31" s="34" t="s">
        <v>27</v>
      </c>
      <c r="F31" s="145">
        <v>0</v>
      </c>
      <c r="G31" s="148"/>
      <c r="H31" s="169"/>
      <c r="I31" s="147"/>
      <c r="J31" s="133">
        <f t="shared" si="3"/>
        <v>0</v>
      </c>
      <c r="K31" s="53" t="e">
        <f t="shared" si="0"/>
        <v>#DIV/0!</v>
      </c>
      <c r="L31" s="188"/>
      <c r="M31" s="173"/>
    </row>
    <row r="32" spans="1:13" ht="14.4" x14ac:dyDescent="0.3">
      <c r="A32" s="42" t="s">
        <v>61</v>
      </c>
      <c r="B32" s="144" t="s">
        <v>24</v>
      </c>
      <c r="C32" s="144"/>
      <c r="D32" s="144"/>
      <c r="E32" s="34" t="s">
        <v>27</v>
      </c>
      <c r="F32" s="145">
        <v>0</v>
      </c>
      <c r="G32" s="148"/>
      <c r="H32" s="169"/>
      <c r="I32" s="147"/>
      <c r="J32" s="133">
        <f t="shared" si="3"/>
        <v>0</v>
      </c>
      <c r="K32" s="53" t="e">
        <f t="shared" si="0"/>
        <v>#DIV/0!</v>
      </c>
      <c r="L32" s="188"/>
      <c r="M32" s="173"/>
    </row>
    <row r="33" spans="1:13" ht="14.4" x14ac:dyDescent="0.3">
      <c r="A33" s="42" t="s">
        <v>62</v>
      </c>
      <c r="B33" s="144" t="s">
        <v>24</v>
      </c>
      <c r="C33" s="144"/>
      <c r="D33" s="144"/>
      <c r="E33" s="34" t="s">
        <v>27</v>
      </c>
      <c r="F33" s="145">
        <v>0</v>
      </c>
      <c r="G33" s="148"/>
      <c r="H33" s="169"/>
      <c r="I33" s="147"/>
      <c r="J33" s="133">
        <f t="shared" si="3"/>
        <v>0</v>
      </c>
      <c r="K33" s="53" t="e">
        <f t="shared" si="0"/>
        <v>#DIV/0!</v>
      </c>
      <c r="L33" s="188"/>
      <c r="M33" s="173"/>
    </row>
    <row r="34" spans="1:13" ht="14.4" x14ac:dyDescent="0.3">
      <c r="A34" s="42" t="s">
        <v>63</v>
      </c>
      <c r="B34" s="144" t="s">
        <v>24</v>
      </c>
      <c r="C34" s="144"/>
      <c r="D34" s="144"/>
      <c r="E34" s="34" t="s">
        <v>27</v>
      </c>
      <c r="F34" s="145">
        <v>0</v>
      </c>
      <c r="G34" s="148"/>
      <c r="H34" s="169"/>
      <c r="I34" s="147"/>
      <c r="J34" s="133">
        <f t="shared" si="3"/>
        <v>0</v>
      </c>
      <c r="K34" s="53" t="e">
        <f t="shared" si="0"/>
        <v>#DIV/0!</v>
      </c>
      <c r="L34" s="188"/>
      <c r="M34" s="173"/>
    </row>
    <row r="35" spans="1:13" ht="14.4" x14ac:dyDescent="0.3">
      <c r="A35" s="42" t="s">
        <v>64</v>
      </c>
      <c r="B35" s="144" t="s">
        <v>24</v>
      </c>
      <c r="C35" s="144"/>
      <c r="D35" s="144"/>
      <c r="E35" s="34" t="s">
        <v>27</v>
      </c>
      <c r="F35" s="145">
        <v>0</v>
      </c>
      <c r="G35" s="148"/>
      <c r="H35" s="169"/>
      <c r="I35" s="147"/>
      <c r="J35" s="133">
        <f t="shared" si="3"/>
        <v>0</v>
      </c>
      <c r="K35" s="53" t="e">
        <f t="shared" si="0"/>
        <v>#DIV/0!</v>
      </c>
      <c r="L35" s="188"/>
      <c r="M35" s="173"/>
    </row>
    <row r="36" spans="1:13" ht="14.4" x14ac:dyDescent="0.3">
      <c r="A36" s="42" t="s">
        <v>65</v>
      </c>
      <c r="B36" s="144" t="s">
        <v>24</v>
      </c>
      <c r="C36" s="144"/>
      <c r="D36" s="144"/>
      <c r="E36" s="34" t="s">
        <v>27</v>
      </c>
      <c r="F36" s="145">
        <v>0</v>
      </c>
      <c r="G36" s="148"/>
      <c r="H36" s="169"/>
      <c r="I36" s="147"/>
      <c r="J36" s="133">
        <f t="shared" si="3"/>
        <v>0</v>
      </c>
      <c r="K36" s="53" t="e">
        <f t="shared" ref="K36:K77" si="4">J36*100/$J$176</f>
        <v>#DIV/0!</v>
      </c>
      <c r="L36" s="188"/>
      <c r="M36" s="173"/>
    </row>
    <row r="37" spans="1:13" ht="14.4" x14ac:dyDescent="0.3">
      <c r="A37" s="42" t="s">
        <v>66</v>
      </c>
      <c r="B37" s="144" t="s">
        <v>24</v>
      </c>
      <c r="C37" s="144"/>
      <c r="D37" s="144"/>
      <c r="E37" s="34" t="s">
        <v>27</v>
      </c>
      <c r="F37" s="145">
        <v>0</v>
      </c>
      <c r="G37" s="148"/>
      <c r="H37" s="169"/>
      <c r="I37" s="147"/>
      <c r="J37" s="133">
        <f t="shared" si="3"/>
        <v>0</v>
      </c>
      <c r="K37" s="53" t="e">
        <f t="shared" si="4"/>
        <v>#DIV/0!</v>
      </c>
      <c r="L37" s="188"/>
      <c r="M37" s="173"/>
    </row>
    <row r="38" spans="1:13" ht="14.4" x14ac:dyDescent="0.3">
      <c r="A38" s="42" t="s">
        <v>67</v>
      </c>
      <c r="B38" s="144" t="s">
        <v>24</v>
      </c>
      <c r="C38" s="144"/>
      <c r="D38" s="144"/>
      <c r="E38" s="34" t="s">
        <v>27</v>
      </c>
      <c r="F38" s="145">
        <v>0</v>
      </c>
      <c r="G38" s="148"/>
      <c r="H38" s="169"/>
      <c r="I38" s="147"/>
      <c r="J38" s="133">
        <f t="shared" si="3"/>
        <v>0</v>
      </c>
      <c r="K38" s="53" t="e">
        <f t="shared" si="4"/>
        <v>#DIV/0!</v>
      </c>
      <c r="L38" s="188"/>
      <c r="M38" s="173"/>
    </row>
    <row r="39" spans="1:13" ht="14.4" x14ac:dyDescent="0.3">
      <c r="A39" s="42" t="s">
        <v>68</v>
      </c>
      <c r="B39" s="144" t="s">
        <v>24</v>
      </c>
      <c r="C39" s="144"/>
      <c r="D39" s="144"/>
      <c r="E39" s="34" t="s">
        <v>27</v>
      </c>
      <c r="F39" s="145">
        <v>0</v>
      </c>
      <c r="G39" s="148"/>
      <c r="H39" s="169"/>
      <c r="I39" s="147"/>
      <c r="J39" s="133">
        <f t="shared" si="3"/>
        <v>0</v>
      </c>
      <c r="K39" s="53" t="e">
        <f t="shared" si="4"/>
        <v>#DIV/0!</v>
      </c>
      <c r="L39" s="188"/>
      <c r="M39" s="173"/>
    </row>
    <row r="40" spans="1:13" ht="14.4" x14ac:dyDescent="0.3">
      <c r="A40" s="42" t="s">
        <v>69</v>
      </c>
      <c r="B40" s="144" t="s">
        <v>24</v>
      </c>
      <c r="C40" s="144"/>
      <c r="D40" s="144"/>
      <c r="E40" s="34" t="s">
        <v>27</v>
      </c>
      <c r="F40" s="145">
        <v>0</v>
      </c>
      <c r="G40" s="148"/>
      <c r="H40" s="169"/>
      <c r="I40" s="147"/>
      <c r="J40" s="133">
        <f t="shared" si="3"/>
        <v>0</v>
      </c>
      <c r="K40" s="53" t="e">
        <f t="shared" si="4"/>
        <v>#DIV/0!</v>
      </c>
      <c r="L40" s="188"/>
      <c r="M40" s="173"/>
    </row>
    <row r="41" spans="1:13" ht="14.4" x14ac:dyDescent="0.3">
      <c r="A41" s="42" t="s">
        <v>70</v>
      </c>
      <c r="B41" s="144" t="s">
        <v>24</v>
      </c>
      <c r="C41" s="144"/>
      <c r="D41" s="144"/>
      <c r="E41" s="34" t="s">
        <v>27</v>
      </c>
      <c r="F41" s="145">
        <v>0</v>
      </c>
      <c r="G41" s="148"/>
      <c r="H41" s="169"/>
      <c r="I41" s="147"/>
      <c r="J41" s="133">
        <f t="shared" si="3"/>
        <v>0</v>
      </c>
      <c r="K41" s="53" t="e">
        <f t="shared" si="4"/>
        <v>#DIV/0!</v>
      </c>
      <c r="L41" s="188"/>
      <c r="M41" s="173"/>
    </row>
    <row r="42" spans="1:13" ht="14.4" x14ac:dyDescent="0.3">
      <c r="A42" s="42" t="s">
        <v>71</v>
      </c>
      <c r="B42" s="143" t="s">
        <v>24</v>
      </c>
      <c r="C42" s="144"/>
      <c r="D42" s="144"/>
      <c r="E42" s="34" t="s">
        <v>27</v>
      </c>
      <c r="F42" s="145">
        <v>0</v>
      </c>
      <c r="G42" s="148"/>
      <c r="H42" s="169"/>
      <c r="I42" s="147"/>
      <c r="J42" s="133">
        <f t="shared" si="3"/>
        <v>0</v>
      </c>
      <c r="K42" s="53" t="e">
        <f t="shared" si="4"/>
        <v>#DIV/0!</v>
      </c>
      <c r="L42" s="188"/>
      <c r="M42" s="173"/>
    </row>
    <row r="43" spans="1:13" ht="14.4" x14ac:dyDescent="0.3">
      <c r="A43" s="42" t="s">
        <v>72</v>
      </c>
      <c r="B43" s="143" t="s">
        <v>24</v>
      </c>
      <c r="C43" s="144"/>
      <c r="D43" s="144"/>
      <c r="E43" s="34" t="s">
        <v>27</v>
      </c>
      <c r="F43" s="145">
        <v>0</v>
      </c>
      <c r="G43" s="148"/>
      <c r="H43" s="169"/>
      <c r="I43" s="147"/>
      <c r="J43" s="133">
        <f t="shared" ref="J43:J52" si="5">F43*G43</f>
        <v>0</v>
      </c>
      <c r="K43" s="53" t="e">
        <f t="shared" ref="K43:K52" si="6">J43*100/$J$176</f>
        <v>#DIV/0!</v>
      </c>
      <c r="L43" s="188"/>
      <c r="M43" s="173"/>
    </row>
    <row r="44" spans="1:13" ht="14.4" x14ac:dyDescent="0.3">
      <c r="A44" s="42" t="s">
        <v>73</v>
      </c>
      <c r="B44" s="143" t="s">
        <v>24</v>
      </c>
      <c r="C44" s="144"/>
      <c r="D44" s="144"/>
      <c r="E44" s="34" t="s">
        <v>27</v>
      </c>
      <c r="F44" s="145">
        <v>0</v>
      </c>
      <c r="G44" s="148"/>
      <c r="H44" s="169"/>
      <c r="I44" s="147"/>
      <c r="J44" s="133">
        <f t="shared" si="5"/>
        <v>0</v>
      </c>
      <c r="K44" s="53" t="e">
        <f t="shared" si="6"/>
        <v>#DIV/0!</v>
      </c>
      <c r="L44" s="188"/>
      <c r="M44" s="173"/>
    </row>
    <row r="45" spans="1:13" ht="14.4" x14ac:dyDescent="0.3">
      <c r="A45" s="42" t="s">
        <v>74</v>
      </c>
      <c r="B45" s="143" t="s">
        <v>24</v>
      </c>
      <c r="C45" s="144"/>
      <c r="D45" s="144"/>
      <c r="E45" s="34" t="s">
        <v>27</v>
      </c>
      <c r="F45" s="145">
        <v>0</v>
      </c>
      <c r="G45" s="148"/>
      <c r="H45" s="169"/>
      <c r="I45" s="147"/>
      <c r="J45" s="133">
        <f t="shared" si="5"/>
        <v>0</v>
      </c>
      <c r="K45" s="53" t="e">
        <f t="shared" si="6"/>
        <v>#DIV/0!</v>
      </c>
      <c r="L45" s="188"/>
      <c r="M45" s="173"/>
    </row>
    <row r="46" spans="1:13" ht="14.4" x14ac:dyDescent="0.3">
      <c r="A46" s="42" t="s">
        <v>75</v>
      </c>
      <c r="B46" s="143" t="s">
        <v>24</v>
      </c>
      <c r="C46" s="144"/>
      <c r="D46" s="144"/>
      <c r="E46" s="34" t="s">
        <v>27</v>
      </c>
      <c r="F46" s="145">
        <v>0</v>
      </c>
      <c r="G46" s="148"/>
      <c r="H46" s="169"/>
      <c r="I46" s="147"/>
      <c r="J46" s="133">
        <f>F46*G46</f>
        <v>0</v>
      </c>
      <c r="K46" s="53" t="e">
        <f t="shared" si="6"/>
        <v>#DIV/0!</v>
      </c>
      <c r="L46" s="188"/>
      <c r="M46" s="173"/>
    </row>
    <row r="47" spans="1:13" ht="14.4" x14ac:dyDescent="0.3">
      <c r="A47" s="42" t="s">
        <v>76</v>
      </c>
      <c r="B47" s="143" t="s">
        <v>24</v>
      </c>
      <c r="C47" s="144"/>
      <c r="D47" s="144"/>
      <c r="E47" s="34" t="s">
        <v>27</v>
      </c>
      <c r="F47" s="145">
        <v>0</v>
      </c>
      <c r="G47" s="148"/>
      <c r="H47" s="169"/>
      <c r="I47" s="147"/>
      <c r="J47" s="133">
        <f t="shared" si="5"/>
        <v>0</v>
      </c>
      <c r="K47" s="53" t="e">
        <f t="shared" si="6"/>
        <v>#DIV/0!</v>
      </c>
      <c r="L47" s="188"/>
      <c r="M47" s="173"/>
    </row>
    <row r="48" spans="1:13" ht="14.4" x14ac:dyDescent="0.3">
      <c r="A48" s="42" t="s">
        <v>77</v>
      </c>
      <c r="B48" s="143" t="s">
        <v>24</v>
      </c>
      <c r="C48" s="144"/>
      <c r="D48" s="144"/>
      <c r="E48" s="34" t="s">
        <v>27</v>
      </c>
      <c r="F48" s="145">
        <v>0</v>
      </c>
      <c r="G48" s="148"/>
      <c r="H48" s="169"/>
      <c r="I48" s="147"/>
      <c r="J48" s="133">
        <f t="shared" si="5"/>
        <v>0</v>
      </c>
      <c r="K48" s="53" t="e">
        <f t="shared" si="6"/>
        <v>#DIV/0!</v>
      </c>
      <c r="L48" s="188"/>
      <c r="M48" s="173"/>
    </row>
    <row r="49" spans="1:13" ht="14.4" x14ac:dyDescent="0.3">
      <c r="A49" s="42" t="s">
        <v>78</v>
      </c>
      <c r="B49" s="143" t="s">
        <v>24</v>
      </c>
      <c r="C49" s="144"/>
      <c r="D49" s="144"/>
      <c r="E49" s="34" t="s">
        <v>27</v>
      </c>
      <c r="F49" s="145">
        <v>0</v>
      </c>
      <c r="G49" s="148"/>
      <c r="H49" s="169"/>
      <c r="I49" s="147"/>
      <c r="J49" s="133">
        <f>F49*G49</f>
        <v>0</v>
      </c>
      <c r="K49" s="53" t="e">
        <f t="shared" si="6"/>
        <v>#DIV/0!</v>
      </c>
      <c r="L49" s="188"/>
      <c r="M49" s="173"/>
    </row>
    <row r="50" spans="1:13" ht="14.4" x14ac:dyDescent="0.3">
      <c r="A50" s="42" t="s">
        <v>79</v>
      </c>
      <c r="B50" s="143" t="s">
        <v>24</v>
      </c>
      <c r="C50" s="144"/>
      <c r="D50" s="144"/>
      <c r="E50" s="34" t="s">
        <v>27</v>
      </c>
      <c r="F50" s="145">
        <v>0</v>
      </c>
      <c r="G50" s="148"/>
      <c r="H50" s="169"/>
      <c r="I50" s="147"/>
      <c r="J50" s="133">
        <f t="shared" si="5"/>
        <v>0</v>
      </c>
      <c r="K50" s="53" t="e">
        <f t="shared" si="6"/>
        <v>#DIV/0!</v>
      </c>
      <c r="L50" s="188"/>
      <c r="M50" s="173"/>
    </row>
    <row r="51" spans="1:13" ht="14.4" x14ac:dyDescent="0.3">
      <c r="A51" s="42" t="s">
        <v>80</v>
      </c>
      <c r="B51" s="143" t="s">
        <v>24</v>
      </c>
      <c r="C51" s="144"/>
      <c r="D51" s="144"/>
      <c r="E51" s="34" t="s">
        <v>27</v>
      </c>
      <c r="F51" s="145">
        <v>0</v>
      </c>
      <c r="G51" s="148"/>
      <c r="H51" s="169"/>
      <c r="I51" s="147"/>
      <c r="J51" s="133">
        <f t="shared" si="5"/>
        <v>0</v>
      </c>
      <c r="K51" s="53" t="e">
        <f t="shared" si="6"/>
        <v>#DIV/0!</v>
      </c>
      <c r="L51" s="188"/>
      <c r="M51" s="173"/>
    </row>
    <row r="52" spans="1:13" ht="14.4" x14ac:dyDescent="0.3">
      <c r="A52" s="42" t="s">
        <v>81</v>
      </c>
      <c r="B52" s="143" t="s">
        <v>24</v>
      </c>
      <c r="C52" s="144"/>
      <c r="D52" s="144"/>
      <c r="E52" s="34" t="s">
        <v>27</v>
      </c>
      <c r="F52" s="145">
        <v>0</v>
      </c>
      <c r="G52" s="148"/>
      <c r="H52" s="169"/>
      <c r="I52" s="147"/>
      <c r="J52" s="133">
        <f t="shared" si="5"/>
        <v>0</v>
      </c>
      <c r="K52" s="53" t="e">
        <f t="shared" si="6"/>
        <v>#DIV/0!</v>
      </c>
      <c r="L52" s="188"/>
      <c r="M52" s="173"/>
    </row>
    <row r="53" spans="1:13" ht="14.4" x14ac:dyDescent="0.3">
      <c r="A53" s="42" t="s">
        <v>82</v>
      </c>
      <c r="B53" s="143" t="s">
        <v>24</v>
      </c>
      <c r="C53" s="144"/>
      <c r="D53" s="144"/>
      <c r="E53" s="34" t="s">
        <v>27</v>
      </c>
      <c r="F53" s="145">
        <v>0</v>
      </c>
      <c r="G53" s="148"/>
      <c r="H53" s="169"/>
      <c r="I53" s="147"/>
      <c r="J53" s="133">
        <f t="shared" si="3"/>
        <v>0</v>
      </c>
      <c r="K53" s="53" t="e">
        <f t="shared" si="4"/>
        <v>#DIV/0!</v>
      </c>
      <c r="L53" s="188"/>
      <c r="M53" s="173"/>
    </row>
    <row r="54" spans="1:13" ht="14.7" customHeight="1" x14ac:dyDescent="0.3">
      <c r="A54" s="41" t="s">
        <v>83</v>
      </c>
      <c r="B54" s="184" t="s">
        <v>84</v>
      </c>
      <c r="C54" s="197"/>
      <c r="D54" s="197"/>
      <c r="E54" s="197"/>
      <c r="F54" s="197"/>
      <c r="G54" s="197"/>
      <c r="H54" s="197"/>
      <c r="I54" s="198"/>
      <c r="J54" s="134">
        <f>SUM(J55:J64)</f>
        <v>0</v>
      </c>
      <c r="K54" s="53" t="e">
        <f>J54*100/$J$176</f>
        <v>#DIV/0!</v>
      </c>
      <c r="L54" s="187" t="s">
        <v>85</v>
      </c>
      <c r="M54" s="173" t="s">
        <v>86</v>
      </c>
    </row>
    <row r="55" spans="1:13" ht="14.4" x14ac:dyDescent="0.3">
      <c r="A55" s="42" t="s">
        <v>87</v>
      </c>
      <c r="B55" s="143" t="s">
        <v>88</v>
      </c>
      <c r="C55" s="143"/>
      <c r="D55" s="144"/>
      <c r="E55" s="43" t="s">
        <v>27</v>
      </c>
      <c r="F55" s="145">
        <v>0</v>
      </c>
      <c r="G55" s="148"/>
      <c r="H55" s="168" t="s">
        <v>89</v>
      </c>
      <c r="I55" s="147"/>
      <c r="J55" s="133">
        <f>F55*G55</f>
        <v>0</v>
      </c>
      <c r="K55" s="53" t="e">
        <f t="shared" si="4"/>
        <v>#DIV/0!</v>
      </c>
      <c r="L55" s="183"/>
      <c r="M55" s="173"/>
    </row>
    <row r="56" spans="1:13" ht="14.4" x14ac:dyDescent="0.3">
      <c r="A56" s="42" t="s">
        <v>90</v>
      </c>
      <c r="B56" s="143" t="s">
        <v>88</v>
      </c>
      <c r="C56" s="143"/>
      <c r="D56" s="144"/>
      <c r="E56" s="43" t="s">
        <v>27</v>
      </c>
      <c r="F56" s="145">
        <v>0</v>
      </c>
      <c r="G56" s="148"/>
      <c r="H56" s="168" t="s">
        <v>89</v>
      </c>
      <c r="I56" s="147"/>
      <c r="J56" s="133">
        <f t="shared" ref="J56:J64" si="7">F56*G56</f>
        <v>0</v>
      </c>
      <c r="K56" s="53" t="e">
        <f t="shared" si="4"/>
        <v>#DIV/0!</v>
      </c>
      <c r="L56" s="183"/>
      <c r="M56" s="173"/>
    </row>
    <row r="57" spans="1:13" ht="14.4" x14ac:dyDescent="0.3">
      <c r="A57" s="42" t="s">
        <v>91</v>
      </c>
      <c r="B57" s="143" t="s">
        <v>88</v>
      </c>
      <c r="C57" s="143"/>
      <c r="D57" s="144"/>
      <c r="E57" s="43" t="s">
        <v>27</v>
      </c>
      <c r="F57" s="145">
        <v>0</v>
      </c>
      <c r="G57" s="148"/>
      <c r="H57" s="168" t="s">
        <v>89</v>
      </c>
      <c r="I57" s="147"/>
      <c r="J57" s="133">
        <f t="shared" si="7"/>
        <v>0</v>
      </c>
      <c r="K57" s="53" t="e">
        <f t="shared" si="4"/>
        <v>#DIV/0!</v>
      </c>
      <c r="L57" s="183"/>
      <c r="M57" s="173"/>
    </row>
    <row r="58" spans="1:13" ht="14.4" x14ac:dyDescent="0.3">
      <c r="A58" s="42" t="s">
        <v>92</v>
      </c>
      <c r="B58" s="143" t="s">
        <v>88</v>
      </c>
      <c r="C58" s="143"/>
      <c r="D58" s="144"/>
      <c r="E58" s="43" t="s">
        <v>27</v>
      </c>
      <c r="F58" s="145">
        <v>0</v>
      </c>
      <c r="G58" s="148"/>
      <c r="H58" s="168" t="s">
        <v>89</v>
      </c>
      <c r="I58" s="147"/>
      <c r="J58" s="133">
        <f t="shared" si="7"/>
        <v>0</v>
      </c>
      <c r="K58" s="53" t="e">
        <f t="shared" si="4"/>
        <v>#DIV/0!</v>
      </c>
      <c r="L58" s="183"/>
      <c r="M58" s="173"/>
    </row>
    <row r="59" spans="1:13" ht="14.4" x14ac:dyDescent="0.3">
      <c r="A59" s="42" t="s">
        <v>93</v>
      </c>
      <c r="B59" s="143" t="s">
        <v>88</v>
      </c>
      <c r="C59" s="143"/>
      <c r="D59" s="144"/>
      <c r="E59" s="43" t="s">
        <v>27</v>
      </c>
      <c r="F59" s="145">
        <v>0</v>
      </c>
      <c r="G59" s="148"/>
      <c r="H59" s="168" t="s">
        <v>89</v>
      </c>
      <c r="I59" s="147"/>
      <c r="J59" s="133">
        <f>F59*G59</f>
        <v>0</v>
      </c>
      <c r="K59" s="53" t="e">
        <f t="shared" si="4"/>
        <v>#DIV/0!</v>
      </c>
      <c r="L59" s="183"/>
      <c r="M59" s="173"/>
    </row>
    <row r="60" spans="1:13" ht="14.4" x14ac:dyDescent="0.3">
      <c r="A60" s="42" t="s">
        <v>94</v>
      </c>
      <c r="B60" s="143" t="s">
        <v>88</v>
      </c>
      <c r="C60" s="143"/>
      <c r="D60" s="144"/>
      <c r="E60" s="43" t="s">
        <v>27</v>
      </c>
      <c r="F60" s="145">
        <v>0</v>
      </c>
      <c r="G60" s="148"/>
      <c r="H60" s="168" t="s">
        <v>89</v>
      </c>
      <c r="I60" s="147"/>
      <c r="J60" s="133">
        <f>F60*G60</f>
        <v>0</v>
      </c>
      <c r="K60" s="53" t="e">
        <f t="shared" si="4"/>
        <v>#DIV/0!</v>
      </c>
      <c r="L60" s="183"/>
      <c r="M60" s="173"/>
    </row>
    <row r="61" spans="1:13" ht="14.4" x14ac:dyDescent="0.3">
      <c r="A61" s="42" t="s">
        <v>95</v>
      </c>
      <c r="B61" s="143" t="s">
        <v>88</v>
      </c>
      <c r="C61" s="143"/>
      <c r="D61" s="144"/>
      <c r="E61" s="43" t="s">
        <v>27</v>
      </c>
      <c r="F61" s="145">
        <v>0</v>
      </c>
      <c r="G61" s="148"/>
      <c r="H61" s="168" t="s">
        <v>89</v>
      </c>
      <c r="I61" s="147"/>
      <c r="J61" s="133">
        <f t="shared" si="7"/>
        <v>0</v>
      </c>
      <c r="K61" s="53" t="e">
        <f t="shared" si="4"/>
        <v>#DIV/0!</v>
      </c>
      <c r="L61" s="183"/>
      <c r="M61" s="173"/>
    </row>
    <row r="62" spans="1:13" ht="14.4" x14ac:dyDescent="0.3">
      <c r="A62" s="42" t="s">
        <v>96</v>
      </c>
      <c r="B62" s="143" t="s">
        <v>88</v>
      </c>
      <c r="C62" s="143"/>
      <c r="D62" s="144"/>
      <c r="E62" s="43" t="s">
        <v>27</v>
      </c>
      <c r="F62" s="145">
        <v>0</v>
      </c>
      <c r="G62" s="148"/>
      <c r="H62" s="168" t="s">
        <v>89</v>
      </c>
      <c r="I62" s="147"/>
      <c r="J62" s="133">
        <f t="shared" si="7"/>
        <v>0</v>
      </c>
      <c r="K62" s="53" t="e">
        <f t="shared" si="4"/>
        <v>#DIV/0!</v>
      </c>
      <c r="L62" s="183"/>
      <c r="M62" s="173"/>
    </row>
    <row r="63" spans="1:13" ht="14.4" x14ac:dyDescent="0.3">
      <c r="A63" s="42" t="s">
        <v>97</v>
      </c>
      <c r="B63" s="143" t="s">
        <v>88</v>
      </c>
      <c r="C63" s="143"/>
      <c r="D63" s="144"/>
      <c r="E63" s="43" t="s">
        <v>27</v>
      </c>
      <c r="F63" s="145">
        <v>0</v>
      </c>
      <c r="G63" s="148"/>
      <c r="H63" s="168" t="s">
        <v>89</v>
      </c>
      <c r="I63" s="147"/>
      <c r="J63" s="133">
        <f t="shared" si="7"/>
        <v>0</v>
      </c>
      <c r="K63" s="53" t="e">
        <f t="shared" si="4"/>
        <v>#DIV/0!</v>
      </c>
      <c r="L63" s="183"/>
      <c r="M63" s="173"/>
    </row>
    <row r="64" spans="1:13" ht="14.4" x14ac:dyDescent="0.3">
      <c r="A64" s="42" t="s">
        <v>98</v>
      </c>
      <c r="B64" s="143" t="s">
        <v>88</v>
      </c>
      <c r="C64" s="143"/>
      <c r="D64" s="144"/>
      <c r="E64" s="43" t="s">
        <v>27</v>
      </c>
      <c r="F64" s="145">
        <v>0</v>
      </c>
      <c r="G64" s="148"/>
      <c r="H64" s="168" t="s">
        <v>89</v>
      </c>
      <c r="I64" s="147"/>
      <c r="J64" s="133">
        <f t="shared" si="7"/>
        <v>0</v>
      </c>
      <c r="K64" s="53" t="e">
        <f t="shared" si="4"/>
        <v>#DIV/0!</v>
      </c>
      <c r="L64" s="183"/>
      <c r="M64" s="173"/>
    </row>
    <row r="65" spans="1:13" ht="14.7" customHeight="1" x14ac:dyDescent="0.3">
      <c r="A65" s="41" t="s">
        <v>99</v>
      </c>
      <c r="B65" s="196" t="s">
        <v>100</v>
      </c>
      <c r="C65" s="197"/>
      <c r="D65" s="197"/>
      <c r="E65" s="197"/>
      <c r="F65" s="197"/>
      <c r="G65" s="197"/>
      <c r="H65" s="197"/>
      <c r="I65" s="198"/>
      <c r="J65" s="134">
        <f>J66+J77+J98</f>
        <v>0</v>
      </c>
      <c r="K65" s="53" t="e">
        <f t="shared" si="4"/>
        <v>#DIV/0!</v>
      </c>
      <c r="L65" s="180"/>
      <c r="M65" s="180"/>
    </row>
    <row r="66" spans="1:13" ht="14.7" customHeight="1" x14ac:dyDescent="0.3">
      <c r="A66" s="41" t="s">
        <v>101</v>
      </c>
      <c r="B66" s="196" t="s">
        <v>102</v>
      </c>
      <c r="C66" s="197"/>
      <c r="D66" s="197"/>
      <c r="E66" s="197"/>
      <c r="F66" s="197"/>
      <c r="G66" s="197"/>
      <c r="H66" s="197"/>
      <c r="I66" s="198"/>
      <c r="J66" s="134">
        <f>SUM(J67:J76)</f>
        <v>0</v>
      </c>
      <c r="K66" s="53" t="e">
        <f t="shared" si="4"/>
        <v>#DIV/0!</v>
      </c>
      <c r="L66" s="187" t="s">
        <v>103</v>
      </c>
      <c r="M66" s="173" t="s">
        <v>104</v>
      </c>
    </row>
    <row r="67" spans="1:13" ht="14.4" x14ac:dyDescent="0.3">
      <c r="A67" s="42" t="s">
        <v>105</v>
      </c>
      <c r="B67" s="143" t="s">
        <v>106</v>
      </c>
      <c r="C67" s="144"/>
      <c r="D67" s="144"/>
      <c r="E67" s="34" t="s">
        <v>27</v>
      </c>
      <c r="F67" s="145">
        <v>0</v>
      </c>
      <c r="G67" s="148"/>
      <c r="H67" s="169"/>
      <c r="I67" s="147"/>
      <c r="J67" s="133">
        <f>F67*G67</f>
        <v>0</v>
      </c>
      <c r="K67" s="53" t="e">
        <f t="shared" si="4"/>
        <v>#DIV/0!</v>
      </c>
      <c r="L67" s="183"/>
      <c r="M67" s="173"/>
    </row>
    <row r="68" spans="1:13" ht="14.4" x14ac:dyDescent="0.3">
      <c r="A68" s="42" t="s">
        <v>107</v>
      </c>
      <c r="B68" s="143" t="s">
        <v>106</v>
      </c>
      <c r="C68" s="144"/>
      <c r="D68" s="144"/>
      <c r="E68" s="34" t="s">
        <v>27</v>
      </c>
      <c r="F68" s="145">
        <v>0</v>
      </c>
      <c r="G68" s="148"/>
      <c r="H68" s="169"/>
      <c r="I68" s="147"/>
      <c r="J68" s="133">
        <f t="shared" ref="J68:J76" si="8">F68*G68</f>
        <v>0</v>
      </c>
      <c r="K68" s="53" t="e">
        <f t="shared" si="4"/>
        <v>#DIV/0!</v>
      </c>
      <c r="L68" s="183"/>
      <c r="M68" s="173"/>
    </row>
    <row r="69" spans="1:13" ht="14.4" x14ac:dyDescent="0.3">
      <c r="A69" s="42" t="s">
        <v>108</v>
      </c>
      <c r="B69" s="143" t="s">
        <v>106</v>
      </c>
      <c r="C69" s="144"/>
      <c r="D69" s="144"/>
      <c r="E69" s="34" t="s">
        <v>109</v>
      </c>
      <c r="F69" s="145">
        <v>0</v>
      </c>
      <c r="G69" s="148"/>
      <c r="H69" s="169"/>
      <c r="I69" s="147"/>
      <c r="J69" s="133">
        <f t="shared" si="8"/>
        <v>0</v>
      </c>
      <c r="K69" s="53" t="e">
        <f t="shared" si="4"/>
        <v>#DIV/0!</v>
      </c>
      <c r="L69" s="183"/>
      <c r="M69" s="173"/>
    </row>
    <row r="70" spans="1:13" ht="14.4" x14ac:dyDescent="0.3">
      <c r="A70" s="42" t="s">
        <v>110</v>
      </c>
      <c r="B70" s="143" t="s">
        <v>106</v>
      </c>
      <c r="C70" s="144"/>
      <c r="D70" s="144"/>
      <c r="E70" s="34" t="s">
        <v>109</v>
      </c>
      <c r="F70" s="145">
        <v>0</v>
      </c>
      <c r="G70" s="148"/>
      <c r="H70" s="169"/>
      <c r="I70" s="147"/>
      <c r="J70" s="133">
        <f t="shared" si="8"/>
        <v>0</v>
      </c>
      <c r="K70" s="53" t="e">
        <f t="shared" si="4"/>
        <v>#DIV/0!</v>
      </c>
      <c r="L70" s="183"/>
      <c r="M70" s="173"/>
    </row>
    <row r="71" spans="1:13" ht="14.4" x14ac:dyDescent="0.3">
      <c r="A71" s="42" t="s">
        <v>111</v>
      </c>
      <c r="B71" s="143" t="s">
        <v>106</v>
      </c>
      <c r="C71" s="144"/>
      <c r="D71" s="144"/>
      <c r="E71" s="34" t="s">
        <v>109</v>
      </c>
      <c r="F71" s="145">
        <v>0</v>
      </c>
      <c r="G71" s="148"/>
      <c r="H71" s="169"/>
      <c r="I71" s="147"/>
      <c r="J71" s="133">
        <f t="shared" si="8"/>
        <v>0</v>
      </c>
      <c r="K71" s="53" t="e">
        <f t="shared" si="4"/>
        <v>#DIV/0!</v>
      </c>
      <c r="L71" s="183"/>
      <c r="M71" s="173"/>
    </row>
    <row r="72" spans="1:13" ht="14.4" x14ac:dyDescent="0.3">
      <c r="A72" s="42" t="s">
        <v>112</v>
      </c>
      <c r="B72" s="143" t="s">
        <v>106</v>
      </c>
      <c r="C72" s="144"/>
      <c r="D72" s="144"/>
      <c r="E72" s="34" t="s">
        <v>109</v>
      </c>
      <c r="F72" s="145">
        <v>0</v>
      </c>
      <c r="G72" s="148"/>
      <c r="H72" s="169"/>
      <c r="I72" s="147"/>
      <c r="J72" s="133">
        <f t="shared" si="8"/>
        <v>0</v>
      </c>
      <c r="K72" s="53" t="e">
        <f t="shared" si="4"/>
        <v>#DIV/0!</v>
      </c>
      <c r="L72" s="183"/>
      <c r="M72" s="173"/>
    </row>
    <row r="73" spans="1:13" ht="14.4" x14ac:dyDescent="0.3">
      <c r="A73" s="42" t="s">
        <v>113</v>
      </c>
      <c r="B73" s="143" t="s">
        <v>106</v>
      </c>
      <c r="C73" s="144"/>
      <c r="D73" s="144"/>
      <c r="E73" s="34" t="s">
        <v>109</v>
      </c>
      <c r="F73" s="145">
        <v>0</v>
      </c>
      <c r="G73" s="148"/>
      <c r="H73" s="169"/>
      <c r="I73" s="147"/>
      <c r="J73" s="133">
        <f t="shared" si="8"/>
        <v>0</v>
      </c>
      <c r="K73" s="53" t="e">
        <f t="shared" si="4"/>
        <v>#DIV/0!</v>
      </c>
      <c r="L73" s="183"/>
      <c r="M73" s="173"/>
    </row>
    <row r="74" spans="1:13" ht="14.4" x14ac:dyDescent="0.3">
      <c r="A74" s="42" t="s">
        <v>114</v>
      </c>
      <c r="B74" s="143" t="s">
        <v>106</v>
      </c>
      <c r="C74" s="144"/>
      <c r="D74" s="144"/>
      <c r="E74" s="34" t="s">
        <v>109</v>
      </c>
      <c r="F74" s="145">
        <v>0</v>
      </c>
      <c r="G74" s="148"/>
      <c r="H74" s="169"/>
      <c r="I74" s="147"/>
      <c r="J74" s="133">
        <f t="shared" si="8"/>
        <v>0</v>
      </c>
      <c r="K74" s="53" t="e">
        <f t="shared" si="4"/>
        <v>#DIV/0!</v>
      </c>
      <c r="L74" s="183"/>
      <c r="M74" s="173"/>
    </row>
    <row r="75" spans="1:13" ht="14.4" x14ac:dyDescent="0.3">
      <c r="A75" s="42" t="s">
        <v>115</v>
      </c>
      <c r="B75" s="143" t="s">
        <v>106</v>
      </c>
      <c r="C75" s="144"/>
      <c r="D75" s="144"/>
      <c r="E75" s="34" t="s">
        <v>27</v>
      </c>
      <c r="F75" s="145">
        <v>0</v>
      </c>
      <c r="G75" s="148"/>
      <c r="H75" s="169"/>
      <c r="I75" s="147"/>
      <c r="J75" s="133">
        <f t="shared" si="8"/>
        <v>0</v>
      </c>
      <c r="K75" s="53" t="e">
        <f t="shared" si="4"/>
        <v>#DIV/0!</v>
      </c>
      <c r="L75" s="183"/>
      <c r="M75" s="173"/>
    </row>
    <row r="76" spans="1:13" ht="14.4" x14ac:dyDescent="0.3">
      <c r="A76" s="42" t="s">
        <v>116</v>
      </c>
      <c r="B76" s="143" t="s">
        <v>106</v>
      </c>
      <c r="C76" s="144"/>
      <c r="D76" s="144"/>
      <c r="E76" s="34" t="s">
        <v>27</v>
      </c>
      <c r="F76" s="145">
        <v>0</v>
      </c>
      <c r="G76" s="148"/>
      <c r="H76" s="169"/>
      <c r="I76" s="147"/>
      <c r="J76" s="133">
        <f t="shared" si="8"/>
        <v>0</v>
      </c>
      <c r="K76" s="53" t="e">
        <f t="shared" si="4"/>
        <v>#DIV/0!</v>
      </c>
      <c r="L76" s="183"/>
      <c r="M76" s="173"/>
    </row>
    <row r="77" spans="1:13" ht="15.6" customHeight="1" x14ac:dyDescent="0.3">
      <c r="A77" s="41" t="s">
        <v>117</v>
      </c>
      <c r="B77" s="206" t="s">
        <v>118</v>
      </c>
      <c r="C77" s="207"/>
      <c r="D77" s="207"/>
      <c r="E77" s="207"/>
      <c r="F77" s="207"/>
      <c r="G77" s="207"/>
      <c r="H77" s="207"/>
      <c r="I77" s="208"/>
      <c r="J77" s="132">
        <f>SUM(J78:J97)</f>
        <v>0</v>
      </c>
      <c r="K77" s="53" t="e">
        <f t="shared" si="4"/>
        <v>#DIV/0!</v>
      </c>
      <c r="L77" s="187" t="s">
        <v>119</v>
      </c>
      <c r="M77" s="173" t="s">
        <v>120</v>
      </c>
    </row>
    <row r="78" spans="1:13" ht="14.4" x14ac:dyDescent="0.3">
      <c r="A78" s="42" t="s">
        <v>121</v>
      </c>
      <c r="B78" s="144" t="s">
        <v>24</v>
      </c>
      <c r="C78" s="144"/>
      <c r="D78" s="144"/>
      <c r="E78" s="34" t="s">
        <v>27</v>
      </c>
      <c r="F78" s="145">
        <v>0</v>
      </c>
      <c r="G78" s="148"/>
      <c r="H78" s="169"/>
      <c r="I78" s="147"/>
      <c r="J78" s="133">
        <f>F78*G78</f>
        <v>0</v>
      </c>
      <c r="K78" s="53" t="e">
        <f t="shared" ref="K78:K103" si="9">J78*100/$J$176</f>
        <v>#DIV/0!</v>
      </c>
      <c r="L78" s="188"/>
      <c r="M78" s="173"/>
    </row>
    <row r="79" spans="1:13" ht="14.4" x14ac:dyDescent="0.3">
      <c r="A79" s="42" t="s">
        <v>122</v>
      </c>
      <c r="B79" s="144" t="s">
        <v>24</v>
      </c>
      <c r="C79" s="144"/>
      <c r="D79" s="144"/>
      <c r="E79" s="34" t="s">
        <v>27</v>
      </c>
      <c r="F79" s="145">
        <v>0</v>
      </c>
      <c r="G79" s="148"/>
      <c r="H79" s="169"/>
      <c r="I79" s="147"/>
      <c r="J79" s="133">
        <f t="shared" ref="J79:J97" si="10">F79*G79</f>
        <v>0</v>
      </c>
      <c r="K79" s="53" t="e">
        <f t="shared" si="9"/>
        <v>#DIV/0!</v>
      </c>
      <c r="L79" s="188"/>
      <c r="M79" s="173"/>
    </row>
    <row r="80" spans="1:13" ht="14.4" x14ac:dyDescent="0.3">
      <c r="A80" s="42" t="s">
        <v>123</v>
      </c>
      <c r="B80" s="144" t="s">
        <v>24</v>
      </c>
      <c r="C80" s="144"/>
      <c r="D80" s="144"/>
      <c r="E80" s="34" t="s">
        <v>109</v>
      </c>
      <c r="F80" s="145">
        <v>0</v>
      </c>
      <c r="G80" s="148"/>
      <c r="H80" s="169"/>
      <c r="I80" s="147"/>
      <c r="J80" s="133">
        <f t="shared" si="10"/>
        <v>0</v>
      </c>
      <c r="K80" s="53" t="e">
        <f t="shared" si="9"/>
        <v>#DIV/0!</v>
      </c>
      <c r="L80" s="188"/>
      <c r="M80" s="173"/>
    </row>
    <row r="81" spans="1:13" ht="14.4" x14ac:dyDescent="0.3">
      <c r="A81" s="42" t="s">
        <v>124</v>
      </c>
      <c r="B81" s="144" t="s">
        <v>24</v>
      </c>
      <c r="C81" s="144"/>
      <c r="D81" s="144"/>
      <c r="E81" s="34" t="s">
        <v>109</v>
      </c>
      <c r="F81" s="145">
        <v>0</v>
      </c>
      <c r="G81" s="148"/>
      <c r="H81" s="169"/>
      <c r="I81" s="147"/>
      <c r="J81" s="133">
        <f t="shared" si="10"/>
        <v>0</v>
      </c>
      <c r="K81" s="53" t="e">
        <f t="shared" si="9"/>
        <v>#DIV/0!</v>
      </c>
      <c r="L81" s="188"/>
      <c r="M81" s="173"/>
    </row>
    <row r="82" spans="1:13" ht="14.4" x14ac:dyDescent="0.3">
      <c r="A82" s="42" t="s">
        <v>125</v>
      </c>
      <c r="B82" s="144" t="s">
        <v>24</v>
      </c>
      <c r="C82" s="144"/>
      <c r="D82" s="144"/>
      <c r="E82" s="34" t="s">
        <v>109</v>
      </c>
      <c r="F82" s="145">
        <v>0</v>
      </c>
      <c r="G82" s="148"/>
      <c r="H82" s="169"/>
      <c r="I82" s="147"/>
      <c r="J82" s="133">
        <f t="shared" si="10"/>
        <v>0</v>
      </c>
      <c r="K82" s="53" t="e">
        <f t="shared" si="9"/>
        <v>#DIV/0!</v>
      </c>
      <c r="L82" s="188"/>
      <c r="M82" s="173"/>
    </row>
    <row r="83" spans="1:13" ht="14.4" x14ac:dyDescent="0.3">
      <c r="A83" s="42" t="s">
        <v>126</v>
      </c>
      <c r="B83" s="144" t="s">
        <v>24</v>
      </c>
      <c r="C83" s="144"/>
      <c r="D83" s="144"/>
      <c r="E83" s="34" t="s">
        <v>109</v>
      </c>
      <c r="F83" s="145">
        <v>0</v>
      </c>
      <c r="G83" s="148"/>
      <c r="H83" s="169"/>
      <c r="I83" s="147"/>
      <c r="J83" s="133">
        <f t="shared" si="10"/>
        <v>0</v>
      </c>
      <c r="K83" s="53" t="e">
        <f t="shared" si="9"/>
        <v>#DIV/0!</v>
      </c>
      <c r="L83" s="188"/>
      <c r="M83" s="173"/>
    </row>
    <row r="84" spans="1:13" ht="14.4" x14ac:dyDescent="0.3">
      <c r="A84" s="42" t="s">
        <v>127</v>
      </c>
      <c r="B84" s="144" t="s">
        <v>24</v>
      </c>
      <c r="C84" s="144"/>
      <c r="D84" s="144"/>
      <c r="E84" s="34" t="s">
        <v>109</v>
      </c>
      <c r="F84" s="145">
        <v>0</v>
      </c>
      <c r="G84" s="148"/>
      <c r="H84" s="169"/>
      <c r="I84" s="147"/>
      <c r="J84" s="133">
        <f t="shared" si="10"/>
        <v>0</v>
      </c>
      <c r="K84" s="53" t="e">
        <f t="shared" si="9"/>
        <v>#DIV/0!</v>
      </c>
      <c r="L84" s="188"/>
      <c r="M84" s="173"/>
    </row>
    <row r="85" spans="1:13" ht="14.4" x14ac:dyDescent="0.3">
      <c r="A85" s="42" t="s">
        <v>128</v>
      </c>
      <c r="B85" s="144" t="s">
        <v>24</v>
      </c>
      <c r="C85" s="144"/>
      <c r="D85" s="144"/>
      <c r="E85" s="34" t="s">
        <v>109</v>
      </c>
      <c r="F85" s="145">
        <v>0</v>
      </c>
      <c r="G85" s="148"/>
      <c r="H85" s="169"/>
      <c r="I85" s="147"/>
      <c r="J85" s="133">
        <f t="shared" si="10"/>
        <v>0</v>
      </c>
      <c r="K85" s="53" t="e">
        <f t="shared" si="9"/>
        <v>#DIV/0!</v>
      </c>
      <c r="L85" s="188"/>
      <c r="M85" s="173"/>
    </row>
    <row r="86" spans="1:13" ht="14.4" x14ac:dyDescent="0.3">
      <c r="A86" s="42" t="s">
        <v>129</v>
      </c>
      <c r="B86" s="144" t="s">
        <v>24</v>
      </c>
      <c r="C86" s="144"/>
      <c r="D86" s="144"/>
      <c r="E86" s="34" t="s">
        <v>109</v>
      </c>
      <c r="F86" s="145">
        <v>0</v>
      </c>
      <c r="G86" s="148"/>
      <c r="H86" s="169"/>
      <c r="I86" s="147"/>
      <c r="J86" s="133">
        <f t="shared" si="10"/>
        <v>0</v>
      </c>
      <c r="K86" s="53" t="e">
        <f t="shared" si="9"/>
        <v>#DIV/0!</v>
      </c>
      <c r="L86" s="188"/>
      <c r="M86" s="173"/>
    </row>
    <row r="87" spans="1:13" ht="14.4" x14ac:dyDescent="0.3">
      <c r="A87" s="42" t="s">
        <v>130</v>
      </c>
      <c r="B87" s="144" t="s">
        <v>24</v>
      </c>
      <c r="C87" s="144"/>
      <c r="D87" s="144"/>
      <c r="E87" s="34" t="s">
        <v>109</v>
      </c>
      <c r="F87" s="145">
        <v>0</v>
      </c>
      <c r="G87" s="148"/>
      <c r="H87" s="169"/>
      <c r="I87" s="147"/>
      <c r="J87" s="133">
        <f t="shared" si="10"/>
        <v>0</v>
      </c>
      <c r="K87" s="53" t="e">
        <f t="shared" si="9"/>
        <v>#DIV/0!</v>
      </c>
      <c r="L87" s="188"/>
      <c r="M87" s="173"/>
    </row>
    <row r="88" spans="1:13" ht="14.4" x14ac:dyDescent="0.3">
      <c r="A88" s="42" t="s">
        <v>131</v>
      </c>
      <c r="B88" s="144" t="s">
        <v>24</v>
      </c>
      <c r="C88" s="144"/>
      <c r="D88" s="144"/>
      <c r="E88" s="34" t="s">
        <v>109</v>
      </c>
      <c r="F88" s="145">
        <v>0</v>
      </c>
      <c r="G88" s="148"/>
      <c r="H88" s="169"/>
      <c r="I88" s="147"/>
      <c r="J88" s="133">
        <f t="shared" si="10"/>
        <v>0</v>
      </c>
      <c r="K88" s="53" t="e">
        <f t="shared" si="9"/>
        <v>#DIV/0!</v>
      </c>
      <c r="L88" s="188"/>
      <c r="M88" s="173"/>
    </row>
    <row r="89" spans="1:13" ht="14.4" x14ac:dyDescent="0.3">
      <c r="A89" s="42" t="s">
        <v>132</v>
      </c>
      <c r="B89" s="144" t="s">
        <v>24</v>
      </c>
      <c r="C89" s="144"/>
      <c r="D89" s="144"/>
      <c r="E89" s="34" t="s">
        <v>109</v>
      </c>
      <c r="F89" s="145">
        <v>0</v>
      </c>
      <c r="G89" s="148"/>
      <c r="H89" s="169"/>
      <c r="I89" s="147"/>
      <c r="J89" s="133">
        <f t="shared" si="10"/>
        <v>0</v>
      </c>
      <c r="K89" s="53" t="e">
        <f t="shared" si="9"/>
        <v>#DIV/0!</v>
      </c>
      <c r="L89" s="188"/>
      <c r="M89" s="173"/>
    </row>
    <row r="90" spans="1:13" ht="14.4" x14ac:dyDescent="0.3">
      <c r="A90" s="42" t="s">
        <v>133</v>
      </c>
      <c r="B90" s="144" t="s">
        <v>24</v>
      </c>
      <c r="C90" s="144"/>
      <c r="D90" s="144"/>
      <c r="E90" s="34" t="s">
        <v>109</v>
      </c>
      <c r="F90" s="145">
        <v>0</v>
      </c>
      <c r="G90" s="148"/>
      <c r="H90" s="169"/>
      <c r="I90" s="147"/>
      <c r="J90" s="133">
        <f t="shared" si="10"/>
        <v>0</v>
      </c>
      <c r="K90" s="53" t="e">
        <f t="shared" si="9"/>
        <v>#DIV/0!</v>
      </c>
      <c r="L90" s="188"/>
      <c r="M90" s="173"/>
    </row>
    <row r="91" spans="1:13" ht="14.4" x14ac:dyDescent="0.3">
      <c r="A91" s="42" t="s">
        <v>134</v>
      </c>
      <c r="B91" s="144" t="s">
        <v>24</v>
      </c>
      <c r="C91" s="144"/>
      <c r="D91" s="144"/>
      <c r="E91" s="34" t="s">
        <v>109</v>
      </c>
      <c r="F91" s="145">
        <v>0</v>
      </c>
      <c r="G91" s="148"/>
      <c r="H91" s="169"/>
      <c r="I91" s="147"/>
      <c r="J91" s="133">
        <f t="shared" si="10"/>
        <v>0</v>
      </c>
      <c r="K91" s="53" t="e">
        <f t="shared" si="9"/>
        <v>#DIV/0!</v>
      </c>
      <c r="L91" s="188"/>
      <c r="M91" s="173"/>
    </row>
    <row r="92" spans="1:13" ht="14.4" x14ac:dyDescent="0.3">
      <c r="A92" s="42" t="s">
        <v>135</v>
      </c>
      <c r="B92" s="144" t="s">
        <v>24</v>
      </c>
      <c r="C92" s="144"/>
      <c r="D92" s="144"/>
      <c r="E92" s="34" t="s">
        <v>109</v>
      </c>
      <c r="F92" s="145">
        <v>0</v>
      </c>
      <c r="G92" s="148"/>
      <c r="H92" s="169"/>
      <c r="I92" s="147"/>
      <c r="J92" s="133">
        <f t="shared" si="10"/>
        <v>0</v>
      </c>
      <c r="K92" s="53" t="e">
        <f t="shared" si="9"/>
        <v>#DIV/0!</v>
      </c>
      <c r="L92" s="188"/>
      <c r="M92" s="173"/>
    </row>
    <row r="93" spans="1:13" ht="14.4" x14ac:dyDescent="0.3">
      <c r="A93" s="42" t="s">
        <v>136</v>
      </c>
      <c r="B93" s="144" t="s">
        <v>24</v>
      </c>
      <c r="C93" s="144"/>
      <c r="D93" s="144"/>
      <c r="E93" s="34" t="s">
        <v>109</v>
      </c>
      <c r="F93" s="145">
        <v>0</v>
      </c>
      <c r="G93" s="148"/>
      <c r="H93" s="169"/>
      <c r="I93" s="147"/>
      <c r="J93" s="133">
        <f t="shared" si="10"/>
        <v>0</v>
      </c>
      <c r="K93" s="53" t="e">
        <f t="shared" si="9"/>
        <v>#DIV/0!</v>
      </c>
      <c r="L93" s="188"/>
      <c r="M93" s="173"/>
    </row>
    <row r="94" spans="1:13" ht="14.4" x14ac:dyDescent="0.3">
      <c r="A94" s="42" t="s">
        <v>137</v>
      </c>
      <c r="B94" s="144" t="s">
        <v>24</v>
      </c>
      <c r="C94" s="144"/>
      <c r="D94" s="144"/>
      <c r="E94" s="34" t="s">
        <v>109</v>
      </c>
      <c r="F94" s="145">
        <v>0</v>
      </c>
      <c r="G94" s="148"/>
      <c r="H94" s="169"/>
      <c r="I94" s="147"/>
      <c r="J94" s="133">
        <f t="shared" si="10"/>
        <v>0</v>
      </c>
      <c r="K94" s="53" t="e">
        <f t="shared" si="9"/>
        <v>#DIV/0!</v>
      </c>
      <c r="L94" s="188"/>
      <c r="M94" s="173"/>
    </row>
    <row r="95" spans="1:13" ht="14.4" x14ac:dyDescent="0.3">
      <c r="A95" s="42" t="s">
        <v>138</v>
      </c>
      <c r="B95" s="144" t="s">
        <v>24</v>
      </c>
      <c r="C95" s="144"/>
      <c r="D95" s="144"/>
      <c r="E95" s="34" t="s">
        <v>109</v>
      </c>
      <c r="F95" s="145">
        <v>0</v>
      </c>
      <c r="G95" s="148"/>
      <c r="H95" s="169"/>
      <c r="I95" s="147"/>
      <c r="J95" s="133">
        <f t="shared" si="10"/>
        <v>0</v>
      </c>
      <c r="K95" s="53" t="e">
        <f t="shared" si="9"/>
        <v>#DIV/0!</v>
      </c>
      <c r="L95" s="188"/>
      <c r="M95" s="173"/>
    </row>
    <row r="96" spans="1:13" ht="14.4" x14ac:dyDescent="0.3">
      <c r="A96" s="42" t="s">
        <v>139</v>
      </c>
      <c r="B96" s="144" t="s">
        <v>24</v>
      </c>
      <c r="C96" s="144"/>
      <c r="D96" s="144"/>
      <c r="E96" s="34" t="s">
        <v>27</v>
      </c>
      <c r="F96" s="145">
        <v>0</v>
      </c>
      <c r="G96" s="148"/>
      <c r="H96" s="169"/>
      <c r="I96" s="147"/>
      <c r="J96" s="133">
        <f t="shared" si="10"/>
        <v>0</v>
      </c>
      <c r="K96" s="53" t="e">
        <f t="shared" si="9"/>
        <v>#DIV/0!</v>
      </c>
      <c r="L96" s="188"/>
      <c r="M96" s="173"/>
    </row>
    <row r="97" spans="1:13" ht="14.4" x14ac:dyDescent="0.3">
      <c r="A97" s="42" t="s">
        <v>140</v>
      </c>
      <c r="B97" s="144" t="s">
        <v>24</v>
      </c>
      <c r="C97" s="144"/>
      <c r="D97" s="144"/>
      <c r="E97" s="34" t="s">
        <v>27</v>
      </c>
      <c r="F97" s="145">
        <v>0</v>
      </c>
      <c r="G97" s="148"/>
      <c r="H97" s="169"/>
      <c r="I97" s="147"/>
      <c r="J97" s="133">
        <f t="shared" si="10"/>
        <v>0</v>
      </c>
      <c r="K97" s="53" t="e">
        <f t="shared" si="9"/>
        <v>#DIV/0!</v>
      </c>
      <c r="L97" s="188"/>
      <c r="M97" s="173"/>
    </row>
    <row r="98" spans="1:13" ht="13.95" customHeight="1" x14ac:dyDescent="0.3">
      <c r="A98" s="41" t="s">
        <v>141</v>
      </c>
      <c r="B98" s="196" t="s">
        <v>142</v>
      </c>
      <c r="C98" s="197"/>
      <c r="D98" s="197"/>
      <c r="E98" s="197"/>
      <c r="F98" s="197"/>
      <c r="G98" s="197"/>
      <c r="H98" s="197"/>
      <c r="I98" s="198"/>
      <c r="J98" s="134">
        <f>SUM(J99:J108)</f>
        <v>0</v>
      </c>
      <c r="K98" s="53" t="e">
        <f t="shared" si="9"/>
        <v>#DIV/0!</v>
      </c>
      <c r="L98" s="178"/>
      <c r="M98" s="179"/>
    </row>
    <row r="99" spans="1:13" ht="14.4" x14ac:dyDescent="0.3">
      <c r="A99" s="42" t="s">
        <v>143</v>
      </c>
      <c r="B99" s="144" t="s">
        <v>24</v>
      </c>
      <c r="C99" s="144"/>
      <c r="D99" s="144"/>
      <c r="E99" s="34" t="s">
        <v>27</v>
      </c>
      <c r="F99" s="145">
        <v>0</v>
      </c>
      <c r="G99" s="148"/>
      <c r="H99" s="169"/>
      <c r="I99" s="147"/>
      <c r="J99" s="133">
        <f>F99*G99</f>
        <v>0</v>
      </c>
      <c r="K99" s="53" t="e">
        <f t="shared" si="9"/>
        <v>#DIV/0!</v>
      </c>
      <c r="L99" s="183" t="s">
        <v>144</v>
      </c>
      <c r="M99" s="173" t="s">
        <v>145</v>
      </c>
    </row>
    <row r="100" spans="1:13" ht="14.4" x14ac:dyDescent="0.3">
      <c r="A100" s="42" t="s">
        <v>146</v>
      </c>
      <c r="B100" s="144" t="s">
        <v>24</v>
      </c>
      <c r="C100" s="144"/>
      <c r="D100" s="144"/>
      <c r="E100" s="34" t="s">
        <v>27</v>
      </c>
      <c r="F100" s="145">
        <v>0</v>
      </c>
      <c r="G100" s="148"/>
      <c r="H100" s="169"/>
      <c r="I100" s="147"/>
      <c r="J100" s="133">
        <f t="shared" ref="J100:J108" si="11">F100*G100</f>
        <v>0</v>
      </c>
      <c r="K100" s="53" t="e">
        <f t="shared" si="9"/>
        <v>#DIV/0!</v>
      </c>
      <c r="L100" s="183"/>
      <c r="M100" s="173"/>
    </row>
    <row r="101" spans="1:13" ht="14.4" x14ac:dyDescent="0.3">
      <c r="A101" s="42" t="s">
        <v>147</v>
      </c>
      <c r="B101" s="144" t="s">
        <v>24</v>
      </c>
      <c r="C101" s="144"/>
      <c r="D101" s="144"/>
      <c r="E101" s="34" t="s">
        <v>148</v>
      </c>
      <c r="F101" s="145">
        <v>0</v>
      </c>
      <c r="G101" s="148"/>
      <c r="H101" s="169"/>
      <c r="I101" s="147"/>
      <c r="J101" s="133">
        <f t="shared" si="11"/>
        <v>0</v>
      </c>
      <c r="K101" s="53" t="e">
        <f t="shared" si="9"/>
        <v>#DIV/0!</v>
      </c>
      <c r="L101" s="183"/>
      <c r="M101" s="173"/>
    </row>
    <row r="102" spans="1:13" ht="14.4" x14ac:dyDescent="0.3">
      <c r="A102" s="42" t="s">
        <v>149</v>
      </c>
      <c r="B102" s="144" t="s">
        <v>24</v>
      </c>
      <c r="C102" s="144"/>
      <c r="D102" s="144"/>
      <c r="E102" s="34" t="s">
        <v>148</v>
      </c>
      <c r="F102" s="145">
        <v>0</v>
      </c>
      <c r="G102" s="148"/>
      <c r="H102" s="169"/>
      <c r="I102" s="147"/>
      <c r="J102" s="133">
        <f t="shared" si="11"/>
        <v>0</v>
      </c>
      <c r="K102" s="53" t="e">
        <f t="shared" si="9"/>
        <v>#DIV/0!</v>
      </c>
      <c r="L102" s="183"/>
      <c r="M102" s="173"/>
    </row>
    <row r="103" spans="1:13" ht="14.4" x14ac:dyDescent="0.3">
      <c r="A103" s="42" t="s">
        <v>150</v>
      </c>
      <c r="B103" s="144" t="s">
        <v>24</v>
      </c>
      <c r="C103" s="144"/>
      <c r="D103" s="144"/>
      <c r="E103" s="34" t="s">
        <v>148</v>
      </c>
      <c r="F103" s="145">
        <v>0</v>
      </c>
      <c r="G103" s="148"/>
      <c r="H103" s="169"/>
      <c r="I103" s="147"/>
      <c r="J103" s="133">
        <f t="shared" si="11"/>
        <v>0</v>
      </c>
      <c r="K103" s="53" t="e">
        <f t="shared" si="9"/>
        <v>#DIV/0!</v>
      </c>
      <c r="L103" s="183"/>
      <c r="M103" s="173"/>
    </row>
    <row r="104" spans="1:13" ht="14.4" x14ac:dyDescent="0.3">
      <c r="A104" s="42" t="s">
        <v>151</v>
      </c>
      <c r="B104" s="144" t="s">
        <v>24</v>
      </c>
      <c r="C104" s="144"/>
      <c r="D104" s="144"/>
      <c r="E104" s="34" t="s">
        <v>148</v>
      </c>
      <c r="F104" s="145">
        <v>0</v>
      </c>
      <c r="G104" s="148"/>
      <c r="H104" s="169"/>
      <c r="I104" s="147"/>
      <c r="J104" s="133">
        <f t="shared" si="11"/>
        <v>0</v>
      </c>
      <c r="K104" s="53" t="e">
        <f t="shared" ref="K104:K140" si="12">J104*100/$J$176</f>
        <v>#DIV/0!</v>
      </c>
      <c r="L104" s="183"/>
      <c r="M104" s="173"/>
    </row>
    <row r="105" spans="1:13" ht="14.4" x14ac:dyDescent="0.3">
      <c r="A105" s="42" t="s">
        <v>152</v>
      </c>
      <c r="B105" s="144" t="s">
        <v>24</v>
      </c>
      <c r="C105" s="144"/>
      <c r="D105" s="144"/>
      <c r="E105" s="34" t="s">
        <v>148</v>
      </c>
      <c r="F105" s="145">
        <v>0</v>
      </c>
      <c r="G105" s="148"/>
      <c r="H105" s="169"/>
      <c r="I105" s="147"/>
      <c r="J105" s="133">
        <f t="shared" si="11"/>
        <v>0</v>
      </c>
      <c r="K105" s="53" t="e">
        <f t="shared" si="12"/>
        <v>#DIV/0!</v>
      </c>
      <c r="L105" s="183"/>
      <c r="M105" s="173"/>
    </row>
    <row r="106" spans="1:13" ht="14.4" x14ac:dyDescent="0.3">
      <c r="A106" s="42" t="s">
        <v>153</v>
      </c>
      <c r="B106" s="144" t="s">
        <v>24</v>
      </c>
      <c r="C106" s="149"/>
      <c r="D106" s="144"/>
      <c r="E106" s="34" t="s">
        <v>148</v>
      </c>
      <c r="F106" s="145">
        <v>0</v>
      </c>
      <c r="G106" s="148"/>
      <c r="H106" s="169"/>
      <c r="I106" s="147"/>
      <c r="J106" s="133">
        <f t="shared" si="11"/>
        <v>0</v>
      </c>
      <c r="K106" s="53" t="e">
        <f t="shared" si="12"/>
        <v>#DIV/0!</v>
      </c>
      <c r="L106" s="183"/>
      <c r="M106" s="173"/>
    </row>
    <row r="107" spans="1:13" ht="14.4" x14ac:dyDescent="0.3">
      <c r="A107" s="42" t="s">
        <v>154</v>
      </c>
      <c r="B107" s="144" t="s">
        <v>24</v>
      </c>
      <c r="C107" s="144"/>
      <c r="D107" s="144"/>
      <c r="E107" s="34" t="s">
        <v>27</v>
      </c>
      <c r="F107" s="145">
        <v>0</v>
      </c>
      <c r="G107" s="148"/>
      <c r="H107" s="169"/>
      <c r="I107" s="147"/>
      <c r="J107" s="133">
        <f t="shared" si="11"/>
        <v>0</v>
      </c>
      <c r="K107" s="53" t="e">
        <f t="shared" si="12"/>
        <v>#DIV/0!</v>
      </c>
      <c r="L107" s="183"/>
      <c r="M107" s="173"/>
    </row>
    <row r="108" spans="1:13" ht="14.4" x14ac:dyDescent="0.3">
      <c r="A108" s="42" t="s">
        <v>155</v>
      </c>
      <c r="B108" s="144" t="s">
        <v>24</v>
      </c>
      <c r="C108" s="144"/>
      <c r="D108" s="144"/>
      <c r="E108" s="34" t="s">
        <v>27</v>
      </c>
      <c r="F108" s="145">
        <v>0</v>
      </c>
      <c r="G108" s="148"/>
      <c r="H108" s="169"/>
      <c r="I108" s="147"/>
      <c r="J108" s="133">
        <f t="shared" si="11"/>
        <v>0</v>
      </c>
      <c r="K108" s="53" t="e">
        <f t="shared" si="12"/>
        <v>#DIV/0!</v>
      </c>
      <c r="L108" s="183"/>
      <c r="M108" s="173"/>
    </row>
    <row r="109" spans="1:13" ht="15" customHeight="1" x14ac:dyDescent="0.3">
      <c r="A109" s="41" t="s">
        <v>156</v>
      </c>
      <c r="B109" s="203" t="s">
        <v>157</v>
      </c>
      <c r="C109" s="204"/>
      <c r="D109" s="204"/>
      <c r="E109" s="204"/>
      <c r="F109" s="204"/>
      <c r="G109" s="204"/>
      <c r="H109" s="204"/>
      <c r="I109" s="205"/>
      <c r="J109" s="134">
        <f>J110+J121</f>
        <v>0</v>
      </c>
      <c r="K109" s="53" t="e">
        <f t="shared" si="12"/>
        <v>#DIV/0!</v>
      </c>
      <c r="L109" s="178"/>
      <c r="M109" s="179"/>
    </row>
    <row r="110" spans="1:13" ht="13.2" customHeight="1" x14ac:dyDescent="0.3">
      <c r="A110" s="41" t="s">
        <v>158</v>
      </c>
      <c r="B110" s="184" t="s">
        <v>159</v>
      </c>
      <c r="C110" s="185"/>
      <c r="D110" s="185"/>
      <c r="E110" s="185"/>
      <c r="F110" s="185"/>
      <c r="G110" s="185"/>
      <c r="H110" s="185"/>
      <c r="I110" s="186"/>
      <c r="J110" s="134">
        <f>SUM(J111:J120)</f>
        <v>0</v>
      </c>
      <c r="K110" s="53" t="e">
        <f t="shared" si="12"/>
        <v>#DIV/0!</v>
      </c>
      <c r="L110" s="187" t="s">
        <v>160</v>
      </c>
      <c r="M110" s="173" t="s">
        <v>161</v>
      </c>
    </row>
    <row r="111" spans="1:13" ht="14.4" x14ac:dyDescent="0.3">
      <c r="A111" s="42" t="s">
        <v>162</v>
      </c>
      <c r="B111" s="144" t="s">
        <v>24</v>
      </c>
      <c r="C111" s="144"/>
      <c r="D111" s="144"/>
      <c r="E111" s="34" t="s">
        <v>27</v>
      </c>
      <c r="F111" s="145">
        <v>0</v>
      </c>
      <c r="G111" s="148"/>
      <c r="H111" s="169"/>
      <c r="I111" s="147"/>
      <c r="J111" s="133">
        <f>F111*G111</f>
        <v>0</v>
      </c>
      <c r="K111" s="53" t="e">
        <f t="shared" si="12"/>
        <v>#DIV/0!</v>
      </c>
      <c r="L111" s="188"/>
      <c r="M111" s="173"/>
    </row>
    <row r="112" spans="1:13" ht="14.4" x14ac:dyDescent="0.3">
      <c r="A112" s="42" t="s">
        <v>163</v>
      </c>
      <c r="B112" s="144" t="s">
        <v>24</v>
      </c>
      <c r="C112" s="144"/>
      <c r="D112" s="144"/>
      <c r="E112" s="34" t="s">
        <v>27</v>
      </c>
      <c r="F112" s="145">
        <v>0</v>
      </c>
      <c r="G112" s="148"/>
      <c r="H112" s="169"/>
      <c r="I112" s="147"/>
      <c r="J112" s="133">
        <f t="shared" ref="J112:J120" si="13">F112*G112</f>
        <v>0</v>
      </c>
      <c r="K112" s="53" t="e">
        <f t="shared" si="12"/>
        <v>#DIV/0!</v>
      </c>
      <c r="L112" s="188"/>
      <c r="M112" s="173"/>
    </row>
    <row r="113" spans="1:13" ht="14.4" x14ac:dyDescent="0.3">
      <c r="A113" s="42" t="s">
        <v>164</v>
      </c>
      <c r="B113" s="143" t="s">
        <v>24</v>
      </c>
      <c r="C113" s="144"/>
      <c r="D113" s="144"/>
      <c r="E113" s="34" t="s">
        <v>27</v>
      </c>
      <c r="F113" s="145">
        <v>0</v>
      </c>
      <c r="G113" s="148"/>
      <c r="H113" s="169"/>
      <c r="I113" s="147"/>
      <c r="J113" s="133">
        <f t="shared" si="13"/>
        <v>0</v>
      </c>
      <c r="K113" s="53" t="e">
        <f t="shared" si="12"/>
        <v>#DIV/0!</v>
      </c>
      <c r="L113" s="188"/>
      <c r="M113" s="173"/>
    </row>
    <row r="114" spans="1:13" ht="14.4" x14ac:dyDescent="0.3">
      <c r="A114" s="42" t="s">
        <v>165</v>
      </c>
      <c r="B114" s="143" t="s">
        <v>24</v>
      </c>
      <c r="C114" s="144"/>
      <c r="D114" s="144"/>
      <c r="E114" s="34" t="s">
        <v>27</v>
      </c>
      <c r="F114" s="145">
        <v>0</v>
      </c>
      <c r="G114" s="148"/>
      <c r="H114" s="169"/>
      <c r="I114" s="147"/>
      <c r="J114" s="133">
        <f t="shared" si="13"/>
        <v>0</v>
      </c>
      <c r="K114" s="53" t="e">
        <f t="shared" si="12"/>
        <v>#DIV/0!</v>
      </c>
      <c r="L114" s="188"/>
      <c r="M114" s="173"/>
    </row>
    <row r="115" spans="1:13" ht="14.4" x14ac:dyDescent="0.3">
      <c r="A115" s="42" t="s">
        <v>166</v>
      </c>
      <c r="B115" s="143" t="s">
        <v>24</v>
      </c>
      <c r="C115" s="144"/>
      <c r="D115" s="144"/>
      <c r="E115" s="34" t="s">
        <v>27</v>
      </c>
      <c r="F115" s="145">
        <v>0</v>
      </c>
      <c r="G115" s="148"/>
      <c r="H115" s="169"/>
      <c r="I115" s="147"/>
      <c r="J115" s="133">
        <f t="shared" si="13"/>
        <v>0</v>
      </c>
      <c r="K115" s="53" t="e">
        <f t="shared" si="12"/>
        <v>#DIV/0!</v>
      </c>
      <c r="L115" s="188"/>
      <c r="M115" s="173"/>
    </row>
    <row r="116" spans="1:13" ht="14.4" x14ac:dyDescent="0.3">
      <c r="A116" s="42" t="s">
        <v>167</v>
      </c>
      <c r="B116" s="143" t="s">
        <v>24</v>
      </c>
      <c r="C116" s="144"/>
      <c r="D116" s="144"/>
      <c r="E116" s="34" t="s">
        <v>27</v>
      </c>
      <c r="F116" s="145">
        <v>0</v>
      </c>
      <c r="G116" s="148"/>
      <c r="H116" s="169"/>
      <c r="I116" s="147"/>
      <c r="J116" s="133">
        <f t="shared" si="13"/>
        <v>0</v>
      </c>
      <c r="K116" s="53" t="e">
        <f t="shared" si="12"/>
        <v>#DIV/0!</v>
      </c>
      <c r="L116" s="188"/>
      <c r="M116" s="173"/>
    </row>
    <row r="117" spans="1:13" ht="14.4" x14ac:dyDescent="0.3">
      <c r="A117" s="42" t="s">
        <v>168</v>
      </c>
      <c r="B117" s="143" t="s">
        <v>24</v>
      </c>
      <c r="C117" s="144"/>
      <c r="D117" s="144"/>
      <c r="E117" s="34" t="s">
        <v>27</v>
      </c>
      <c r="F117" s="145">
        <v>0</v>
      </c>
      <c r="G117" s="148"/>
      <c r="H117" s="169"/>
      <c r="I117" s="147"/>
      <c r="J117" s="133">
        <f t="shared" si="13"/>
        <v>0</v>
      </c>
      <c r="K117" s="53" t="e">
        <f t="shared" si="12"/>
        <v>#DIV/0!</v>
      </c>
      <c r="L117" s="188"/>
      <c r="M117" s="173"/>
    </row>
    <row r="118" spans="1:13" ht="14.4" x14ac:dyDescent="0.3">
      <c r="A118" s="42" t="s">
        <v>169</v>
      </c>
      <c r="B118" s="143" t="s">
        <v>24</v>
      </c>
      <c r="C118" s="144"/>
      <c r="D118" s="144"/>
      <c r="E118" s="34" t="s">
        <v>27</v>
      </c>
      <c r="F118" s="145">
        <v>0</v>
      </c>
      <c r="G118" s="148"/>
      <c r="H118" s="169"/>
      <c r="I118" s="147"/>
      <c r="J118" s="133">
        <f t="shared" si="13"/>
        <v>0</v>
      </c>
      <c r="K118" s="53" t="e">
        <f t="shared" si="12"/>
        <v>#DIV/0!</v>
      </c>
      <c r="L118" s="188"/>
      <c r="M118" s="173"/>
    </row>
    <row r="119" spans="1:13" ht="14.4" x14ac:dyDescent="0.3">
      <c r="A119" s="42" t="s">
        <v>170</v>
      </c>
      <c r="B119" s="144" t="s">
        <v>24</v>
      </c>
      <c r="C119" s="144"/>
      <c r="D119" s="144"/>
      <c r="E119" s="34" t="s">
        <v>27</v>
      </c>
      <c r="F119" s="145">
        <v>0</v>
      </c>
      <c r="G119" s="148"/>
      <c r="H119" s="169"/>
      <c r="I119" s="147"/>
      <c r="J119" s="133">
        <f t="shared" si="13"/>
        <v>0</v>
      </c>
      <c r="K119" s="53" t="e">
        <f t="shared" si="12"/>
        <v>#DIV/0!</v>
      </c>
      <c r="L119" s="188"/>
      <c r="M119" s="173"/>
    </row>
    <row r="120" spans="1:13" ht="14.4" x14ac:dyDescent="0.3">
      <c r="A120" s="42" t="s">
        <v>171</v>
      </c>
      <c r="B120" s="144" t="s">
        <v>24</v>
      </c>
      <c r="C120" s="144"/>
      <c r="D120" s="150"/>
      <c r="E120" s="34" t="s">
        <v>27</v>
      </c>
      <c r="F120" s="145">
        <v>0</v>
      </c>
      <c r="G120" s="148"/>
      <c r="H120" s="169"/>
      <c r="I120" s="147"/>
      <c r="J120" s="133">
        <f t="shared" si="13"/>
        <v>0</v>
      </c>
      <c r="K120" s="53" t="e">
        <f t="shared" si="12"/>
        <v>#DIV/0!</v>
      </c>
      <c r="L120" s="188"/>
      <c r="M120" s="173"/>
    </row>
    <row r="121" spans="1:13" ht="14.7" customHeight="1" x14ac:dyDescent="0.3">
      <c r="A121" s="41" t="s">
        <v>172</v>
      </c>
      <c r="B121" s="184" t="s">
        <v>173</v>
      </c>
      <c r="C121" s="185"/>
      <c r="D121" s="185"/>
      <c r="E121" s="185"/>
      <c r="F121" s="185"/>
      <c r="G121" s="185"/>
      <c r="H121" s="185"/>
      <c r="I121" s="186"/>
      <c r="J121" s="134">
        <f>SUM(J122:J131)</f>
        <v>0</v>
      </c>
      <c r="K121" s="53" t="e">
        <f t="shared" si="12"/>
        <v>#DIV/0!</v>
      </c>
      <c r="L121" s="187" t="s">
        <v>174</v>
      </c>
      <c r="M121" s="173" t="s">
        <v>161</v>
      </c>
    </row>
    <row r="122" spans="1:13" ht="14.4" x14ac:dyDescent="0.3">
      <c r="A122" s="42" t="s">
        <v>175</v>
      </c>
      <c r="B122" s="144" t="s">
        <v>24</v>
      </c>
      <c r="C122" s="54" t="s">
        <v>176</v>
      </c>
      <c r="D122" s="144"/>
      <c r="E122" s="34" t="s">
        <v>27</v>
      </c>
      <c r="F122" s="145">
        <v>0</v>
      </c>
      <c r="G122" s="148"/>
      <c r="H122" s="169"/>
      <c r="I122" s="147"/>
      <c r="J122" s="133">
        <f>F122*G122</f>
        <v>0</v>
      </c>
      <c r="K122" s="53" t="e">
        <f t="shared" si="12"/>
        <v>#DIV/0!</v>
      </c>
      <c r="L122" s="183"/>
      <c r="M122" s="173"/>
    </row>
    <row r="123" spans="1:13" ht="14.4" x14ac:dyDescent="0.3">
      <c r="A123" s="42" t="s">
        <v>177</v>
      </c>
      <c r="B123" s="144" t="s">
        <v>24</v>
      </c>
      <c r="C123" s="54" t="s">
        <v>176</v>
      </c>
      <c r="D123" s="144"/>
      <c r="E123" s="34" t="s">
        <v>27</v>
      </c>
      <c r="F123" s="145">
        <v>0</v>
      </c>
      <c r="G123" s="148"/>
      <c r="H123" s="169"/>
      <c r="I123" s="147"/>
      <c r="J123" s="133">
        <f t="shared" ref="J123:J131" si="14">F123*G123</f>
        <v>0</v>
      </c>
      <c r="K123" s="53" t="e">
        <f t="shared" si="12"/>
        <v>#DIV/0!</v>
      </c>
      <c r="L123" s="183"/>
      <c r="M123" s="173"/>
    </row>
    <row r="124" spans="1:13" ht="14.4" x14ac:dyDescent="0.3">
      <c r="A124" s="42" t="s">
        <v>178</v>
      </c>
      <c r="B124" s="144" t="s">
        <v>24</v>
      </c>
      <c r="C124" s="54" t="s">
        <v>176</v>
      </c>
      <c r="D124" s="144"/>
      <c r="E124" s="34" t="s">
        <v>27</v>
      </c>
      <c r="F124" s="145">
        <v>0</v>
      </c>
      <c r="G124" s="148"/>
      <c r="H124" s="169"/>
      <c r="I124" s="147"/>
      <c r="J124" s="133">
        <f t="shared" si="14"/>
        <v>0</v>
      </c>
      <c r="K124" s="53" t="e">
        <f t="shared" si="12"/>
        <v>#DIV/0!</v>
      </c>
      <c r="L124" s="183"/>
      <c r="M124" s="173"/>
    </row>
    <row r="125" spans="1:13" ht="14.4" x14ac:dyDescent="0.3">
      <c r="A125" s="42" t="s">
        <v>179</v>
      </c>
      <c r="B125" s="144" t="s">
        <v>24</v>
      </c>
      <c r="C125" s="54" t="s">
        <v>176</v>
      </c>
      <c r="D125" s="144"/>
      <c r="E125" s="34" t="s">
        <v>27</v>
      </c>
      <c r="F125" s="145">
        <v>0</v>
      </c>
      <c r="G125" s="148"/>
      <c r="H125" s="169"/>
      <c r="I125" s="147"/>
      <c r="J125" s="133">
        <f t="shared" si="14"/>
        <v>0</v>
      </c>
      <c r="K125" s="53" t="e">
        <f t="shared" si="12"/>
        <v>#DIV/0!</v>
      </c>
      <c r="L125" s="183"/>
      <c r="M125" s="173"/>
    </row>
    <row r="126" spans="1:13" ht="14.4" x14ac:dyDescent="0.3">
      <c r="A126" s="42" t="s">
        <v>180</v>
      </c>
      <c r="B126" s="144" t="s">
        <v>24</v>
      </c>
      <c r="C126" s="54" t="s">
        <v>176</v>
      </c>
      <c r="D126" s="144"/>
      <c r="E126" s="34" t="s">
        <v>27</v>
      </c>
      <c r="F126" s="145">
        <v>0</v>
      </c>
      <c r="G126" s="148"/>
      <c r="H126" s="169"/>
      <c r="I126" s="147"/>
      <c r="J126" s="133">
        <f t="shared" si="14"/>
        <v>0</v>
      </c>
      <c r="K126" s="53" t="e">
        <f t="shared" si="12"/>
        <v>#DIV/0!</v>
      </c>
      <c r="L126" s="183"/>
      <c r="M126" s="173"/>
    </row>
    <row r="127" spans="1:13" ht="14.4" x14ac:dyDescent="0.3">
      <c r="A127" s="42" t="s">
        <v>181</v>
      </c>
      <c r="B127" s="144" t="s">
        <v>24</v>
      </c>
      <c r="C127" s="54" t="s">
        <v>176</v>
      </c>
      <c r="D127" s="144"/>
      <c r="E127" s="34" t="s">
        <v>27</v>
      </c>
      <c r="F127" s="145">
        <v>0</v>
      </c>
      <c r="G127" s="148"/>
      <c r="H127" s="169"/>
      <c r="I127" s="147"/>
      <c r="J127" s="133">
        <f t="shared" si="14"/>
        <v>0</v>
      </c>
      <c r="K127" s="53" t="e">
        <f t="shared" si="12"/>
        <v>#DIV/0!</v>
      </c>
      <c r="L127" s="183"/>
      <c r="M127" s="173"/>
    </row>
    <row r="128" spans="1:13" ht="14.4" x14ac:dyDescent="0.3">
      <c r="A128" s="42" t="s">
        <v>182</v>
      </c>
      <c r="B128" s="144" t="s">
        <v>24</v>
      </c>
      <c r="C128" s="54" t="s">
        <v>176</v>
      </c>
      <c r="D128" s="144"/>
      <c r="E128" s="34" t="s">
        <v>27</v>
      </c>
      <c r="F128" s="145">
        <v>0</v>
      </c>
      <c r="G128" s="148"/>
      <c r="H128" s="169"/>
      <c r="I128" s="147"/>
      <c r="J128" s="133">
        <f t="shared" si="14"/>
        <v>0</v>
      </c>
      <c r="K128" s="53" t="e">
        <f t="shared" si="12"/>
        <v>#DIV/0!</v>
      </c>
      <c r="L128" s="183"/>
      <c r="M128" s="173"/>
    </row>
    <row r="129" spans="1:13" ht="14.4" x14ac:dyDescent="0.3">
      <c r="A129" s="42" t="s">
        <v>183</v>
      </c>
      <c r="B129" s="144" t="s">
        <v>24</v>
      </c>
      <c r="C129" s="54" t="s">
        <v>176</v>
      </c>
      <c r="D129" s="144"/>
      <c r="E129" s="34" t="s">
        <v>27</v>
      </c>
      <c r="F129" s="145">
        <v>0</v>
      </c>
      <c r="G129" s="148"/>
      <c r="H129" s="169"/>
      <c r="I129" s="147"/>
      <c r="J129" s="133">
        <f t="shared" si="14"/>
        <v>0</v>
      </c>
      <c r="K129" s="53" t="e">
        <f t="shared" si="12"/>
        <v>#DIV/0!</v>
      </c>
      <c r="L129" s="183"/>
      <c r="M129" s="173"/>
    </row>
    <row r="130" spans="1:13" ht="14.4" x14ac:dyDescent="0.3">
      <c r="A130" s="42" t="s">
        <v>184</v>
      </c>
      <c r="B130" s="144" t="s">
        <v>24</v>
      </c>
      <c r="C130" s="54" t="s">
        <v>176</v>
      </c>
      <c r="D130" s="144"/>
      <c r="E130" s="34" t="s">
        <v>27</v>
      </c>
      <c r="F130" s="145">
        <v>0</v>
      </c>
      <c r="G130" s="148"/>
      <c r="H130" s="169"/>
      <c r="I130" s="147"/>
      <c r="J130" s="133">
        <f t="shared" si="14"/>
        <v>0</v>
      </c>
      <c r="K130" s="53" t="e">
        <f t="shared" si="12"/>
        <v>#DIV/0!</v>
      </c>
      <c r="L130" s="183"/>
      <c r="M130" s="173"/>
    </row>
    <row r="131" spans="1:13" ht="14.4" x14ac:dyDescent="0.3">
      <c r="A131" s="42" t="s">
        <v>185</v>
      </c>
      <c r="B131" s="144" t="s">
        <v>24</v>
      </c>
      <c r="C131" s="54" t="s">
        <v>176</v>
      </c>
      <c r="D131" s="144"/>
      <c r="E131" s="34" t="s">
        <v>27</v>
      </c>
      <c r="F131" s="145">
        <v>0</v>
      </c>
      <c r="G131" s="148"/>
      <c r="H131" s="169"/>
      <c r="I131" s="147"/>
      <c r="J131" s="133">
        <f t="shared" si="14"/>
        <v>0</v>
      </c>
      <c r="K131" s="53" t="e">
        <f t="shared" si="12"/>
        <v>#DIV/0!</v>
      </c>
      <c r="L131" s="183"/>
      <c r="M131" s="173"/>
    </row>
    <row r="132" spans="1:13" ht="13.2" customHeight="1" x14ac:dyDescent="0.3">
      <c r="A132" s="41" t="s">
        <v>186</v>
      </c>
      <c r="B132" s="184" t="s">
        <v>187</v>
      </c>
      <c r="C132" s="185"/>
      <c r="D132" s="185"/>
      <c r="E132" s="185"/>
      <c r="F132" s="185"/>
      <c r="G132" s="185"/>
      <c r="H132" s="185"/>
      <c r="I132" s="186"/>
      <c r="J132" s="134">
        <f>SUM(J133:J142)</f>
        <v>0</v>
      </c>
      <c r="K132" s="53" t="e">
        <f t="shared" si="12"/>
        <v>#DIV/0!</v>
      </c>
      <c r="L132" s="187" t="s">
        <v>188</v>
      </c>
      <c r="M132" s="173" t="s">
        <v>161</v>
      </c>
    </row>
    <row r="133" spans="1:13" ht="14.4" x14ac:dyDescent="0.3">
      <c r="A133" s="42" t="s">
        <v>189</v>
      </c>
      <c r="B133" s="144" t="s">
        <v>24</v>
      </c>
      <c r="C133" s="54" t="s">
        <v>176</v>
      </c>
      <c r="D133" s="144"/>
      <c r="E133" s="34" t="s">
        <v>27</v>
      </c>
      <c r="F133" s="145">
        <v>0</v>
      </c>
      <c r="G133" s="148"/>
      <c r="H133" s="169"/>
      <c r="I133" s="147"/>
      <c r="J133" s="133">
        <f>F133*G133</f>
        <v>0</v>
      </c>
      <c r="K133" s="53" t="e">
        <f t="shared" si="12"/>
        <v>#DIV/0!</v>
      </c>
      <c r="L133" s="188"/>
      <c r="M133" s="173"/>
    </row>
    <row r="134" spans="1:13" ht="14.4" x14ac:dyDescent="0.3">
      <c r="A134" s="42" t="s">
        <v>190</v>
      </c>
      <c r="B134" s="144" t="s">
        <v>24</v>
      </c>
      <c r="C134" s="54" t="s">
        <v>176</v>
      </c>
      <c r="D134" s="144"/>
      <c r="E134" s="34" t="s">
        <v>27</v>
      </c>
      <c r="F134" s="145">
        <v>0</v>
      </c>
      <c r="G134" s="148"/>
      <c r="H134" s="169"/>
      <c r="I134" s="147"/>
      <c r="J134" s="133">
        <f t="shared" ref="J134:J142" si="15">F134*G134</f>
        <v>0</v>
      </c>
      <c r="K134" s="53" t="e">
        <f t="shared" si="12"/>
        <v>#DIV/0!</v>
      </c>
      <c r="L134" s="188"/>
      <c r="M134" s="173"/>
    </row>
    <row r="135" spans="1:13" ht="14.4" x14ac:dyDescent="0.3">
      <c r="A135" s="42" t="s">
        <v>191</v>
      </c>
      <c r="B135" s="144" t="s">
        <v>24</v>
      </c>
      <c r="C135" s="54" t="s">
        <v>176</v>
      </c>
      <c r="D135" s="144"/>
      <c r="E135" s="34" t="s">
        <v>27</v>
      </c>
      <c r="F135" s="145">
        <v>0</v>
      </c>
      <c r="G135" s="148"/>
      <c r="H135" s="169"/>
      <c r="I135" s="147"/>
      <c r="J135" s="133">
        <f t="shared" si="15"/>
        <v>0</v>
      </c>
      <c r="K135" s="53" t="e">
        <f t="shared" si="12"/>
        <v>#DIV/0!</v>
      </c>
      <c r="L135" s="188"/>
      <c r="M135" s="173"/>
    </row>
    <row r="136" spans="1:13" ht="14.4" x14ac:dyDescent="0.3">
      <c r="A136" s="42" t="s">
        <v>192</v>
      </c>
      <c r="B136" s="144" t="s">
        <v>24</v>
      </c>
      <c r="C136" s="54" t="s">
        <v>176</v>
      </c>
      <c r="D136" s="144"/>
      <c r="E136" s="34" t="s">
        <v>27</v>
      </c>
      <c r="F136" s="145">
        <v>0</v>
      </c>
      <c r="G136" s="148"/>
      <c r="H136" s="169"/>
      <c r="I136" s="147"/>
      <c r="J136" s="133">
        <f t="shared" si="15"/>
        <v>0</v>
      </c>
      <c r="K136" s="53" t="e">
        <f t="shared" si="12"/>
        <v>#DIV/0!</v>
      </c>
      <c r="L136" s="188"/>
      <c r="M136" s="173"/>
    </row>
    <row r="137" spans="1:13" ht="14.4" x14ac:dyDescent="0.3">
      <c r="A137" s="42" t="s">
        <v>193</v>
      </c>
      <c r="B137" s="144" t="s">
        <v>24</v>
      </c>
      <c r="C137" s="54" t="s">
        <v>176</v>
      </c>
      <c r="D137" s="144"/>
      <c r="E137" s="34" t="s">
        <v>27</v>
      </c>
      <c r="F137" s="145">
        <v>0</v>
      </c>
      <c r="G137" s="148"/>
      <c r="H137" s="169"/>
      <c r="I137" s="147"/>
      <c r="J137" s="133">
        <f t="shared" si="15"/>
        <v>0</v>
      </c>
      <c r="K137" s="53" t="e">
        <f t="shared" si="12"/>
        <v>#DIV/0!</v>
      </c>
      <c r="L137" s="188"/>
      <c r="M137" s="173"/>
    </row>
    <row r="138" spans="1:13" ht="14.4" x14ac:dyDescent="0.3">
      <c r="A138" s="42" t="s">
        <v>194</v>
      </c>
      <c r="B138" s="144" t="s">
        <v>24</v>
      </c>
      <c r="C138" s="54" t="s">
        <v>176</v>
      </c>
      <c r="D138" s="144"/>
      <c r="E138" s="34" t="s">
        <v>27</v>
      </c>
      <c r="F138" s="151">
        <v>0</v>
      </c>
      <c r="G138" s="148"/>
      <c r="H138" s="169"/>
      <c r="I138" s="147"/>
      <c r="J138" s="133">
        <f t="shared" si="15"/>
        <v>0</v>
      </c>
      <c r="K138" s="53" t="e">
        <f t="shared" si="12"/>
        <v>#DIV/0!</v>
      </c>
      <c r="L138" s="188"/>
      <c r="M138" s="173"/>
    </row>
    <row r="139" spans="1:13" ht="14.4" x14ac:dyDescent="0.3">
      <c r="A139" s="42" t="s">
        <v>195</v>
      </c>
      <c r="B139" s="144" t="s">
        <v>24</v>
      </c>
      <c r="C139" s="54" t="s">
        <v>176</v>
      </c>
      <c r="D139" s="144"/>
      <c r="E139" s="34" t="s">
        <v>27</v>
      </c>
      <c r="F139" s="145">
        <v>0</v>
      </c>
      <c r="G139" s="148"/>
      <c r="H139" s="169"/>
      <c r="I139" s="147"/>
      <c r="J139" s="133">
        <f t="shared" si="15"/>
        <v>0</v>
      </c>
      <c r="K139" s="53" t="e">
        <f t="shared" si="12"/>
        <v>#DIV/0!</v>
      </c>
      <c r="L139" s="188"/>
      <c r="M139" s="173"/>
    </row>
    <row r="140" spans="1:13" ht="14.4" x14ac:dyDescent="0.3">
      <c r="A140" s="42" t="s">
        <v>196</v>
      </c>
      <c r="B140" s="144" t="s">
        <v>24</v>
      </c>
      <c r="C140" s="54" t="s">
        <v>176</v>
      </c>
      <c r="D140" s="144"/>
      <c r="E140" s="34" t="s">
        <v>27</v>
      </c>
      <c r="F140" s="145">
        <v>0</v>
      </c>
      <c r="G140" s="148"/>
      <c r="H140" s="169"/>
      <c r="I140" s="147"/>
      <c r="J140" s="133">
        <f t="shared" si="15"/>
        <v>0</v>
      </c>
      <c r="K140" s="53" t="e">
        <f t="shared" si="12"/>
        <v>#DIV/0!</v>
      </c>
      <c r="L140" s="188"/>
      <c r="M140" s="173"/>
    </row>
    <row r="141" spans="1:13" ht="14.4" x14ac:dyDescent="0.3">
      <c r="A141" s="42" t="s">
        <v>197</v>
      </c>
      <c r="B141" s="144" t="s">
        <v>24</v>
      </c>
      <c r="C141" s="54" t="s">
        <v>176</v>
      </c>
      <c r="D141" s="144"/>
      <c r="E141" s="34" t="s">
        <v>27</v>
      </c>
      <c r="F141" s="145">
        <v>0</v>
      </c>
      <c r="G141" s="148"/>
      <c r="H141" s="169"/>
      <c r="I141" s="147"/>
      <c r="J141" s="133">
        <f t="shared" si="15"/>
        <v>0</v>
      </c>
      <c r="K141" s="53" t="e">
        <f t="shared" ref="K141:K165" si="16">J141*100/$J$176</f>
        <v>#DIV/0!</v>
      </c>
      <c r="L141" s="188"/>
      <c r="M141" s="173"/>
    </row>
    <row r="142" spans="1:13" ht="14.4" x14ac:dyDescent="0.3">
      <c r="A142" s="42" t="s">
        <v>198</v>
      </c>
      <c r="B142" s="144" t="s">
        <v>24</v>
      </c>
      <c r="C142" s="55" t="s">
        <v>176</v>
      </c>
      <c r="D142" s="144"/>
      <c r="E142" s="34" t="s">
        <v>27</v>
      </c>
      <c r="F142" s="145">
        <v>0</v>
      </c>
      <c r="G142" s="148"/>
      <c r="H142" s="169"/>
      <c r="I142" s="147"/>
      <c r="J142" s="133">
        <f t="shared" si="15"/>
        <v>0</v>
      </c>
      <c r="K142" s="53" t="e">
        <f t="shared" si="16"/>
        <v>#DIV/0!</v>
      </c>
      <c r="L142" s="195"/>
      <c r="M142" s="173"/>
    </row>
    <row r="143" spans="1:13" ht="13.95" customHeight="1" x14ac:dyDescent="0.3">
      <c r="A143" s="41" t="s">
        <v>199</v>
      </c>
      <c r="B143" s="184" t="s">
        <v>200</v>
      </c>
      <c r="C143" s="185"/>
      <c r="D143" s="185"/>
      <c r="E143" s="185"/>
      <c r="F143" s="185"/>
      <c r="G143" s="185"/>
      <c r="H143" s="185"/>
      <c r="I143" s="186"/>
      <c r="J143" s="134">
        <f>J144+J165</f>
        <v>0</v>
      </c>
      <c r="K143" s="53" t="e">
        <f t="shared" si="16"/>
        <v>#DIV/0!</v>
      </c>
      <c r="L143" s="176"/>
      <c r="M143" s="177"/>
    </row>
    <row r="144" spans="1:13" ht="14.7" customHeight="1" x14ac:dyDescent="0.3">
      <c r="A144" s="41" t="s">
        <v>201</v>
      </c>
      <c r="B144" s="184" t="s">
        <v>202</v>
      </c>
      <c r="C144" s="185"/>
      <c r="D144" s="185"/>
      <c r="E144" s="185"/>
      <c r="F144" s="185"/>
      <c r="G144" s="185"/>
      <c r="H144" s="185"/>
      <c r="I144" s="186"/>
      <c r="J144" s="134">
        <f>SUM(J145:J164)</f>
        <v>0</v>
      </c>
      <c r="K144" s="53" t="e">
        <f t="shared" si="16"/>
        <v>#DIV/0!</v>
      </c>
      <c r="L144" s="187" t="s">
        <v>203</v>
      </c>
      <c r="M144" s="173" t="s">
        <v>204</v>
      </c>
    </row>
    <row r="145" spans="1:13" ht="14.4" x14ac:dyDescent="0.3">
      <c r="A145" s="42" t="s">
        <v>205</v>
      </c>
      <c r="B145" s="144" t="s">
        <v>24</v>
      </c>
      <c r="C145" s="144"/>
      <c r="D145" s="144"/>
      <c r="E145" s="34" t="s">
        <v>27</v>
      </c>
      <c r="F145" s="145">
        <v>0</v>
      </c>
      <c r="G145" s="148"/>
      <c r="H145" s="169"/>
      <c r="I145" s="147"/>
      <c r="J145" s="133">
        <f>F145*G145</f>
        <v>0</v>
      </c>
      <c r="K145" s="53" t="e">
        <f t="shared" si="16"/>
        <v>#DIV/0!</v>
      </c>
      <c r="L145" s="183"/>
      <c r="M145" s="173"/>
    </row>
    <row r="146" spans="1:13" ht="14.4" x14ac:dyDescent="0.3">
      <c r="A146" s="42" t="s">
        <v>206</v>
      </c>
      <c r="B146" s="144" t="s">
        <v>24</v>
      </c>
      <c r="C146" s="144"/>
      <c r="D146" s="144"/>
      <c r="E146" s="34" t="s">
        <v>27</v>
      </c>
      <c r="F146" s="145">
        <v>0</v>
      </c>
      <c r="G146" s="148"/>
      <c r="H146" s="169"/>
      <c r="I146" s="147"/>
      <c r="J146" s="133">
        <f t="shared" ref="J146:J164" si="17">F146*G146</f>
        <v>0</v>
      </c>
      <c r="K146" s="53" t="e">
        <f t="shared" si="16"/>
        <v>#DIV/0!</v>
      </c>
      <c r="L146" s="183"/>
      <c r="M146" s="173"/>
    </row>
    <row r="147" spans="1:13" ht="14.4" x14ac:dyDescent="0.3">
      <c r="A147" s="42" t="s">
        <v>207</v>
      </c>
      <c r="B147" s="144" t="s">
        <v>24</v>
      </c>
      <c r="C147" s="144"/>
      <c r="D147" s="144"/>
      <c r="E147" s="34" t="s">
        <v>27</v>
      </c>
      <c r="F147" s="145">
        <v>0</v>
      </c>
      <c r="G147" s="148"/>
      <c r="H147" s="169"/>
      <c r="I147" s="147"/>
      <c r="J147" s="133">
        <f t="shared" si="17"/>
        <v>0</v>
      </c>
      <c r="K147" s="53" t="e">
        <f t="shared" si="16"/>
        <v>#DIV/0!</v>
      </c>
      <c r="L147" s="183"/>
      <c r="M147" s="173"/>
    </row>
    <row r="148" spans="1:13" ht="15" customHeight="1" x14ac:dyDescent="0.3">
      <c r="A148" s="42" t="s">
        <v>208</v>
      </c>
      <c r="B148" s="144" t="s">
        <v>24</v>
      </c>
      <c r="C148" s="152"/>
      <c r="D148" s="144"/>
      <c r="E148" s="34" t="s">
        <v>27</v>
      </c>
      <c r="F148" s="145">
        <v>0</v>
      </c>
      <c r="G148" s="148"/>
      <c r="H148" s="169"/>
      <c r="I148" s="147"/>
      <c r="J148" s="133">
        <f t="shared" si="17"/>
        <v>0</v>
      </c>
      <c r="K148" s="53" t="e">
        <f t="shared" si="16"/>
        <v>#DIV/0!</v>
      </c>
      <c r="L148" s="183"/>
      <c r="M148" s="173"/>
    </row>
    <row r="149" spans="1:13" ht="15" customHeight="1" x14ac:dyDescent="0.3">
      <c r="A149" s="42" t="s">
        <v>209</v>
      </c>
      <c r="B149" s="144" t="s">
        <v>24</v>
      </c>
      <c r="C149" s="152"/>
      <c r="D149" s="144"/>
      <c r="E149" s="34" t="s">
        <v>27</v>
      </c>
      <c r="F149" s="145">
        <v>0</v>
      </c>
      <c r="G149" s="148"/>
      <c r="H149" s="169"/>
      <c r="I149" s="147"/>
      <c r="J149" s="133">
        <f t="shared" si="17"/>
        <v>0</v>
      </c>
      <c r="K149" s="53" t="e">
        <f t="shared" si="16"/>
        <v>#DIV/0!</v>
      </c>
      <c r="L149" s="183"/>
      <c r="M149" s="173"/>
    </row>
    <row r="150" spans="1:13" ht="14.4" x14ac:dyDescent="0.3">
      <c r="A150" s="42" t="s">
        <v>210</v>
      </c>
      <c r="B150" s="144" t="s">
        <v>24</v>
      </c>
      <c r="C150" s="152"/>
      <c r="D150" s="144"/>
      <c r="E150" s="34" t="s">
        <v>27</v>
      </c>
      <c r="F150" s="145">
        <v>0</v>
      </c>
      <c r="G150" s="148"/>
      <c r="H150" s="169"/>
      <c r="I150" s="147"/>
      <c r="J150" s="133">
        <f t="shared" si="17"/>
        <v>0</v>
      </c>
      <c r="K150" s="53" t="e">
        <f t="shared" si="16"/>
        <v>#DIV/0!</v>
      </c>
      <c r="L150" s="183"/>
      <c r="M150" s="173"/>
    </row>
    <row r="151" spans="1:13" ht="14.4" x14ac:dyDescent="0.3">
      <c r="A151" s="42" t="s">
        <v>211</v>
      </c>
      <c r="B151" s="144" t="s">
        <v>24</v>
      </c>
      <c r="C151" s="152"/>
      <c r="D151" s="144"/>
      <c r="E151" s="34" t="s">
        <v>27</v>
      </c>
      <c r="F151" s="145">
        <v>0</v>
      </c>
      <c r="G151" s="148"/>
      <c r="H151" s="169"/>
      <c r="I151" s="147"/>
      <c r="J151" s="133">
        <f t="shared" si="17"/>
        <v>0</v>
      </c>
      <c r="K151" s="53" t="e">
        <f t="shared" si="16"/>
        <v>#DIV/0!</v>
      </c>
      <c r="L151" s="183"/>
      <c r="M151" s="173"/>
    </row>
    <row r="152" spans="1:13" ht="14.4" x14ac:dyDescent="0.3">
      <c r="A152" s="42" t="s">
        <v>212</v>
      </c>
      <c r="B152" s="144" t="s">
        <v>24</v>
      </c>
      <c r="C152" s="152"/>
      <c r="D152" s="144"/>
      <c r="E152" s="34" t="s">
        <v>27</v>
      </c>
      <c r="F152" s="145">
        <v>0</v>
      </c>
      <c r="G152" s="148"/>
      <c r="H152" s="169"/>
      <c r="I152" s="147"/>
      <c r="J152" s="133">
        <f t="shared" si="17"/>
        <v>0</v>
      </c>
      <c r="K152" s="53" t="e">
        <f t="shared" si="16"/>
        <v>#DIV/0!</v>
      </c>
      <c r="L152" s="183"/>
      <c r="M152" s="173"/>
    </row>
    <row r="153" spans="1:13" ht="14.4" x14ac:dyDescent="0.3">
      <c r="A153" s="42" t="s">
        <v>213</v>
      </c>
      <c r="B153" s="144" t="s">
        <v>24</v>
      </c>
      <c r="C153" s="152"/>
      <c r="D153" s="144"/>
      <c r="E153" s="34" t="s">
        <v>27</v>
      </c>
      <c r="F153" s="145">
        <v>0</v>
      </c>
      <c r="G153" s="148"/>
      <c r="H153" s="169"/>
      <c r="I153" s="147"/>
      <c r="J153" s="133">
        <f t="shared" si="17"/>
        <v>0</v>
      </c>
      <c r="K153" s="53" t="e">
        <f t="shared" si="16"/>
        <v>#DIV/0!</v>
      </c>
      <c r="L153" s="183"/>
      <c r="M153" s="173"/>
    </row>
    <row r="154" spans="1:13" ht="14.4" x14ac:dyDescent="0.3">
      <c r="A154" s="42" t="s">
        <v>214</v>
      </c>
      <c r="B154" s="144" t="s">
        <v>24</v>
      </c>
      <c r="C154" s="152"/>
      <c r="D154" s="144"/>
      <c r="E154" s="34" t="s">
        <v>27</v>
      </c>
      <c r="F154" s="145">
        <v>0</v>
      </c>
      <c r="G154" s="148"/>
      <c r="H154" s="169"/>
      <c r="I154" s="147"/>
      <c r="J154" s="133">
        <f t="shared" si="17"/>
        <v>0</v>
      </c>
      <c r="K154" s="53" t="e">
        <f t="shared" si="16"/>
        <v>#DIV/0!</v>
      </c>
      <c r="L154" s="183"/>
      <c r="M154" s="173"/>
    </row>
    <row r="155" spans="1:13" ht="14.4" x14ac:dyDescent="0.3">
      <c r="A155" s="42" t="s">
        <v>215</v>
      </c>
      <c r="B155" s="144" t="s">
        <v>24</v>
      </c>
      <c r="C155" s="152"/>
      <c r="D155" s="144"/>
      <c r="E155" s="34" t="s">
        <v>27</v>
      </c>
      <c r="F155" s="145">
        <v>0</v>
      </c>
      <c r="G155" s="148"/>
      <c r="H155" s="169"/>
      <c r="I155" s="147"/>
      <c r="J155" s="133">
        <f t="shared" si="17"/>
        <v>0</v>
      </c>
      <c r="K155" s="53" t="e">
        <f t="shared" si="16"/>
        <v>#DIV/0!</v>
      </c>
      <c r="L155" s="183"/>
      <c r="M155" s="173"/>
    </row>
    <row r="156" spans="1:13" ht="14.4" x14ac:dyDescent="0.3">
      <c r="A156" s="42" t="s">
        <v>216</v>
      </c>
      <c r="B156" s="144" t="s">
        <v>24</v>
      </c>
      <c r="C156" s="152"/>
      <c r="D156" s="144"/>
      <c r="E156" s="34" t="s">
        <v>27</v>
      </c>
      <c r="F156" s="145">
        <v>0</v>
      </c>
      <c r="G156" s="148"/>
      <c r="H156" s="169"/>
      <c r="I156" s="147"/>
      <c r="J156" s="133">
        <f t="shared" si="17"/>
        <v>0</v>
      </c>
      <c r="K156" s="53" t="e">
        <f t="shared" si="16"/>
        <v>#DIV/0!</v>
      </c>
      <c r="L156" s="183"/>
      <c r="M156" s="173"/>
    </row>
    <row r="157" spans="1:13" ht="14.4" x14ac:dyDescent="0.3">
      <c r="A157" s="42" t="s">
        <v>217</v>
      </c>
      <c r="B157" s="144" t="s">
        <v>24</v>
      </c>
      <c r="C157" s="152"/>
      <c r="D157" s="144"/>
      <c r="E157" s="34" t="s">
        <v>27</v>
      </c>
      <c r="F157" s="145">
        <v>0</v>
      </c>
      <c r="G157" s="148"/>
      <c r="H157" s="169"/>
      <c r="I157" s="147"/>
      <c r="J157" s="133">
        <f t="shared" si="17"/>
        <v>0</v>
      </c>
      <c r="K157" s="53" t="e">
        <f t="shared" si="16"/>
        <v>#DIV/0!</v>
      </c>
      <c r="L157" s="183"/>
      <c r="M157" s="173"/>
    </row>
    <row r="158" spans="1:13" ht="14.4" x14ac:dyDescent="0.3">
      <c r="A158" s="42" t="s">
        <v>218</v>
      </c>
      <c r="B158" s="144" t="s">
        <v>24</v>
      </c>
      <c r="C158" s="152"/>
      <c r="D158" s="144"/>
      <c r="E158" s="34" t="s">
        <v>27</v>
      </c>
      <c r="F158" s="145">
        <v>0</v>
      </c>
      <c r="G158" s="148"/>
      <c r="H158" s="169"/>
      <c r="I158" s="147"/>
      <c r="J158" s="133">
        <f t="shared" si="17"/>
        <v>0</v>
      </c>
      <c r="K158" s="53" t="e">
        <f t="shared" si="16"/>
        <v>#DIV/0!</v>
      </c>
      <c r="L158" s="183"/>
      <c r="M158" s="173"/>
    </row>
    <row r="159" spans="1:13" ht="14.4" x14ac:dyDescent="0.3">
      <c r="A159" s="42" t="s">
        <v>219</v>
      </c>
      <c r="B159" s="144" t="s">
        <v>24</v>
      </c>
      <c r="C159" s="152"/>
      <c r="D159" s="144"/>
      <c r="E159" s="34" t="s">
        <v>27</v>
      </c>
      <c r="F159" s="145">
        <v>0</v>
      </c>
      <c r="G159" s="148"/>
      <c r="H159" s="169"/>
      <c r="I159" s="147"/>
      <c r="J159" s="133">
        <f t="shared" si="17"/>
        <v>0</v>
      </c>
      <c r="K159" s="53" t="e">
        <f t="shared" si="16"/>
        <v>#DIV/0!</v>
      </c>
      <c r="L159" s="183"/>
      <c r="M159" s="173"/>
    </row>
    <row r="160" spans="1:13" ht="14.4" x14ac:dyDescent="0.3">
      <c r="A160" s="42" t="s">
        <v>220</v>
      </c>
      <c r="B160" s="144" t="s">
        <v>24</v>
      </c>
      <c r="C160" s="152"/>
      <c r="D160" s="144"/>
      <c r="E160" s="34" t="s">
        <v>27</v>
      </c>
      <c r="F160" s="145">
        <v>0</v>
      </c>
      <c r="G160" s="148"/>
      <c r="H160" s="169"/>
      <c r="I160" s="147"/>
      <c r="J160" s="133">
        <f t="shared" si="17"/>
        <v>0</v>
      </c>
      <c r="K160" s="53" t="e">
        <f t="shared" si="16"/>
        <v>#DIV/0!</v>
      </c>
      <c r="L160" s="183"/>
      <c r="M160" s="173"/>
    </row>
    <row r="161" spans="1:13" ht="14.4" x14ac:dyDescent="0.3">
      <c r="A161" s="42" t="s">
        <v>221</v>
      </c>
      <c r="B161" s="144" t="s">
        <v>24</v>
      </c>
      <c r="C161" s="152"/>
      <c r="D161" s="144"/>
      <c r="E161" s="34" t="s">
        <v>27</v>
      </c>
      <c r="F161" s="145">
        <v>0</v>
      </c>
      <c r="G161" s="148"/>
      <c r="H161" s="169"/>
      <c r="I161" s="147"/>
      <c r="J161" s="133">
        <f t="shared" si="17"/>
        <v>0</v>
      </c>
      <c r="K161" s="53" t="e">
        <f t="shared" si="16"/>
        <v>#DIV/0!</v>
      </c>
      <c r="L161" s="183"/>
      <c r="M161" s="173"/>
    </row>
    <row r="162" spans="1:13" ht="14.4" x14ac:dyDescent="0.3">
      <c r="A162" s="42" t="s">
        <v>222</v>
      </c>
      <c r="B162" s="144" t="s">
        <v>24</v>
      </c>
      <c r="C162" s="152"/>
      <c r="D162" s="144"/>
      <c r="E162" s="34" t="s">
        <v>27</v>
      </c>
      <c r="F162" s="145">
        <v>0</v>
      </c>
      <c r="G162" s="148"/>
      <c r="H162" s="169"/>
      <c r="I162" s="147"/>
      <c r="J162" s="133">
        <f t="shared" si="17"/>
        <v>0</v>
      </c>
      <c r="K162" s="53" t="e">
        <f t="shared" si="16"/>
        <v>#DIV/0!</v>
      </c>
      <c r="L162" s="183"/>
      <c r="M162" s="173"/>
    </row>
    <row r="163" spans="1:13" ht="14.4" x14ac:dyDescent="0.3">
      <c r="A163" s="42" t="s">
        <v>223</v>
      </c>
      <c r="B163" s="144" t="s">
        <v>24</v>
      </c>
      <c r="C163" s="152"/>
      <c r="D163" s="144"/>
      <c r="E163" s="34" t="s">
        <v>27</v>
      </c>
      <c r="F163" s="145">
        <v>0</v>
      </c>
      <c r="G163" s="148"/>
      <c r="H163" s="169"/>
      <c r="I163" s="147"/>
      <c r="J163" s="133">
        <f t="shared" si="17"/>
        <v>0</v>
      </c>
      <c r="K163" s="53" t="e">
        <f t="shared" si="16"/>
        <v>#DIV/0!</v>
      </c>
      <c r="L163" s="183"/>
      <c r="M163" s="173"/>
    </row>
    <row r="164" spans="1:13" ht="14.4" x14ac:dyDescent="0.3">
      <c r="A164" s="42" t="s">
        <v>224</v>
      </c>
      <c r="B164" s="144" t="s">
        <v>24</v>
      </c>
      <c r="C164" s="152"/>
      <c r="D164" s="144"/>
      <c r="E164" s="34" t="s">
        <v>27</v>
      </c>
      <c r="F164" s="145">
        <v>0</v>
      </c>
      <c r="G164" s="148"/>
      <c r="H164" s="169"/>
      <c r="I164" s="147"/>
      <c r="J164" s="133">
        <f t="shared" si="17"/>
        <v>0</v>
      </c>
      <c r="K164" s="53" t="e">
        <f t="shared" si="16"/>
        <v>#DIV/0!</v>
      </c>
      <c r="L164" s="189"/>
      <c r="M164" s="173"/>
    </row>
    <row r="165" spans="1:13" ht="13.2" customHeight="1" x14ac:dyDescent="0.3">
      <c r="A165" s="41" t="s">
        <v>225</v>
      </c>
      <c r="B165" s="184" t="s">
        <v>226</v>
      </c>
      <c r="C165" s="185"/>
      <c r="D165" s="185"/>
      <c r="E165" s="185"/>
      <c r="F165" s="185"/>
      <c r="G165" s="185"/>
      <c r="H165" s="185"/>
      <c r="I165" s="186"/>
      <c r="J165" s="134">
        <f>SUM(J166:J175)</f>
        <v>0</v>
      </c>
      <c r="K165" s="53" t="e">
        <f t="shared" si="16"/>
        <v>#DIV/0!</v>
      </c>
      <c r="L165" s="187" t="s">
        <v>227</v>
      </c>
      <c r="M165" s="173" t="s">
        <v>161</v>
      </c>
    </row>
    <row r="166" spans="1:13" ht="14.4" x14ac:dyDescent="0.3">
      <c r="A166" s="42" t="s">
        <v>228</v>
      </c>
      <c r="B166" s="144" t="s">
        <v>24</v>
      </c>
      <c r="C166" s="54" t="s">
        <v>176</v>
      </c>
      <c r="D166" s="144"/>
      <c r="E166" s="34" t="s">
        <v>27</v>
      </c>
      <c r="F166" s="145">
        <v>0</v>
      </c>
      <c r="G166" s="148"/>
      <c r="H166" s="169"/>
      <c r="I166" s="147"/>
      <c r="J166" s="133">
        <f>F166*G166</f>
        <v>0</v>
      </c>
      <c r="K166" s="53" t="e">
        <f t="shared" ref="K166:K176" si="18">J166*100/$J$176</f>
        <v>#DIV/0!</v>
      </c>
      <c r="L166" s="188"/>
      <c r="M166" s="173"/>
    </row>
    <row r="167" spans="1:13" ht="14.4" x14ac:dyDescent="0.3">
      <c r="A167" s="42" t="s">
        <v>229</v>
      </c>
      <c r="B167" s="144" t="s">
        <v>24</v>
      </c>
      <c r="C167" s="54" t="s">
        <v>176</v>
      </c>
      <c r="D167" s="144"/>
      <c r="E167" s="34" t="s">
        <v>27</v>
      </c>
      <c r="F167" s="145">
        <v>0</v>
      </c>
      <c r="G167" s="148"/>
      <c r="H167" s="169"/>
      <c r="I167" s="147"/>
      <c r="J167" s="133">
        <f t="shared" ref="J167:J175" si="19">F167*G167</f>
        <v>0</v>
      </c>
      <c r="K167" s="53" t="e">
        <f t="shared" si="18"/>
        <v>#DIV/0!</v>
      </c>
      <c r="L167" s="188"/>
      <c r="M167" s="173"/>
    </row>
    <row r="168" spans="1:13" ht="14.4" x14ac:dyDescent="0.3">
      <c r="A168" s="42" t="s">
        <v>230</v>
      </c>
      <c r="B168" s="144" t="s">
        <v>24</v>
      </c>
      <c r="C168" s="54" t="s">
        <v>176</v>
      </c>
      <c r="D168" s="144"/>
      <c r="E168" s="34" t="s">
        <v>27</v>
      </c>
      <c r="F168" s="145">
        <v>0</v>
      </c>
      <c r="G168" s="148"/>
      <c r="H168" s="169"/>
      <c r="I168" s="147"/>
      <c r="J168" s="133">
        <f t="shared" si="19"/>
        <v>0</v>
      </c>
      <c r="K168" s="53" t="e">
        <f t="shared" si="18"/>
        <v>#DIV/0!</v>
      </c>
      <c r="L168" s="188"/>
      <c r="M168" s="173"/>
    </row>
    <row r="169" spans="1:13" ht="14.4" x14ac:dyDescent="0.3">
      <c r="A169" s="42" t="s">
        <v>231</v>
      </c>
      <c r="B169" s="144" t="s">
        <v>24</v>
      </c>
      <c r="C169" s="54" t="s">
        <v>176</v>
      </c>
      <c r="D169" s="144"/>
      <c r="E169" s="34" t="s">
        <v>27</v>
      </c>
      <c r="F169" s="145">
        <v>0</v>
      </c>
      <c r="G169" s="148"/>
      <c r="H169" s="169"/>
      <c r="I169" s="147"/>
      <c r="J169" s="133">
        <f t="shared" si="19"/>
        <v>0</v>
      </c>
      <c r="K169" s="53" t="e">
        <f>J169*100/$J$176</f>
        <v>#DIV/0!</v>
      </c>
      <c r="L169" s="188"/>
      <c r="M169" s="173"/>
    </row>
    <row r="170" spans="1:13" ht="14.4" x14ac:dyDescent="0.3">
      <c r="A170" s="42" t="s">
        <v>232</v>
      </c>
      <c r="B170" s="144" t="s">
        <v>24</v>
      </c>
      <c r="C170" s="54" t="s">
        <v>176</v>
      </c>
      <c r="D170" s="144"/>
      <c r="E170" s="34" t="s">
        <v>27</v>
      </c>
      <c r="F170" s="145">
        <v>0</v>
      </c>
      <c r="G170" s="148"/>
      <c r="H170" s="169"/>
      <c r="I170" s="147"/>
      <c r="J170" s="133">
        <f t="shared" si="19"/>
        <v>0</v>
      </c>
      <c r="K170" s="53" t="e">
        <f>J170*100/$J$176</f>
        <v>#DIV/0!</v>
      </c>
      <c r="L170" s="188"/>
      <c r="M170" s="173"/>
    </row>
    <row r="171" spans="1:13" ht="14.4" x14ac:dyDescent="0.3">
      <c r="A171" s="42" t="s">
        <v>233</v>
      </c>
      <c r="B171" s="144" t="s">
        <v>24</v>
      </c>
      <c r="C171" s="54" t="s">
        <v>176</v>
      </c>
      <c r="D171" s="144"/>
      <c r="E171" s="34" t="s">
        <v>27</v>
      </c>
      <c r="F171" s="145">
        <v>0</v>
      </c>
      <c r="G171" s="148"/>
      <c r="H171" s="169"/>
      <c r="I171" s="147"/>
      <c r="J171" s="133">
        <f t="shared" si="19"/>
        <v>0</v>
      </c>
      <c r="K171" s="53" t="e">
        <f>J171*100/$J$176</f>
        <v>#DIV/0!</v>
      </c>
      <c r="L171" s="188"/>
      <c r="M171" s="173"/>
    </row>
    <row r="172" spans="1:13" ht="14.4" x14ac:dyDescent="0.3">
      <c r="A172" s="42" t="s">
        <v>234</v>
      </c>
      <c r="B172" s="144" t="s">
        <v>24</v>
      </c>
      <c r="C172" s="54" t="s">
        <v>176</v>
      </c>
      <c r="D172" s="153"/>
      <c r="E172" s="34" t="s">
        <v>27</v>
      </c>
      <c r="F172" s="145">
        <v>0</v>
      </c>
      <c r="G172" s="148"/>
      <c r="H172" s="169"/>
      <c r="I172" s="147"/>
      <c r="J172" s="133">
        <f t="shared" si="19"/>
        <v>0</v>
      </c>
      <c r="K172" s="53" t="e">
        <f>J172*100/$J$176</f>
        <v>#DIV/0!</v>
      </c>
      <c r="L172" s="188"/>
      <c r="M172" s="173"/>
    </row>
    <row r="173" spans="1:13" ht="14.4" x14ac:dyDescent="0.3">
      <c r="A173" s="42" t="s">
        <v>235</v>
      </c>
      <c r="B173" s="144" t="s">
        <v>24</v>
      </c>
      <c r="C173" s="54" t="s">
        <v>176</v>
      </c>
      <c r="D173" s="144"/>
      <c r="E173" s="34" t="s">
        <v>27</v>
      </c>
      <c r="F173" s="145">
        <v>0</v>
      </c>
      <c r="G173" s="148"/>
      <c r="H173" s="169"/>
      <c r="I173" s="147"/>
      <c r="J173" s="133">
        <f t="shared" si="19"/>
        <v>0</v>
      </c>
      <c r="K173" s="53" t="e">
        <f>J173*100/$J$176</f>
        <v>#DIV/0!</v>
      </c>
      <c r="L173" s="188"/>
      <c r="M173" s="173"/>
    </row>
    <row r="174" spans="1:13" ht="14.4" x14ac:dyDescent="0.3">
      <c r="A174" s="42" t="s">
        <v>236</v>
      </c>
      <c r="B174" s="144" t="s">
        <v>24</v>
      </c>
      <c r="C174" s="54" t="s">
        <v>176</v>
      </c>
      <c r="D174" s="144"/>
      <c r="E174" s="34" t="s">
        <v>27</v>
      </c>
      <c r="F174" s="145">
        <v>0</v>
      </c>
      <c r="G174" s="148"/>
      <c r="H174" s="169"/>
      <c r="I174" s="147"/>
      <c r="J174" s="133">
        <f t="shared" si="19"/>
        <v>0</v>
      </c>
      <c r="K174" s="53" t="e">
        <f t="shared" si="18"/>
        <v>#DIV/0!</v>
      </c>
      <c r="L174" s="188"/>
      <c r="M174" s="173"/>
    </row>
    <row r="175" spans="1:13" ht="14.4" x14ac:dyDescent="0.3">
      <c r="A175" s="42" t="s">
        <v>237</v>
      </c>
      <c r="B175" s="144" t="s">
        <v>24</v>
      </c>
      <c r="C175" s="54" t="s">
        <v>176</v>
      </c>
      <c r="D175" s="144"/>
      <c r="E175" s="34" t="s">
        <v>27</v>
      </c>
      <c r="F175" s="145">
        <v>0</v>
      </c>
      <c r="G175" s="148"/>
      <c r="H175" s="169"/>
      <c r="I175" s="147"/>
      <c r="J175" s="133">
        <f t="shared" si="19"/>
        <v>0</v>
      </c>
      <c r="K175" s="53" t="e">
        <f t="shared" si="18"/>
        <v>#DIV/0!</v>
      </c>
      <c r="L175" s="188"/>
      <c r="M175" s="173"/>
    </row>
    <row r="176" spans="1:13" ht="14.4" x14ac:dyDescent="0.3">
      <c r="A176" s="200" t="s">
        <v>238</v>
      </c>
      <c r="B176" s="201"/>
      <c r="C176" s="201"/>
      <c r="D176" s="201"/>
      <c r="E176" s="201"/>
      <c r="F176" s="201"/>
      <c r="G176" s="201"/>
      <c r="H176" s="201"/>
      <c r="I176" s="202"/>
      <c r="J176" s="259">
        <f>J4+J22+J65+J109+J132+J143</f>
        <v>0</v>
      </c>
      <c r="K176" s="53" t="e">
        <f t="shared" si="18"/>
        <v>#DIV/0!</v>
      </c>
      <c r="L176" s="174"/>
      <c r="M176" s="175"/>
    </row>
    <row r="177" spans="1:12" ht="14.4" x14ac:dyDescent="0.3">
      <c r="A177" s="193" t="s">
        <v>239</v>
      </c>
      <c r="B177" s="193"/>
      <c r="C177" s="193"/>
      <c r="D177" s="193"/>
      <c r="E177" s="193"/>
      <c r="F177" s="193"/>
      <c r="G177" s="193"/>
      <c r="H177" s="193"/>
      <c r="I177" s="193"/>
      <c r="J177" s="193"/>
      <c r="K177" s="193"/>
      <c r="L177" s="193"/>
    </row>
    <row r="178" spans="1:12" ht="14.4" x14ac:dyDescent="0.3">
      <c r="A178" s="194" t="s">
        <v>240</v>
      </c>
      <c r="B178" s="194"/>
      <c r="C178" s="194"/>
      <c r="D178" s="194"/>
      <c r="E178" s="194"/>
      <c r="F178" s="194"/>
      <c r="G178" s="194"/>
      <c r="H178" s="194"/>
      <c r="I178" s="194"/>
      <c r="J178" s="194"/>
      <c r="K178" s="194"/>
      <c r="L178" s="194"/>
    </row>
    <row r="179" spans="1:12" thickBot="1" x14ac:dyDescent="0.35">
      <c r="A179" s="44"/>
      <c r="B179" s="44"/>
      <c r="C179" s="44"/>
      <c r="D179" s="44"/>
      <c r="E179" s="44"/>
      <c r="F179" s="44"/>
      <c r="G179" s="45"/>
      <c r="H179" s="170"/>
      <c r="I179" s="45"/>
      <c r="J179" s="44"/>
      <c r="K179" s="44"/>
      <c r="L179" s="44"/>
    </row>
    <row r="180" spans="1:12" ht="21" customHeight="1" x14ac:dyDescent="0.3">
      <c r="A180" s="46"/>
      <c r="B180" s="181"/>
      <c r="C180" s="190" t="s">
        <v>241</v>
      </c>
      <c r="D180" s="191"/>
      <c r="E180" s="192"/>
      <c r="H180" s="171"/>
      <c r="I180" s="48"/>
      <c r="J180" s="49"/>
      <c r="K180" s="50"/>
      <c r="L180" s="46"/>
    </row>
    <row r="181" spans="1:12" ht="34.950000000000003" customHeight="1" thickBot="1" x14ac:dyDescent="0.35">
      <c r="A181" s="46"/>
      <c r="B181" s="182"/>
      <c r="C181" s="141" t="s">
        <v>26</v>
      </c>
      <c r="D181" s="141" t="s">
        <v>242</v>
      </c>
      <c r="E181" s="142" t="s">
        <v>243</v>
      </c>
      <c r="H181" s="171"/>
      <c r="I181" s="48"/>
      <c r="J181" s="49"/>
      <c r="K181" s="50"/>
      <c r="L181" s="46"/>
    </row>
    <row r="182" spans="1:12" ht="27" customHeight="1" x14ac:dyDescent="0.3">
      <c r="B182" s="135" t="s">
        <v>25</v>
      </c>
      <c r="C182" s="56">
        <f>SUMIFS(J7:J21, C7:C21, "Rūpnieciskie pētījumi", D7:D21, "Projekta iesniedzējs") + SUMIFS(J24:J53, C24:C53, "Rūpnieciskie pētījumi", D24:D53, "Projekta iesniedzējs") + SUMIFS(J55:J64, C55:C64, "Rūpnieciskie pētījumi", D55:D64, "Projekta iesniedzējs") + SUMIFS(J67:J76, C67:C76, "Rūpnieciskie pētījumi", D67:D76, "Projekta iesniedzējs") + SUMIFS(J78:J97, C78:C97, "Rūpnieciskie pētījumi", D78:D97, "Projekta iesniedzējs") + SUMIFS(J99:J108, C99:C108, "Rūpnieciskie pētījumi", D99:D108, "Projekta iesniedzējs") + SUMIFS(J111:J120, C111:C120, "Rūpnieciskie pētījumi", D111:D120, "Projekta iesniedzējs") + SUMIFS(J145:J164, C145:C164, "Rūpnieciskie pētījumi", D145:D164, "Projekta iesniedzējs")</f>
        <v>0</v>
      </c>
      <c r="D182" s="57">
        <f>SUMIFS(J7:J21, C7:C21, "Rūpnieciskie pētījumi", D7:D21, "Sadarbības partneris Nr.1") + SUMIFS(J24:J53, C24:C53, "Rūpnieciskie pētījumi", D24:D53, "Sadarbības partneris Nr.1") + SUMIFS(J55:J64, C55:C64, "Rūpnieciskie pētījumi", D55:D64, "Sadarbības partneris Nr.1") + SUMIFS(J67:J76, C67:C76, "Rūpnieciskie pētījumi", D67:D76, "Sadarbības partneris Nr.1") + SUMIFS(J78:J97, C78:C97, "Rūpnieciskie pētījumi", D78:D97, "Sadarbības partneris Nr.1") + SUMIFS(J99:J108, C99:C108, "Rūpnieciskie pētījumi", D99:D108, "Sadarbības partneris Nr.1") + SUMIFS(J111:J120, C111:C120, "Rūpnieciskie pētījumi", D111:D120, "Sadarbības partneris Nr.1") + SUMIFS(J145:J164, C145:C164, "Rūpnieciskie pētījumi", D145:D164, "Sadarbības partneris Nr.1")</f>
        <v>0</v>
      </c>
      <c r="E182" s="58">
        <f>SUMIFS(J7:J21, C7:C21, "Rūpnieciskie pētījumi", D7:D21, "Sadarbības partneris Nr.2") + SUMIFS(J24:J53, C24:C53, "Rūpnieciskie pētījumi", D24:D53, "Sadarbības partneris Nr.2") + SUMIFS(J55:J64, C55:C64, "Rūpnieciskie pētījumi", D55:D64, "Sadarbības partneris Nr.2") + SUMIFS(J67:J76, C67:C76, "Rūpnieciskie pētījumi", D67:D76, "Sadarbības partneris Nr.2") + SUMIFS(J78:J97, C78:C97, "Rūpnieciskie pētījumi", D78:D97, "Sadarbības partneris Nr.2") + SUMIFS(J99:J108, C99:C108, "Rūpnieciskie pētījumi", D99:D108, "Sadarbības partneris Nr.2") + SUMIFS(J111:J120, C111:C120, "Rūpnieciskie pētījumi", D111:D120, "Sadarbības partneris Nr.2") + SUMIFS(J145:J164, C145:C164, "Rūpnieciskie pētījumi", D145:D164, "Sadarbības partneris Nr.2")</f>
        <v>0</v>
      </c>
    </row>
    <row r="183" spans="1:12" ht="27" customHeight="1" x14ac:dyDescent="0.3">
      <c r="B183" s="136" t="s">
        <v>33</v>
      </c>
      <c r="C183" s="59">
        <f>SUMIFS(J7:J21, C7:C21, "Eksperimentālā izstrāde", D7:D21, "Projekta iesniedzējs") + SUMIFS(J24:J53, C24:C53, "Eksperimentālā izstrāde", D24:D53, "Projekta iesniedzējs") + SUMIFS(J55:J64, C55:C64, "Eksperimentālā izstrāde", D55:D64, "Projekta iesniedzējs") + SUMIFS(J67:J76, C67:C76, "Eksperimentālā izstrāde", D67:D76, "Projekta iesniedzējs") + SUMIFS(J78:J97, C78:C97, "Eksperimentālā izstrāde", D78:D97, "Projekta iesniedzējs") + SUMIFS(J99:J108, C99:C108, "Eksperimentālā izstrāde", D99:D108, "Projekta iesniedzējs") + SUMIFS(J111:J120, C111:C120, "Eksperimentālā izstrāde", D111:D120, "Projekta iesniedzējs") + SUMIFS(J145:J164, C145:C164, "Eksperimentālā izstrāde", D145:D164, "Projekta iesniedzējs")</f>
        <v>0</v>
      </c>
      <c r="D183" s="60">
        <f>SUMIFS(J7:J21, C7:C21, "Eksperimentālā izstrāde", D7:D21, "Sadarbības partneris Nr.1") + SUMIFS(J24:J53, C24:C53, "Eksperimentālā izstrāde", D24:D53, "Sadarbības partneris Nr.1") + SUMIFS(J55:J64, C55:C64, "Eksperimentālā izstrāde", D55:D64, "Sadarbības partneris Nr.1") + SUMIFS(J67:J76, C67:C76, "Eksperimentālā izstrāde", D67:D76, "Sadarbības partneris Nr.1") + SUMIFS(J78:J97, C78:C97, "Eksperimentālā izstrāde", D78:D97, "Sadarbības partneris Nr.1") + SUMIFS(J99:J108, C99:C108, "Eksperimentālā izstrāde", D99:D108, "Sadarbības partneris Nr.1") + SUMIFS(J111:J120, C111:C120, "Eksperimentālā izstrāde", D111:D120, "Sadarbības partneris Nr.1") + SUMIFS(J145:J164, C145:C164, "Eksperimentālā izstrāde", D145:D164, "Sadarbības partneris Nr.1")</f>
        <v>0</v>
      </c>
      <c r="E183" s="61">
        <f>SUMIFS(J7:J21, C7:C21, "Eksperimentālā izstrāde", D7:D21, "Sadarbības partneris Nr.2") + SUMIFS(J24:J53, C24:C53, "Eksperimentālā izstrāde", D24:D53, "Sadarbības partneris Nr.2") + SUMIFS(J55:J64, C55:C64, "Eksperimentālā izstrāde", D55:D64, "Sadarbības partneris Nr.2") + SUMIFS(J67:J76, C67:C76, "Eksperimentālā izstrāde", D67:D76, "Sadarbības partneris Nr.2") + SUMIFS(J78:J97, C78:C97, "Eksperimentālā izstrāde", D78:D97, "Sadarbības partneris Nr.2") + SUMIFS(J99:J108, C99:C108, "Eksperimentālā izstrāde", D99:D108, "Sadarbības partneris Nr.2") + SUMIFS(J111:J120, C111:C120, "Eksperimentālā izstrāde", D111:D120, "Sadarbības partneris Nr.2") + SUMIFS(J145:J164, C145:C164, "Eksperimentālā izstrāde", D145:D164, "Sadarbības partneris Nr.2")</f>
        <v>0</v>
      </c>
    </row>
    <row r="184" spans="1:12" ht="26.7" customHeight="1" thickBot="1" x14ac:dyDescent="0.35">
      <c r="B184" s="137" t="s">
        <v>244</v>
      </c>
      <c r="C184" s="62">
        <f>SUMIFS(J7:J21, C7:C21, "Tehniski ekonomiskā priekšizpēte", D7:D21, "Projekta iesniedzējs") + SUMIFS(J24:J53, C24:C53, "Tehniski ekonomiskā priekšizpēte", D24:D53, "Projekta iesniedzējs") + SUMIFS(J55:J64, C55:C64, "Tehniski ekonomiskā priekšizpēte", D55:D64, "Projekta iesniedzējs") + SUMIFS(J67:J76, C67:C76, "Tehniski ekonomiskā priekšizpēte", D67:D76, "Projekta iesniedzējs") + SUMIFS(J78:J97, C78:C97, "Tehniski ekonomiskā priekšizpēte", D78:D97, "Projekta iesniedzējs") + SUMIFS(J99:J108, C99:C108, "Tehniski ekonomiskā priekšizpēte", D99:D108, "Projekta iesniedzējs") + SUMIFS(J111:J120, C111:C120, "Tehniski ekonomiskā priekšizpēte", D111:D120, "Projekta iesniedzējs") + SUMIFS(J145:J164, C145:C164, "Tehniski ekonomiskā priekšizpēte", D145:D164, "Projekta iesniedzējs")</f>
        <v>0</v>
      </c>
      <c r="D184" s="63">
        <f>SUMIFS(J7:J21, C7:C21, "Tehniski ekonomiskā priekšizpēte", D7:D21, "Sadarbības partneris Nr.1") + SUMIFS(J24:J53, C24:C53, "Tehniski ekonomiskā priekšizpēte", D24:D53, "Sadarbības partneris Nr.1") + SUMIFS(J55:J64, C55:C64, "Tehniski ekonomiskā priekšizpēte", D55:D64, "Sadarbības partneris Nr.1") + SUMIFS(J67:J76, C67:C76, "Tehniski ekonomiskā priekšizpēte", D67:D76, "Sadarbības partneris Nr.1") + SUMIFS(J78:J97, C78:C97, "Tehniski ekonomiskā priekšizpēte", D78:D97, "Sadarbības partneris Nr.1") + SUMIFS(J99:J108, C99:C108, "Tehniski ekonomiskā priekšizpēte", D99:D108, "Sadarbības partneris Nr.1") + SUMIFS(J111:J120, C111:C120, "Tehniski ekonomiskā priekšizpēte", D111:D120, "Sadarbības partneris Nr.1") + SUMIFS(J145:J164, C145:C164, "Tehniski ekonomiskā priekšizpēte", D145:D164, "Sadarbības partneris Nr.1")</f>
        <v>0</v>
      </c>
      <c r="E184" s="64">
        <f>SUMIFS(J7:J21, C7:C21, "Tehniski ekonomiskā priekšizpēte", D7:D21, "Sadarbības partneris Nr.2") + SUMIFS(J24:J53, C24:C53, "Tehniski ekonomiskā priekšizpēte", D24:D53, "Sadarbības partneris Nr.2") + SUMIFS(J55:J64, C55:C64, "Tehniski ekonomiskā priekšizpēte", D55:D64, "Sadarbības partneris Nr.2") + SUMIFS(J67:J76, C67:C76, "Tehniski ekonomiskā priekšizpēte", D67:D76, "Sadarbības partneris Nr.2") + SUMIFS(J78:J97, C78:C97, "Tehniski ekonomiskā priekšizpēte", D78:D97, "Sadarbības partneris Nr.2") + SUMIFS(J99:J108, C99:C108, "Tehniski ekonomiskā priekšizpēte", D99:D108, "Sadarbības partneris Nr.2") + SUMIFS(J111:J120, C111:C120, "Tehniski ekonomiskā priekšizpēte", D111:D120, "Sadarbības partneris Nr.2") + SUMIFS(J145:J164, C145:C164, "Tehniski ekonomiskā priekšizpēte", D145:D164, "Sadarbības partneris Nr.2")</f>
        <v>0</v>
      </c>
    </row>
    <row r="185" spans="1:12" ht="28.8" x14ac:dyDescent="0.3">
      <c r="B185" s="138" t="s">
        <v>245</v>
      </c>
      <c r="C185" s="65">
        <f>SUMIF(D122:D131, "Projekta iesniedzējs", J122:J131)</f>
        <v>0</v>
      </c>
      <c r="D185" s="65">
        <f>SUMIF(D122:D131, "Sadarbības partneris Nr.1", J122:J131)</f>
        <v>0</v>
      </c>
      <c r="E185" s="66">
        <f>SUMIF(D122:D131, "Sadarbības partneris Nr.2", J122:J131)</f>
        <v>0</v>
      </c>
    </row>
    <row r="186" spans="1:12" ht="28.8" x14ac:dyDescent="0.3">
      <c r="B186" s="139" t="s">
        <v>246</v>
      </c>
      <c r="C186" s="67">
        <f>SUMIF(D133:D142, "Projekta iesniedzējs", J133:J142)</f>
        <v>0</v>
      </c>
      <c r="D186" s="67">
        <f>SUMIF(D133:D142, "Sadarbības partneris Nr.1", J133:J142)</f>
        <v>0</v>
      </c>
      <c r="E186" s="61">
        <f>SUMIF(D133:D142, "Sadarbības partneris Nr.2", J133:J142)</f>
        <v>0</v>
      </c>
    </row>
    <row r="187" spans="1:12" ht="28.8" x14ac:dyDescent="0.3">
      <c r="B187" s="140" t="s">
        <v>247</v>
      </c>
      <c r="C187" s="68">
        <f>SUMIF(D166:D175, "Projekta iesniedzējs", J166:J175)</f>
        <v>0</v>
      </c>
      <c r="D187" s="68">
        <f>SUMIF(D166:D175, "Sadarbības partneris Nr.1", J166:J175)</f>
        <v>0</v>
      </c>
      <c r="E187" s="64">
        <f>SUMIF(D166:D175, "Sadarbības partneris Nr.2", J166:J175)</f>
        <v>0</v>
      </c>
    </row>
    <row r="189" spans="1:12" ht="15" customHeight="1" x14ac:dyDescent="0.3">
      <c r="C189" s="164"/>
      <c r="D189" s="165"/>
      <c r="E189" s="164"/>
    </row>
  </sheetData>
  <sheetProtection algorithmName="SHA-512" hashValue="RLf2GY0sE+fpTEb7mgdMf1ssinxFECBaGHAmNA609eCSNC5frmRrXkyg8Uien27ZTbPGKVDMOwEfO74Qmtmg/g==" saltValue="PtMig7dsHSKqnIxJIETVfg==" spinCount="100000" sheet="1" selectLockedCells="1"/>
  <autoFilter ref="A3:L178" xr:uid="{A851F92D-89E7-4D0D-B1E8-EB38E4CDEA6E}">
    <filterColumn colId="3">
      <filters blank="1"/>
    </filterColumn>
  </autoFilter>
  <dataConsolidate/>
  <mergeCells count="52">
    <mergeCell ref="A2:L2"/>
    <mergeCell ref="L165:L175"/>
    <mergeCell ref="A176:I176"/>
    <mergeCell ref="L23:L53"/>
    <mergeCell ref="B121:I121"/>
    <mergeCell ref="L4:L21"/>
    <mergeCell ref="L54:L64"/>
    <mergeCell ref="L66:L76"/>
    <mergeCell ref="L77:L97"/>
    <mergeCell ref="B54:I54"/>
    <mergeCell ref="B109:I109"/>
    <mergeCell ref="B110:I110"/>
    <mergeCell ref="B98:I98"/>
    <mergeCell ref="B77:I77"/>
    <mergeCell ref="B65:I65"/>
    <mergeCell ref="B66:I66"/>
    <mergeCell ref="B4:I4"/>
    <mergeCell ref="B5:I5"/>
    <mergeCell ref="B6:I6"/>
    <mergeCell ref="B22:I22"/>
    <mergeCell ref="B23:I23"/>
    <mergeCell ref="M54:M64"/>
    <mergeCell ref="L65:M65"/>
    <mergeCell ref="B180:B181"/>
    <mergeCell ref="L99:L108"/>
    <mergeCell ref="B143:I143"/>
    <mergeCell ref="B144:I144"/>
    <mergeCell ref="B132:I132"/>
    <mergeCell ref="L110:L120"/>
    <mergeCell ref="L121:L131"/>
    <mergeCell ref="L144:L164"/>
    <mergeCell ref="C180:E180"/>
    <mergeCell ref="A177:L177"/>
    <mergeCell ref="A178:L178"/>
    <mergeCell ref="L132:L142"/>
    <mergeCell ref="B165:I165"/>
    <mergeCell ref="A1:M1"/>
    <mergeCell ref="M165:M175"/>
    <mergeCell ref="L176:M176"/>
    <mergeCell ref="M110:M120"/>
    <mergeCell ref="M121:M131"/>
    <mergeCell ref="M132:M142"/>
    <mergeCell ref="L143:M143"/>
    <mergeCell ref="M144:M164"/>
    <mergeCell ref="M66:M76"/>
    <mergeCell ref="M77:M97"/>
    <mergeCell ref="L98:M98"/>
    <mergeCell ref="M99:M108"/>
    <mergeCell ref="L109:M109"/>
    <mergeCell ref="M4:M21"/>
    <mergeCell ref="L22:M22"/>
    <mergeCell ref="M23:M53"/>
  </mergeCells>
  <conditionalFormatting sqref="K77">
    <cfRule type="cellIs" dxfId="1" priority="1" operator="greaterThan">
      <formula>30</formula>
    </cfRule>
    <cfRule type="cellIs" dxfId="0" priority="2" operator="greaterThan">
      <formula>"0.3"</formula>
    </cfRule>
  </conditionalFormatting>
  <dataValidations count="1">
    <dataValidation type="list" showInputMessage="1" showErrorMessage="1" sqref="D7:D21 D55:D64 D67:D76 D99:D108 D122:D131 D145:D164 D111:D119 D133:D142 D166:D171 D173:D175 D78:D97 D24:D53" xr:uid="{51BD2A95-D9CF-4BEE-8194-9F9ED33770C6}">
      <formula1>"Projekta iesniedzējs,Sadarbības partneris Nr.1, Sadarbības partneris Nr.2"</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8">
        <x14:dataValidation type="list" allowBlank="1" showInputMessage="1" showErrorMessage="1" xr:uid="{A6BC0FB2-EB27-41D7-84F8-E8DE236C01D5}">
          <x14:formula1>
            <xm:f>Dati!$A$8:$A$10</xm:f>
          </x14:formula1>
          <xm:sqref>C70:C76 C148:C164 C10:C16 C18:C19 C57:C64 C102:C105 C107 C114:C118 C79:C97 C26:C53</xm:sqref>
        </x14:dataValidation>
        <x14:dataValidation type="list" allowBlank="1" showInputMessage="1" showErrorMessage="1" xr:uid="{943E504E-50A3-4DA8-98A5-7CDBF7BDEFE2}">
          <x14:formula1>
            <xm:f>Dati!$A$8:$A$101</xm:f>
          </x14:formula1>
          <xm:sqref>C17</xm:sqref>
        </x14:dataValidation>
        <x14:dataValidation type="list" allowBlank="1" showInputMessage="1" showErrorMessage="1" xr:uid="{72287F48-44A6-41A0-B1D4-6982D0BC0D08}">
          <x14:formula1>
            <xm:f>Dati!$A$18:$A$19</xm:f>
          </x14:formula1>
          <xm:sqref>H7:H21 H24:H53</xm:sqref>
        </x14:dataValidation>
        <x14:dataValidation type="list" allowBlank="1" showInputMessage="1" showErrorMessage="1" xr:uid="{1BFAB231-AC1A-40B8-BB49-F2110438FBD2}">
          <x14:formula1>
            <xm:f>Dati!A8:A10</xm:f>
          </x14:formula1>
          <xm:sqref>C145</xm:sqref>
        </x14:dataValidation>
        <x14:dataValidation type="list" allowBlank="1" showInputMessage="1" showErrorMessage="1" xr:uid="{180564D2-B827-41E7-A929-FACBDD0D79D3}">
          <x14:formula1>
            <xm:f>Dati!A8:A10</xm:f>
          </x14:formula1>
          <xm:sqref>C146</xm:sqref>
        </x14:dataValidation>
        <x14:dataValidation type="list" allowBlank="1" showInputMessage="1" showErrorMessage="1" xr:uid="{3C78D654-4690-4BD9-B391-3D0C9C53543E}">
          <x14:formula1>
            <xm:f>Dati!A8:A10</xm:f>
          </x14:formula1>
          <xm:sqref>C147</xm:sqref>
        </x14:dataValidation>
        <x14:dataValidation type="list" allowBlank="1" showInputMessage="1" showErrorMessage="1" xr:uid="{394DBF8B-DEF1-4BBD-919E-CC41433E0B71}">
          <x14:formula1>
            <xm:f>Dati!A8:A10</xm:f>
          </x14:formula1>
          <xm:sqref>C119</xm:sqref>
        </x14:dataValidation>
        <x14:dataValidation type="list" allowBlank="1" showInputMessage="1" showErrorMessage="1" xr:uid="{B23BEA2C-65E3-4CBD-B8B8-61AD88850373}">
          <x14:formula1>
            <xm:f>Dati!A8:A10</xm:f>
          </x14:formula1>
          <xm:sqref>C120</xm:sqref>
        </x14:dataValidation>
        <x14:dataValidation type="list" allowBlank="1" showInputMessage="1" showErrorMessage="1" xr:uid="{92C55E7E-0929-45B8-A92A-428DDB1D7748}">
          <x14:formula1>
            <xm:f>Dati!A8:A10</xm:f>
          </x14:formula1>
          <xm:sqref>C113</xm:sqref>
        </x14:dataValidation>
        <x14:dataValidation type="list" allowBlank="1" showInputMessage="1" showErrorMessage="1" xr:uid="{C3CAD3E1-1551-49F7-BA42-4C62523372E6}">
          <x14:formula1>
            <xm:f>Dati!A8:A10</xm:f>
          </x14:formula1>
          <xm:sqref>C111</xm:sqref>
        </x14:dataValidation>
        <x14:dataValidation type="list" allowBlank="1" showInputMessage="1" showErrorMessage="1" xr:uid="{B5126182-FEDB-4A69-8BEF-356FA9972211}">
          <x14:formula1>
            <xm:f>Dati!A8:A10</xm:f>
          </x14:formula1>
          <xm:sqref>C112</xm:sqref>
        </x14:dataValidation>
        <x14:dataValidation type="list" allowBlank="1" showInputMessage="1" showErrorMessage="1" xr:uid="{6EDFE661-412E-4484-8216-40CA95577881}">
          <x14:formula1>
            <xm:f>Dati!A8:A10</xm:f>
          </x14:formula1>
          <xm:sqref>C108</xm:sqref>
        </x14:dataValidation>
        <x14:dataValidation type="list" allowBlank="1" showInputMessage="1" showErrorMessage="1" xr:uid="{CC6DA8B5-87DC-4907-8EE1-1C38905E1A3B}">
          <x14:formula1>
            <xm:f>Dati!A8:A10</xm:f>
          </x14:formula1>
          <xm:sqref>C99</xm:sqref>
        </x14:dataValidation>
        <x14:dataValidation type="list" allowBlank="1" showInputMessage="1" showErrorMessage="1" xr:uid="{A82E683B-153F-4EA1-9B43-A7CD90F7387D}">
          <x14:formula1>
            <xm:f>Dati!A8:A10</xm:f>
          </x14:formula1>
          <xm:sqref>C100</xm:sqref>
        </x14:dataValidation>
        <x14:dataValidation type="list" allowBlank="1" showInputMessage="1" showErrorMessage="1" xr:uid="{CF55F975-8045-4A83-AE85-F15DB6BF429C}">
          <x14:formula1>
            <xm:f>Dati!A8:A10</xm:f>
          </x14:formula1>
          <xm:sqref>C101</xm:sqref>
        </x14:dataValidation>
        <x14:dataValidation type="list" allowBlank="1" showInputMessage="1" showErrorMessage="1" xr:uid="{4A457ACF-2CD0-41F9-8911-BB83F7E0839E}">
          <x14:formula1>
            <xm:f>Dati!A8:A10</xm:f>
          </x14:formula1>
          <xm:sqref>C78</xm:sqref>
        </x14:dataValidation>
        <x14:dataValidation type="list" allowBlank="1" showInputMessage="1" showErrorMessage="1" xr:uid="{1F0A736E-61A1-482B-AB37-E7B306E1718A}">
          <x14:formula1>
            <xm:f>Dati!A8:A10</xm:f>
          </x14:formula1>
          <xm:sqref>C67</xm:sqref>
        </x14:dataValidation>
        <x14:dataValidation type="list" allowBlank="1" showInputMessage="1" showErrorMessage="1" xr:uid="{66ECB56B-7134-442D-ACC1-68E17413248F}">
          <x14:formula1>
            <xm:f>Dati!A8:A10</xm:f>
          </x14:formula1>
          <xm:sqref>C68</xm:sqref>
        </x14:dataValidation>
        <x14:dataValidation type="list" allowBlank="1" showInputMessage="1" showErrorMessage="1" xr:uid="{DE50ACF8-A400-4382-AF14-2B069F4ABC3D}">
          <x14:formula1>
            <xm:f>Dati!A8:A10</xm:f>
          </x14:formula1>
          <xm:sqref>C69</xm:sqref>
        </x14:dataValidation>
        <x14:dataValidation type="list" allowBlank="1" showInputMessage="1" showErrorMessage="1" xr:uid="{3F0D865B-FDF3-4F54-91AB-1CEED6B1A6D6}">
          <x14:formula1>
            <xm:f>Dati!A8:A10</xm:f>
          </x14:formula1>
          <xm:sqref>C55</xm:sqref>
        </x14:dataValidation>
        <x14:dataValidation type="list" allowBlank="1" showInputMessage="1" showErrorMessage="1" xr:uid="{70BB7B78-4733-4AA9-BB34-F4C16257B2FE}">
          <x14:formula1>
            <xm:f>Dati!A8:A10</xm:f>
          </x14:formula1>
          <xm:sqref>C56</xm:sqref>
        </x14:dataValidation>
        <x14:dataValidation type="list" allowBlank="1" showInputMessage="1" showErrorMessage="1" xr:uid="{3EB9230F-FDE4-49A8-9ED1-A9FD847D633E}">
          <x14:formula1>
            <xm:f>Dati!A8:A10</xm:f>
          </x14:formula1>
          <xm:sqref>C25</xm:sqref>
        </x14:dataValidation>
        <x14:dataValidation type="list" allowBlank="1" showInputMessage="1" showErrorMessage="1" xr:uid="{EA2B2A63-3F1A-4BBC-BDF0-D831F266D208}">
          <x14:formula1>
            <xm:f>Dati!A8:A10</xm:f>
          </x14:formula1>
          <xm:sqref>C20</xm:sqref>
        </x14:dataValidation>
        <x14:dataValidation type="list" allowBlank="1" showInputMessage="1" showErrorMessage="1" xr:uid="{59157432-B8B0-44E0-8F62-CCA3E2FBB6CB}">
          <x14:formula1>
            <xm:f>Dati!A8:A10</xm:f>
          </x14:formula1>
          <xm:sqref>C21</xm:sqref>
        </x14:dataValidation>
        <x14:dataValidation type="list" allowBlank="1" showInputMessage="1" showErrorMessage="1" xr:uid="{855E4714-6D1E-4397-B3F3-301FE070EED1}">
          <x14:formula1>
            <xm:f>Dati!A8:A10</xm:f>
          </x14:formula1>
          <xm:sqref>C24</xm:sqref>
        </x14:dataValidation>
        <x14:dataValidation type="list" allowBlank="1" showInputMessage="1" showErrorMessage="1" xr:uid="{35176AE2-E80E-4173-97BA-FA7CAF5E69A1}">
          <x14:formula1>
            <xm:f>Dati!A8:A10</xm:f>
          </x14:formula1>
          <xm:sqref>C7</xm:sqref>
        </x14:dataValidation>
        <x14:dataValidation type="list" allowBlank="1" showInputMessage="1" showErrorMessage="1" xr:uid="{D28D4563-7BA2-45DD-905E-E3C7E3C27A18}">
          <x14:formula1>
            <xm:f>Dati!A8:A10</xm:f>
          </x14:formula1>
          <xm:sqref>C8</xm:sqref>
        </x14:dataValidation>
        <x14:dataValidation type="list" allowBlank="1" showInputMessage="1" showErrorMessage="1" xr:uid="{36F30E90-31DA-4EF2-87A1-C9D795D07ED0}">
          <x14:formula1>
            <xm:f>Dati!A8:A10</xm:f>
          </x14:formula1>
          <xm:sqref>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D7C43-E317-43F0-B411-FC3560C8DE72}">
  <sheetPr>
    <tabColor rgb="FFCCE2DF"/>
  </sheetPr>
  <dimension ref="A1:K27"/>
  <sheetViews>
    <sheetView workbookViewId="0">
      <selection activeCell="C36" sqref="C36"/>
    </sheetView>
  </sheetViews>
  <sheetFormatPr defaultRowHeight="14.4" x14ac:dyDescent="0.3"/>
  <cols>
    <col min="2" max="2" width="37.6640625" customWidth="1"/>
    <col min="3" max="3" width="31" customWidth="1"/>
    <col min="4" max="4" width="30.6640625" customWidth="1"/>
    <col min="5" max="5" width="31.6640625" customWidth="1"/>
    <col min="6" max="6" width="29.6640625" customWidth="1"/>
    <col min="7" max="7" width="29.5546875" customWidth="1"/>
    <col min="8" max="8" width="31.44140625" customWidth="1"/>
    <col min="9" max="10" width="29.33203125" customWidth="1"/>
    <col min="11" max="11" width="31.6640625" customWidth="1"/>
  </cols>
  <sheetData>
    <row r="1" spans="1:11" ht="15.6" x14ac:dyDescent="0.3">
      <c r="A1" s="209" t="s">
        <v>248</v>
      </c>
      <c r="B1" s="210"/>
      <c r="C1" s="210"/>
      <c r="D1" s="210"/>
      <c r="E1" s="210"/>
      <c r="F1" s="210"/>
      <c r="G1" s="210"/>
      <c r="H1" s="210"/>
      <c r="I1" s="210"/>
      <c r="J1" s="210"/>
      <c r="K1" s="211"/>
    </row>
    <row r="2" spans="1:11" ht="54" customHeight="1" x14ac:dyDescent="0.3">
      <c r="A2" s="159" t="s">
        <v>2</v>
      </c>
      <c r="B2" s="157" t="s">
        <v>24</v>
      </c>
      <c r="C2" s="159" t="s">
        <v>249</v>
      </c>
      <c r="D2" s="158" t="s">
        <v>250</v>
      </c>
      <c r="E2" s="159" t="s">
        <v>251</v>
      </c>
      <c r="F2" s="159" t="s">
        <v>252</v>
      </c>
      <c r="G2" s="163" t="s">
        <v>253</v>
      </c>
      <c r="H2" s="159" t="s">
        <v>254</v>
      </c>
      <c r="I2" s="159" t="s">
        <v>255</v>
      </c>
      <c r="J2" s="159" t="s">
        <v>256</v>
      </c>
      <c r="K2" s="158" t="s">
        <v>257</v>
      </c>
    </row>
    <row r="3" spans="1:11" x14ac:dyDescent="0.3">
      <c r="A3" s="162" t="s">
        <v>258</v>
      </c>
      <c r="B3" s="162" t="s">
        <v>259</v>
      </c>
      <c r="C3" s="161"/>
      <c r="D3" s="161"/>
      <c r="E3" s="161"/>
      <c r="F3" s="161"/>
      <c r="G3" s="161"/>
      <c r="H3" s="161"/>
      <c r="I3" s="161"/>
      <c r="J3" s="161"/>
      <c r="K3" s="161"/>
    </row>
    <row r="4" spans="1:11" x14ac:dyDescent="0.3">
      <c r="A4" s="161" t="s">
        <v>260</v>
      </c>
      <c r="B4" s="161" t="s">
        <v>260</v>
      </c>
      <c r="C4" s="161"/>
      <c r="D4" s="161"/>
      <c r="E4" s="161"/>
      <c r="F4" s="161"/>
      <c r="G4" s="161"/>
      <c r="H4" s="161"/>
      <c r="I4" s="161"/>
      <c r="J4" s="161"/>
      <c r="K4" s="161"/>
    </row>
    <row r="5" spans="1:11" x14ac:dyDescent="0.3">
      <c r="A5" s="161"/>
      <c r="B5" s="161"/>
      <c r="C5" s="161"/>
      <c r="D5" s="161"/>
      <c r="E5" s="161"/>
      <c r="F5" s="161"/>
      <c r="G5" s="161"/>
      <c r="H5" s="161"/>
      <c r="I5" s="161"/>
      <c r="J5" s="161"/>
      <c r="K5" s="161"/>
    </row>
    <row r="6" spans="1:11" x14ac:dyDescent="0.3">
      <c r="A6" s="161"/>
      <c r="B6" s="161"/>
      <c r="C6" s="161"/>
      <c r="D6" s="161"/>
      <c r="E6" s="161"/>
      <c r="F6" s="161"/>
      <c r="G6" s="161"/>
      <c r="H6" s="161"/>
      <c r="I6" s="161"/>
      <c r="J6" s="161"/>
      <c r="K6" s="161"/>
    </row>
    <row r="7" spans="1:11" x14ac:dyDescent="0.3">
      <c r="A7" s="161"/>
      <c r="B7" s="161"/>
      <c r="C7" s="161"/>
      <c r="D7" s="161"/>
      <c r="E7" s="161"/>
      <c r="F7" s="161"/>
      <c r="G7" s="161"/>
      <c r="H7" s="161"/>
      <c r="I7" s="161"/>
      <c r="J7" s="161"/>
      <c r="K7" s="161"/>
    </row>
    <row r="8" spans="1:11" x14ac:dyDescent="0.3">
      <c r="A8" s="161"/>
      <c r="B8" s="161"/>
      <c r="C8" s="161"/>
      <c r="D8" s="161"/>
      <c r="E8" s="161"/>
      <c r="F8" s="161"/>
      <c r="G8" s="161"/>
      <c r="H8" s="161"/>
      <c r="I8" s="161"/>
      <c r="J8" s="161"/>
      <c r="K8" s="161"/>
    </row>
    <row r="9" spans="1:11" x14ac:dyDescent="0.3">
      <c r="A9" s="161"/>
      <c r="B9" s="161"/>
      <c r="C9" s="161"/>
      <c r="D9" s="161"/>
      <c r="E9" s="161"/>
      <c r="F9" s="161"/>
      <c r="G9" s="161"/>
      <c r="H9" s="161"/>
      <c r="I9" s="161"/>
      <c r="J9" s="161"/>
      <c r="K9" s="161"/>
    </row>
    <row r="10" spans="1:11" x14ac:dyDescent="0.3">
      <c r="A10" s="161"/>
      <c r="B10" s="161"/>
      <c r="C10" s="161"/>
      <c r="D10" s="161"/>
      <c r="E10" s="161"/>
      <c r="F10" s="161"/>
      <c r="G10" s="161"/>
      <c r="H10" s="161"/>
      <c r="I10" s="161"/>
      <c r="J10" s="161"/>
      <c r="K10" s="161"/>
    </row>
    <row r="11" spans="1:11" x14ac:dyDescent="0.3">
      <c r="A11" s="161"/>
      <c r="B11" s="161"/>
      <c r="C11" s="161"/>
      <c r="D11" s="161"/>
      <c r="E11" s="161"/>
      <c r="F11" s="161"/>
      <c r="G11" s="161"/>
      <c r="H11" s="161"/>
      <c r="I11" s="161"/>
      <c r="J11" s="161"/>
      <c r="K11" s="161"/>
    </row>
    <row r="12" spans="1:11" x14ac:dyDescent="0.3">
      <c r="A12" s="161"/>
      <c r="B12" s="161"/>
      <c r="C12" s="161"/>
      <c r="D12" s="161"/>
      <c r="E12" s="161"/>
      <c r="F12" s="161"/>
      <c r="G12" s="161"/>
      <c r="H12" s="161"/>
      <c r="I12" s="161"/>
      <c r="J12" s="161"/>
      <c r="K12" s="161"/>
    </row>
    <row r="13" spans="1:11" x14ac:dyDescent="0.3">
      <c r="A13" s="161"/>
      <c r="B13" s="161"/>
      <c r="C13" s="161"/>
      <c r="D13" s="161"/>
      <c r="E13" s="161"/>
      <c r="F13" s="161"/>
      <c r="G13" s="161"/>
      <c r="H13" s="161"/>
      <c r="I13" s="161"/>
      <c r="J13" s="161"/>
      <c r="K13" s="161"/>
    </row>
    <row r="14" spans="1:11" x14ac:dyDescent="0.3">
      <c r="A14" s="161"/>
      <c r="B14" s="161"/>
      <c r="C14" s="161"/>
      <c r="D14" s="161"/>
      <c r="E14" s="161"/>
      <c r="F14" s="161"/>
      <c r="G14" s="161"/>
      <c r="H14" s="161"/>
      <c r="I14" s="161"/>
      <c r="J14" s="161"/>
      <c r="K14" s="161"/>
    </row>
    <row r="15" spans="1:11" x14ac:dyDescent="0.3">
      <c r="A15" s="161"/>
      <c r="B15" s="161"/>
      <c r="C15" s="161"/>
      <c r="D15" s="161"/>
      <c r="E15" s="161"/>
      <c r="F15" s="161"/>
      <c r="G15" s="161"/>
      <c r="H15" s="161"/>
      <c r="I15" s="161"/>
      <c r="J15" s="161"/>
      <c r="K15" s="161"/>
    </row>
    <row r="16" spans="1:11" x14ac:dyDescent="0.3">
      <c r="A16" s="161"/>
      <c r="B16" s="161"/>
      <c r="C16" s="161"/>
      <c r="D16" s="161"/>
      <c r="E16" s="161"/>
      <c r="F16" s="161"/>
      <c r="G16" s="161"/>
      <c r="H16" s="161"/>
      <c r="I16" s="161"/>
      <c r="J16" s="161"/>
      <c r="K16" s="161"/>
    </row>
    <row r="17" spans="1:11" x14ac:dyDescent="0.3">
      <c r="A17" s="161"/>
      <c r="B17" s="161"/>
      <c r="C17" s="161"/>
      <c r="D17" s="161"/>
      <c r="E17" s="161"/>
      <c r="F17" s="161"/>
      <c r="G17" s="161"/>
      <c r="H17" s="161"/>
      <c r="I17" s="161"/>
      <c r="J17" s="161"/>
      <c r="K17" s="161"/>
    </row>
    <row r="18" spans="1:11" x14ac:dyDescent="0.3">
      <c r="A18" s="161"/>
      <c r="B18" s="161"/>
      <c r="C18" s="161"/>
      <c r="D18" s="161"/>
      <c r="E18" s="161"/>
      <c r="F18" s="161"/>
      <c r="G18" s="161"/>
      <c r="H18" s="161"/>
      <c r="I18" s="161"/>
      <c r="J18" s="161"/>
      <c r="K18" s="161"/>
    </row>
    <row r="19" spans="1:11" x14ac:dyDescent="0.3">
      <c r="A19" s="161"/>
      <c r="B19" s="161"/>
      <c r="C19" s="161"/>
      <c r="D19" s="161"/>
      <c r="E19" s="161"/>
      <c r="F19" s="161"/>
      <c r="G19" s="161"/>
      <c r="H19" s="161"/>
      <c r="I19" s="161"/>
      <c r="J19" s="161"/>
      <c r="K19" s="161"/>
    </row>
    <row r="20" spans="1:11" x14ac:dyDescent="0.3">
      <c r="A20" s="161"/>
      <c r="B20" s="161"/>
      <c r="C20" s="161"/>
      <c r="D20" s="161"/>
      <c r="E20" s="161"/>
      <c r="F20" s="161"/>
      <c r="G20" s="161"/>
      <c r="H20" s="161"/>
      <c r="I20" s="161"/>
      <c r="J20" s="161"/>
      <c r="K20" s="161"/>
    </row>
    <row r="21" spans="1:11" x14ac:dyDescent="0.3">
      <c r="A21" s="161"/>
      <c r="B21" s="161"/>
      <c r="C21" s="161"/>
      <c r="D21" s="161"/>
      <c r="E21" s="161"/>
      <c r="F21" s="161"/>
      <c r="G21" s="161"/>
      <c r="H21" s="161"/>
      <c r="I21" s="161"/>
      <c r="J21" s="161"/>
      <c r="K21" s="161"/>
    </row>
    <row r="22" spans="1:11" x14ac:dyDescent="0.3">
      <c r="A22" s="161"/>
      <c r="B22" s="161"/>
      <c r="C22" s="161"/>
      <c r="D22" s="161"/>
      <c r="E22" s="161"/>
      <c r="F22" s="161"/>
      <c r="G22" s="161"/>
      <c r="H22" s="161"/>
      <c r="I22" s="161"/>
      <c r="J22" s="161"/>
      <c r="K22" s="161"/>
    </row>
    <row r="23" spans="1:11" x14ac:dyDescent="0.3">
      <c r="A23" s="161"/>
      <c r="B23" s="161"/>
      <c r="C23" s="161"/>
      <c r="D23" s="161"/>
      <c r="E23" s="161"/>
      <c r="F23" s="161"/>
      <c r="G23" s="161"/>
      <c r="H23" s="161"/>
      <c r="I23" s="161"/>
      <c r="J23" s="161"/>
      <c r="K23" s="161"/>
    </row>
    <row r="24" spans="1:11" x14ac:dyDescent="0.3">
      <c r="A24" s="161"/>
      <c r="B24" s="161"/>
      <c r="C24" s="161"/>
      <c r="D24" s="161"/>
      <c r="E24" s="161"/>
      <c r="F24" s="161"/>
      <c r="G24" s="161"/>
      <c r="H24" s="161"/>
      <c r="I24" s="161"/>
      <c r="J24" s="161"/>
      <c r="K24" s="161"/>
    </row>
    <row r="26" spans="1:11" ht="15.6" x14ac:dyDescent="0.3">
      <c r="A26" s="209" t="s">
        <v>261</v>
      </c>
      <c r="B26" s="210"/>
      <c r="C26" s="210"/>
      <c r="D26" s="210"/>
      <c r="E26" s="210"/>
      <c r="F26" s="210"/>
      <c r="G26" s="210"/>
      <c r="H26" s="210"/>
      <c r="I26" s="210"/>
      <c r="J26" s="210"/>
      <c r="K26" s="211"/>
    </row>
    <row r="27" spans="1:11" x14ac:dyDescent="0.3">
      <c r="A27" s="160" t="s">
        <v>262</v>
      </c>
    </row>
  </sheetData>
  <mergeCells count="2">
    <mergeCell ref="A1:K1"/>
    <mergeCell ref="A26:K2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383AF-BDC6-4F87-989C-67D21C37E6E1}">
  <sheetPr>
    <tabColor theme="5" tint="0.79998168889431442"/>
  </sheetPr>
  <dimension ref="A1:I124"/>
  <sheetViews>
    <sheetView topLeftCell="A85" workbookViewId="0">
      <selection activeCell="G86" sqref="G86"/>
    </sheetView>
  </sheetViews>
  <sheetFormatPr defaultColWidth="20.33203125" defaultRowHeight="43.5" customHeight="1" x14ac:dyDescent="0.3"/>
  <cols>
    <col min="1" max="1" width="11.33203125" customWidth="1"/>
    <col min="2" max="2" width="36.6640625" customWidth="1"/>
    <col min="3" max="3" width="8.6640625" customWidth="1"/>
    <col min="4" max="4" width="11.5546875" bestFit="1" customWidth="1"/>
    <col min="5" max="5" width="14.109375" customWidth="1"/>
    <col min="6" max="6" width="12.6640625" customWidth="1"/>
    <col min="7" max="7" width="16.5546875" customWidth="1"/>
    <col min="8" max="8" width="9.109375" customWidth="1"/>
    <col min="9" max="9" width="10" bestFit="1" customWidth="1"/>
    <col min="16384" max="16384" width="20.33203125" bestFit="1" customWidth="1"/>
  </cols>
  <sheetData>
    <row r="1" spans="1:9" ht="43.5" customHeight="1" x14ac:dyDescent="0.3">
      <c r="A1" s="120" t="s">
        <v>263</v>
      </c>
      <c r="B1" s="120" t="s">
        <v>264</v>
      </c>
      <c r="C1" s="120" t="s">
        <v>265</v>
      </c>
      <c r="D1" s="120" t="s">
        <v>266</v>
      </c>
      <c r="E1" s="120" t="s">
        <v>267</v>
      </c>
      <c r="F1" s="121" t="s">
        <v>268</v>
      </c>
      <c r="G1" s="121" t="s">
        <v>269</v>
      </c>
      <c r="H1" s="122" t="s">
        <v>270</v>
      </c>
      <c r="I1" s="120" t="s">
        <v>271</v>
      </c>
    </row>
    <row r="2" spans="1:9" ht="14.4" x14ac:dyDescent="0.3">
      <c r="A2" s="123" t="s">
        <v>258</v>
      </c>
      <c r="B2" s="123" t="s">
        <v>259</v>
      </c>
      <c r="C2" s="124"/>
      <c r="D2" s="91"/>
      <c r="E2" s="125"/>
      <c r="F2" s="126"/>
      <c r="G2" s="127">
        <f>'Budžeta kopsavilkums'!J4</f>
        <v>0</v>
      </c>
      <c r="H2" s="128" t="e">
        <f t="shared" ref="H2:H7" si="0">G2*100/$G$124</f>
        <v>#DIV/0!</v>
      </c>
      <c r="I2" s="129"/>
    </row>
    <row r="3" spans="1:9" ht="14.4" x14ac:dyDescent="0.3">
      <c r="A3" s="70" t="s">
        <v>272</v>
      </c>
      <c r="B3" s="70" t="s">
        <v>273</v>
      </c>
      <c r="C3" s="71"/>
      <c r="D3" s="79"/>
      <c r="E3" s="118"/>
      <c r="F3" s="94"/>
      <c r="G3" s="96">
        <f>G4+G8+G12</f>
        <v>0</v>
      </c>
      <c r="H3" s="92" t="e">
        <f t="shared" si="0"/>
        <v>#DIV/0!</v>
      </c>
      <c r="I3" s="71"/>
    </row>
    <row r="4" spans="1:9" ht="14.4" x14ac:dyDescent="0.3">
      <c r="A4" s="109" t="s">
        <v>274</v>
      </c>
      <c r="B4" s="110" t="s">
        <v>25</v>
      </c>
      <c r="C4" s="111"/>
      <c r="D4" s="114">
        <f>SUM(D5:D7)</f>
        <v>0</v>
      </c>
      <c r="E4" s="114"/>
      <c r="F4" s="112">
        <v>1</v>
      </c>
      <c r="G4" s="115">
        <f>SUM(G5:G7)</f>
        <v>0</v>
      </c>
      <c r="H4" s="116" t="e">
        <f t="shared" si="0"/>
        <v>#DIV/0!</v>
      </c>
      <c r="I4" s="111"/>
    </row>
    <row r="5" spans="1:9" ht="13.2" customHeight="1" x14ac:dyDescent="0.3">
      <c r="A5" s="73" t="s">
        <v>23</v>
      </c>
      <c r="B5" s="75" t="s">
        <v>26</v>
      </c>
      <c r="C5" s="72"/>
      <c r="D5" s="85" cm="1">
        <f t="array" ref="D5">SUMPRODUCT(('Budžeta kopsavilkums'!C$7:C$21=B4)*('Budžeta kopsavilkums'!D$7:D$21=B5)*('Budžeta kopsavilkums'!G$7:G$21))</f>
        <v>0</v>
      </c>
      <c r="E5" s="85" t="str" cm="1">
        <f t="array" ref="E5">IFERROR(
  _xlfn.TEXTJOIN(", ", TRUE,
    _xlfn._xlws.FILTER(
      'Budžeta kopsavilkums'!H$7:H$21,
      ('Budžeta kopsavilkums'!C$7:C$21 = B4) *
      ('Budžeta kopsavilkums'!D$7:D$21 = B5)
    )
  ),
  "nav atrasts"
)</f>
        <v>nav atrasts</v>
      </c>
      <c r="F5" s="97">
        <v>1</v>
      </c>
      <c r="G5" s="98" cm="1">
        <f t="array" ref="G5">SUMPRODUCT(
  ('Budžeta kopsavilkums'!C$7:C$21 = B4) *
  ('Budžeta kopsavilkums'!D$7:D$21 = B5) *
  ('Budžeta kopsavilkums'!J$7:J$21)
)</f>
        <v>0</v>
      </c>
      <c r="H5" s="93" t="e">
        <f t="shared" si="0"/>
        <v>#DIV/0!</v>
      </c>
      <c r="I5" s="72"/>
    </row>
    <row r="6" spans="1:9" ht="15.6" customHeight="1" x14ac:dyDescent="0.3">
      <c r="A6" s="73" t="s">
        <v>29</v>
      </c>
      <c r="B6" s="75" t="s">
        <v>30</v>
      </c>
      <c r="C6" s="72"/>
      <c r="D6" s="85" cm="1">
        <f t="array" ref="D6">SUMPRODUCT(
  ('Budžeta kopsavilkums'!C$7:C$21 = B4) *
  ('Budžeta kopsavilkums'!D$7:D$21 = B6) *
  ('Budžeta kopsavilkums'!G$7:G$21)
)</f>
        <v>0</v>
      </c>
      <c r="E6" s="85" t="str" cm="1">
        <f t="array" ref="E6">IFERROR(
  _xlfn.TEXTJOIN(", ", TRUE,
    _xlfn._xlws.FILTER(
      'Budžeta kopsavilkums'!H$7:H$21,
      ('Budžeta kopsavilkums'!C$7:C$21 = B4) *
      ('Budžeta kopsavilkums'!D$7:D$21 = B6)
    )
  ),
  "nav atrasts"
)</f>
        <v>nav atrasts</v>
      </c>
      <c r="F6" s="97">
        <v>1</v>
      </c>
      <c r="G6" s="98" cm="1">
        <f t="array" ref="G6">SUMPRODUCT(
  ('Budžeta kopsavilkums'!C$7:C$21 = B4) *
  ('Budžeta kopsavilkums'!D$7:D$21 = B6) *
  ('Budžeta kopsavilkums'!J$7:J$21)
)</f>
        <v>0</v>
      </c>
      <c r="H6" s="93" t="e">
        <f t="shared" si="0"/>
        <v>#DIV/0!</v>
      </c>
      <c r="I6" s="72"/>
    </row>
    <row r="7" spans="1:9" ht="14.4" x14ac:dyDescent="0.3">
      <c r="A7" s="73" t="s">
        <v>32</v>
      </c>
      <c r="B7" s="75" t="s">
        <v>36</v>
      </c>
      <c r="C7" s="72"/>
      <c r="D7" s="85" cm="1">
        <f t="array" ref="D7">SUMPRODUCT(
  ('Budžeta kopsavilkums'!C$7:C$21 = B4) *
  ('Budžeta kopsavilkums'!D$7:D$21 = B7) *
  ('Budžeta kopsavilkums'!G$7:G$21)
)</f>
        <v>0</v>
      </c>
      <c r="E7" s="85" t="str" cm="1">
        <f t="array" ref="E7">IFERROR(
  _xlfn.TEXTJOIN(", ", TRUE,
    _xlfn._xlws.FILTER(
      'Budžeta kopsavilkums'!H$7:H$21,
      ('Budžeta kopsavilkums'!C$7:C$21 = B4) *
      ('Budžeta kopsavilkums'!D$7:D$21 = B7)
    )
  ),
  "nav atrasts"
)</f>
        <v>nav atrasts</v>
      </c>
      <c r="F7" s="97">
        <v>1</v>
      </c>
      <c r="G7" s="98" cm="1">
        <f t="array" ref="G7">SUMPRODUCT(
  ('Budžeta kopsavilkums'!C$7:C$21 = B4) *
  ('Budžeta kopsavilkums'!D$7:D$21 = B7) *
  ('Budžeta kopsavilkums'!J$7:J$21)
)</f>
        <v>0</v>
      </c>
      <c r="H7" s="93" t="e">
        <f t="shared" si="0"/>
        <v>#DIV/0!</v>
      </c>
      <c r="I7" s="72"/>
    </row>
    <row r="8" spans="1:9" ht="14.4" x14ac:dyDescent="0.3">
      <c r="A8" s="110" t="s">
        <v>275</v>
      </c>
      <c r="B8" s="110" t="s">
        <v>33</v>
      </c>
      <c r="C8" s="111"/>
      <c r="D8" s="114">
        <f>SUM(D9:D11)</f>
        <v>0</v>
      </c>
      <c r="E8" s="114"/>
      <c r="F8" s="112">
        <v>2</v>
      </c>
      <c r="G8" s="115">
        <f>SUM(G9:G11)</f>
        <v>0</v>
      </c>
      <c r="H8" s="116" t="e">
        <f t="shared" ref="H8" si="1">G8*100/$G$124</f>
        <v>#DIV/0!</v>
      </c>
      <c r="I8" s="111"/>
    </row>
    <row r="9" spans="1:9" ht="14.4" x14ac:dyDescent="0.3">
      <c r="A9" s="74" t="s">
        <v>276</v>
      </c>
      <c r="B9" s="75" t="s">
        <v>26</v>
      </c>
      <c r="C9" s="72"/>
      <c r="D9" s="85" cm="1">
        <f t="array" ref="D9">SUMPRODUCT(
  ('Budžeta kopsavilkums'!C$7:C$21 = B8) *
  ('Budžeta kopsavilkums'!D$7:D$21 = B9) *
  ('Budžeta kopsavilkums'!G$7:G$21)
)</f>
        <v>0</v>
      </c>
      <c r="E9" s="85" t="str" cm="1">
        <f t="array" ref="E9">IFERROR(
  _xlfn.TEXTJOIN(", ", TRUE,
    _xlfn._xlws.FILTER(
      'Budžeta kopsavilkums'!H$7:H$21,
      ('Budžeta kopsavilkums'!C$7:C$21 = B8) *
      ('Budžeta kopsavilkums'!D$7:D$21 = B9)
    )
  ),
  "nav atrasts"
)</f>
        <v>nav atrasts</v>
      </c>
      <c r="F9" s="97">
        <v>2</v>
      </c>
      <c r="G9" s="98" cm="1">
        <f t="array" ref="G9">SUMPRODUCT(
  ('Budžeta kopsavilkums'!C$7:C$21 = B8) *
  ('Budžeta kopsavilkums'!D$7:D$21 = B9) *
  ('Budžeta kopsavilkums'!J$7:J$21)
)</f>
        <v>0</v>
      </c>
      <c r="H9" s="93" t="e">
        <f>G9*100/$G$124</f>
        <v>#DIV/0!</v>
      </c>
      <c r="I9" s="72"/>
    </row>
    <row r="10" spans="1:9" ht="14.4" x14ac:dyDescent="0.3">
      <c r="A10" s="74" t="s">
        <v>277</v>
      </c>
      <c r="B10" s="75" t="s">
        <v>30</v>
      </c>
      <c r="C10" s="72"/>
      <c r="D10" s="85" cm="1">
        <f t="array" ref="D10">SUMPRODUCT(
  ('Budžeta kopsavilkums'!C$7:C$21 = B8) *
  ('Budžeta kopsavilkums'!D$7:D$21 = B10) *
  ('Budžeta kopsavilkums'!G$7:G$21)
)</f>
        <v>0</v>
      </c>
      <c r="E10" s="85" t="str" cm="1">
        <f t="array" ref="E10">IFERROR(
  _xlfn.TEXTJOIN(", ", TRUE,
    _xlfn._xlws.FILTER(
      'Budžeta kopsavilkums'!H$7:H$21,
      ('Budžeta kopsavilkums'!C$7:C$21 = B8) *
      ('Budžeta kopsavilkums'!D$7:D$21 = B10)
    )
  ),
  "nav atrasts"
)</f>
        <v>nav atrasts</v>
      </c>
      <c r="F10" s="97">
        <v>2</v>
      </c>
      <c r="G10" s="98" cm="1">
        <f t="array" ref="G10">SUMPRODUCT(
  ('Budžeta kopsavilkums'!C$7:C$21 = B8) *
  ('Budžeta kopsavilkums'!D$7:D$21 = B10) *
  ('Budžeta kopsavilkums'!J$7:J$21)
)</f>
        <v>0</v>
      </c>
      <c r="H10" s="93" t="e">
        <f>G10*100/$H$124</f>
        <v>#DIV/0!</v>
      </c>
      <c r="I10" s="72"/>
    </row>
    <row r="11" spans="1:9" ht="14.4" x14ac:dyDescent="0.3">
      <c r="A11" s="74" t="s">
        <v>278</v>
      </c>
      <c r="B11" s="75" t="s">
        <v>36</v>
      </c>
      <c r="C11" s="72"/>
      <c r="D11" s="85" cm="1">
        <f t="array" ref="D11">SUMPRODUCT(
  ('Budžeta kopsavilkums'!C$7:C$21 = B8) *
  ('Budžeta kopsavilkums'!D$7:D$21 = B11) *
  ('Budžeta kopsavilkums'!G$7:G$21)
)</f>
        <v>0</v>
      </c>
      <c r="E11" s="85" t="str" cm="1">
        <f t="array" ref="E11">IFERROR(
  _xlfn.TEXTJOIN(", ", TRUE,
    _xlfn._xlws.FILTER(
      'Budžeta kopsavilkums'!H$7:H$21,
      ('Budžeta kopsavilkums'!C$7:C$21 = B8) *
      ('Budžeta kopsavilkums'!D$7:D$21 = B11)
    )
  ),
  "nav atrasts"
)</f>
        <v>nav atrasts</v>
      </c>
      <c r="F11" s="97">
        <v>2</v>
      </c>
      <c r="G11" s="98" cm="1">
        <f t="array" ref="G11">SUMPRODUCT(
  ('Budžeta kopsavilkums'!C$7:C$21 = B8) *
  ('Budžeta kopsavilkums'!D$7:D$21 = B11) *
  ('Budžeta kopsavilkums'!J$7:J$21)
)</f>
        <v>0</v>
      </c>
      <c r="H11" s="93" t="e">
        <f>G11*100/$G$124</f>
        <v>#DIV/0!</v>
      </c>
      <c r="I11" s="72"/>
    </row>
    <row r="12" spans="1:9" ht="14.4" x14ac:dyDescent="0.3">
      <c r="A12" s="110" t="s">
        <v>279</v>
      </c>
      <c r="B12" s="110" t="s">
        <v>244</v>
      </c>
      <c r="C12" s="111"/>
      <c r="D12" s="114">
        <f>SUM(D13:D15)</f>
        <v>0</v>
      </c>
      <c r="E12" s="114"/>
      <c r="F12" s="112">
        <v>3</v>
      </c>
      <c r="G12" s="115">
        <f>SUM(G13:G15)</f>
        <v>0</v>
      </c>
      <c r="H12" s="116" t="e">
        <f t="shared" ref="H12:H39" si="2">G12*100/$G$124</f>
        <v>#DIV/0!</v>
      </c>
      <c r="I12" s="111"/>
    </row>
    <row r="13" spans="1:9" ht="14.4" x14ac:dyDescent="0.3">
      <c r="A13" s="74" t="s">
        <v>280</v>
      </c>
      <c r="B13" s="75" t="s">
        <v>26</v>
      </c>
      <c r="C13" s="72"/>
      <c r="D13" s="85" cm="1">
        <f t="array" ref="D13">SUMPRODUCT(
  ('Budžeta kopsavilkums'!C$7:C$21 = B12) *
  ('Budžeta kopsavilkums'!D$7:D$21 = B13) *
  ('Budžeta kopsavilkums'!G$7:G$21)
)</f>
        <v>0</v>
      </c>
      <c r="E13" s="85" t="str" cm="1">
        <f t="array" ref="E13">IFERROR(
  _xlfn.TEXTJOIN(", ", TRUE,
    _xlfn._xlws.FILTER(
      'Budžeta kopsavilkums'!H$7:H$21,
      ('Budžeta kopsavilkums'!C$7:C$21 = B12) *
      ('Budžeta kopsavilkums'!D$7:D$21 = B13)
    )
  ),
  "nav atrasts"
)</f>
        <v>nav atrasts</v>
      </c>
      <c r="F13" s="97">
        <v>3</v>
      </c>
      <c r="G13" s="98" cm="1">
        <f t="array" ref="G13">SUMPRODUCT(
  ('Budžeta kopsavilkums'!C$7:C$21 = B12) *
  ('Budžeta kopsavilkums'!D$7:D$21 = B13) *
  ('Budžeta kopsavilkums'!J$7:J$21)
)</f>
        <v>0</v>
      </c>
      <c r="H13" s="93" t="e">
        <f t="shared" ref="H13:H38" si="3">G13*100/$G$124</f>
        <v>#DIV/0!</v>
      </c>
      <c r="I13" s="72"/>
    </row>
    <row r="14" spans="1:9" ht="14.4" x14ac:dyDescent="0.3">
      <c r="A14" s="74" t="s">
        <v>281</v>
      </c>
      <c r="B14" s="75" t="s">
        <v>30</v>
      </c>
      <c r="C14" s="72"/>
      <c r="D14" s="85" cm="1">
        <f t="array" ref="D14">SUMPRODUCT(
  ('Budžeta kopsavilkums'!C$7:C$21 = B12) *
  ('Budžeta kopsavilkums'!D$7:D$21 = B14) *
  ('Budžeta kopsavilkums'!G$7:G$21)
)</f>
        <v>0</v>
      </c>
      <c r="E14" s="85" t="str" cm="1">
        <f t="array" ref="E14">IFERROR(
  _xlfn.TEXTJOIN(", ", TRUE,
    _xlfn._xlws.FILTER(
      'Budžeta kopsavilkums'!H$7:H$21,
      ('Budžeta kopsavilkums'!C$7:C$21 = B12) *
      ('Budžeta kopsavilkums'!D$7:D$21 = B14)
    )
  ),
  "nav atrasts"
)</f>
        <v>nav atrasts</v>
      </c>
      <c r="F14" s="97">
        <v>3</v>
      </c>
      <c r="G14" s="98" cm="1">
        <f t="array" ref="G14">SUMPRODUCT(
  ('Budžeta kopsavilkums'!C$7:C$21 = B12) *
  ('Budžeta kopsavilkums'!D$7:D$21 = B14) *
  ('Budžeta kopsavilkums'!J$7:J$21)
)</f>
        <v>0</v>
      </c>
      <c r="H14" s="93" t="e">
        <f t="shared" si="3"/>
        <v>#DIV/0!</v>
      </c>
      <c r="I14" s="72"/>
    </row>
    <row r="15" spans="1:9" ht="14.4" x14ac:dyDescent="0.3">
      <c r="A15" s="74" t="s">
        <v>282</v>
      </c>
      <c r="B15" s="75" t="s">
        <v>36</v>
      </c>
      <c r="C15" s="72"/>
      <c r="D15" s="85" cm="1">
        <f t="array" ref="D15">SUMPRODUCT(
  ('Budžeta kopsavilkums'!C$7:C$21 = B12) *
  ('Budžeta kopsavilkums'!D$7:D$21 = B15) *
  ('Budžeta kopsavilkums'!G$7:G$21)
)</f>
        <v>0</v>
      </c>
      <c r="E15" s="85" t="str" cm="1">
        <f t="array" ref="E15">IFERROR(
  _xlfn.TEXTJOIN(", ", TRUE,
    _xlfn._xlws.FILTER(
      'Budžeta kopsavilkums'!H$7:H$21,
      ('Budžeta kopsavilkums'!C$7:C$21 = B12) *
      ('Budžeta kopsavilkums'!D$7:D$21 = B15)
    )
  ),
  "nav atrasts"
)</f>
        <v>nav atrasts</v>
      </c>
      <c r="F15" s="97">
        <v>3</v>
      </c>
      <c r="G15" s="98" cm="1">
        <f t="array" ref="G15">SUMPRODUCT(
  ('Budžeta kopsavilkums'!C$7:C$21 = B12) *
  ('Budžeta kopsavilkums'!D$7:D$21 = B15) *
  ('Budžeta kopsavilkums'!J$7:J$21)
)</f>
        <v>0</v>
      </c>
      <c r="H15" s="93" t="e">
        <f t="shared" si="3"/>
        <v>#DIV/0!</v>
      </c>
      <c r="I15" s="72"/>
    </row>
    <row r="16" spans="1:9" ht="28.8" x14ac:dyDescent="0.3">
      <c r="A16" s="70" t="s">
        <v>283</v>
      </c>
      <c r="B16" s="76" t="s">
        <v>284</v>
      </c>
      <c r="C16" s="77"/>
      <c r="D16" s="78"/>
      <c r="E16" s="78"/>
      <c r="F16" s="99"/>
      <c r="G16" s="95">
        <f>'Budžeta kopsavilkums'!J22</f>
        <v>0</v>
      </c>
      <c r="H16" s="92" t="e">
        <f t="shared" si="3"/>
        <v>#DIV/0!</v>
      </c>
      <c r="I16" s="79"/>
    </row>
    <row r="17" spans="1:9" ht="43.2" x14ac:dyDescent="0.3">
      <c r="A17" s="70" t="s">
        <v>285</v>
      </c>
      <c r="B17" s="76" t="s">
        <v>50</v>
      </c>
      <c r="C17" s="77"/>
      <c r="D17" s="78"/>
      <c r="E17" s="78"/>
      <c r="F17" s="99"/>
      <c r="G17" s="95">
        <f>'Budžeta kopsavilkums'!J23</f>
        <v>0</v>
      </c>
      <c r="H17" s="92" t="e">
        <f t="shared" si="3"/>
        <v>#DIV/0!</v>
      </c>
      <c r="I17" s="79"/>
    </row>
    <row r="18" spans="1:9" ht="14.4" x14ac:dyDescent="0.3">
      <c r="A18" s="110" t="s">
        <v>53</v>
      </c>
      <c r="B18" s="110" t="s">
        <v>25</v>
      </c>
      <c r="C18" s="113"/>
      <c r="D18" s="114">
        <f>SUM(D19:D21)</f>
        <v>0</v>
      </c>
      <c r="E18" s="114"/>
      <c r="F18" s="112">
        <v>1</v>
      </c>
      <c r="G18" s="115">
        <f>SUM(G19:G21)</f>
        <v>0</v>
      </c>
      <c r="H18" s="116" t="e">
        <f t="shared" si="3"/>
        <v>#DIV/0!</v>
      </c>
      <c r="I18" s="117"/>
    </row>
    <row r="19" spans="1:9" ht="14.4" x14ac:dyDescent="0.3">
      <c r="A19" s="74" t="s">
        <v>286</v>
      </c>
      <c r="B19" s="75" t="s">
        <v>26</v>
      </c>
      <c r="C19" s="81"/>
      <c r="D19" s="83" cm="1">
        <f t="array" ref="D19">SUMPRODUCT(('Budžeta kopsavilkums'!C$24:C$53=B18)*('Budžeta kopsavilkums'!D$24:D$53=B19)*('Budžeta kopsavilkums'!G$24:G$53))</f>
        <v>0</v>
      </c>
      <c r="E19" s="83" t="str" cm="1">
        <f t="array" ref="E19">IFERROR(
  _xlfn.TEXTJOIN(", ", TRUE,
    _xlfn._xlws.FILTER(
      'Budžeta kopsavilkums'!H$24:H$53,
      ('Budžeta kopsavilkums'!C$24:C$53 = B18) *
      ('Budžeta kopsavilkums'!D$24:D$53 = B19)
    )
  ),
  "nav atrasts"
)</f>
        <v>nav atrasts</v>
      </c>
      <c r="F19" s="97">
        <v>1</v>
      </c>
      <c r="G19" s="100" cm="1">
        <f t="array" ref="G19">SUMPRODUCT(
  ('Budžeta kopsavilkums'!C$24:C$53 = B18) *
  ('Budžeta kopsavilkums'!D$24:D$53 = B19) *
  ('Budžeta kopsavilkums'!J$24:J$53)
)</f>
        <v>0</v>
      </c>
      <c r="H19" s="93" t="e">
        <f t="shared" si="3"/>
        <v>#DIV/0!</v>
      </c>
      <c r="I19" s="82"/>
    </row>
    <row r="20" spans="1:9" ht="14.4" x14ac:dyDescent="0.3">
      <c r="A20" s="74" t="s">
        <v>287</v>
      </c>
      <c r="B20" s="75" t="s">
        <v>30</v>
      </c>
      <c r="C20" s="81"/>
      <c r="D20" s="83" cm="1">
        <f t="array" ref="D20">SUMPRODUCT(('Budžeta kopsavilkums'!C$24:C$53=B18)*('Budžeta kopsavilkums'!D$24:D$53=B20)*('Budžeta kopsavilkums'!G$24:G$53))</f>
        <v>0</v>
      </c>
      <c r="E20" s="83" t="str" cm="1">
        <f t="array" ref="E20">IFERROR(
  _xlfn.TEXTJOIN(", ", TRUE,
    _xlfn._xlws.FILTER(
      'Budžeta kopsavilkums'!H$24:H$53,
      ('Budžeta kopsavilkums'!C$24:C$53 = B18) *
      ('Budžeta kopsavilkums'!D$24:D$53 = B20)
    )
  ),
  "nav atrasts"
)</f>
        <v>nav atrasts</v>
      </c>
      <c r="F20" s="97">
        <v>1</v>
      </c>
      <c r="G20" s="100" cm="1">
        <f t="array" ref="G20">SUMPRODUCT(
  ('Budžeta kopsavilkums'!C$24:C$53 = B18) *
  ('Budžeta kopsavilkums'!D$24:D$53 = B20) *
  ('Budžeta kopsavilkums'!J$24:J$53)
)</f>
        <v>0</v>
      </c>
      <c r="H20" s="93" t="e">
        <f t="shared" si="3"/>
        <v>#DIV/0!</v>
      </c>
      <c r="I20" s="82"/>
    </row>
    <row r="21" spans="1:9" ht="14.4" x14ac:dyDescent="0.3">
      <c r="A21" s="74" t="s">
        <v>288</v>
      </c>
      <c r="B21" s="75" t="s">
        <v>36</v>
      </c>
      <c r="C21" s="81"/>
      <c r="D21" s="83" cm="1">
        <f t="array" ref="D21">SUMPRODUCT(('Budžeta kopsavilkums'!C$24:C$53=B18)*('Budžeta kopsavilkums'!D$24:D$53=B21)*('Budžeta kopsavilkums'!G$24:G$53))</f>
        <v>0</v>
      </c>
      <c r="E21" s="83" t="str" cm="1">
        <f t="array" ref="E21">IFERROR(
  _xlfn.TEXTJOIN(", ", TRUE,
    _xlfn._xlws.FILTER(
      'Budžeta kopsavilkums'!H$24:H$53,
      ('Budžeta kopsavilkums'!C$24:C$53 = B18) *
      ('Budžeta kopsavilkums'!D$24:D$53 = B21)
    )
  ),
  "nav atrasts"
)</f>
        <v>nav atrasts</v>
      </c>
      <c r="F21" s="97">
        <v>1</v>
      </c>
      <c r="G21" s="100" cm="1">
        <f t="array" ref="G21">SUMPRODUCT(
  ('Budžeta kopsavilkums'!C$24:C$53 = B18) *
  ('Budžeta kopsavilkums'!D$24:D$53 = B21) *
  ('Budžeta kopsavilkums'!J$24:J$53)
)</f>
        <v>0</v>
      </c>
      <c r="H21" s="93" t="e">
        <f t="shared" si="3"/>
        <v>#DIV/0!</v>
      </c>
      <c r="I21" s="82"/>
    </row>
    <row r="22" spans="1:9" ht="14.4" x14ac:dyDescent="0.3">
      <c r="A22" s="110" t="s">
        <v>54</v>
      </c>
      <c r="B22" s="110" t="s">
        <v>33</v>
      </c>
      <c r="C22" s="113"/>
      <c r="D22" s="114">
        <f>SUM(D23:D25)</f>
        <v>0</v>
      </c>
      <c r="E22" s="114"/>
      <c r="F22" s="112">
        <v>2</v>
      </c>
      <c r="G22" s="115">
        <f>SUM(G23:G25)</f>
        <v>0</v>
      </c>
      <c r="H22" s="116" t="e">
        <f t="shared" si="3"/>
        <v>#DIV/0!</v>
      </c>
      <c r="I22" s="117"/>
    </row>
    <row r="23" spans="1:9" ht="14.4" x14ac:dyDescent="0.3">
      <c r="A23" s="74" t="s">
        <v>289</v>
      </c>
      <c r="B23" s="75" t="s">
        <v>26</v>
      </c>
      <c r="C23" s="81"/>
      <c r="D23" s="83" cm="1">
        <f t="array" ref="D23">SUMPRODUCT(('Budžeta kopsavilkums'!C$24:C$53=B22)*('Budžeta kopsavilkums'!D$24:D$53=B23)*('Budžeta kopsavilkums'!G$24:G$53))</f>
        <v>0</v>
      </c>
      <c r="E23" s="83" t="str" cm="1">
        <f t="array" ref="E23">IFERROR(
  _xlfn.TEXTJOIN(", ", TRUE,
    _xlfn._xlws.FILTER(
      'Budžeta kopsavilkums'!H$24:H$53,
      ('Budžeta kopsavilkums'!C$24:C$53 = B22) *
      ('Budžeta kopsavilkums'!D$24:D$53 = B23)
    )
  ),
  "nav atrasts"
)</f>
        <v>nav atrasts</v>
      </c>
      <c r="F23" s="97">
        <v>2</v>
      </c>
      <c r="G23" s="100" cm="1">
        <f t="array" ref="G23">SUMPRODUCT(
  ('Budžeta kopsavilkums'!C$24:C$53 = B22) *
  ('Budžeta kopsavilkums'!D$24:D$53 = B23) *
  ('Budžeta kopsavilkums'!J$24:J$53)
)</f>
        <v>0</v>
      </c>
      <c r="H23" s="93" t="e">
        <f t="shared" si="3"/>
        <v>#DIV/0!</v>
      </c>
      <c r="I23" s="82"/>
    </row>
    <row r="24" spans="1:9" ht="14.4" x14ac:dyDescent="0.3">
      <c r="A24" s="74" t="s">
        <v>290</v>
      </c>
      <c r="B24" s="75" t="s">
        <v>30</v>
      </c>
      <c r="C24" s="81"/>
      <c r="D24" s="83" cm="1">
        <f t="array" ref="D24">SUMPRODUCT(('Budžeta kopsavilkums'!C$24:C$53=B22)*('Budžeta kopsavilkums'!D$24:D$53=B24)*('Budžeta kopsavilkums'!G$24:G$53))</f>
        <v>0</v>
      </c>
      <c r="E24" s="83" t="str" cm="1">
        <f t="array" ref="E24">IFERROR(
  _xlfn.TEXTJOIN(", ", TRUE,
    _xlfn._xlws.FILTER(
      'Budžeta kopsavilkums'!H$24:H$53,
      ('Budžeta kopsavilkums'!C$24:C$53 = B22) *
      ('Budžeta kopsavilkums'!D$24:D$53 = B24)
    )
  ),
  "nav atrasts"
)</f>
        <v>nav atrasts</v>
      </c>
      <c r="F24" s="97">
        <v>2</v>
      </c>
      <c r="G24" s="100" cm="1">
        <f t="array" ref="G24">SUMPRODUCT(
  ('Budžeta kopsavilkums'!C$24:C$53 = B22) *
  ('Budžeta kopsavilkums'!D$24:D$53 = B24) *
  ('Budžeta kopsavilkums'!J$24:J$53)
)</f>
        <v>0</v>
      </c>
      <c r="H24" s="93" t="e">
        <f t="shared" si="3"/>
        <v>#DIV/0!</v>
      </c>
      <c r="I24" s="82"/>
    </row>
    <row r="25" spans="1:9" ht="14.4" x14ac:dyDescent="0.3">
      <c r="A25" s="74" t="s">
        <v>291</v>
      </c>
      <c r="B25" s="75" t="s">
        <v>36</v>
      </c>
      <c r="C25" s="81"/>
      <c r="D25" s="83" cm="1">
        <f t="array" ref="D25">SUMPRODUCT(('Budžeta kopsavilkums'!C$24:C$53=B22)*('Budžeta kopsavilkums'!D$24:D$53=B25)*('Budžeta kopsavilkums'!G$24:G$53))</f>
        <v>0</v>
      </c>
      <c r="E25" s="83" t="str" cm="1">
        <f t="array" ref="E25">IFERROR(
  _xlfn.TEXTJOIN(", ", TRUE,
    _xlfn._xlws.FILTER(
      'Budžeta kopsavilkums'!H$24:H$53,
      ('Budžeta kopsavilkums'!C$24:C$53 = B22) *
      ('Budžeta kopsavilkums'!D$24:D$53 = B25)
    )
  ),
  "nav atrasts"
)</f>
        <v>nav atrasts</v>
      </c>
      <c r="F25" s="97">
        <v>2</v>
      </c>
      <c r="G25" s="100" cm="1">
        <f t="array" ref="G25">SUMPRODUCT(
  ('Budžeta kopsavilkums'!C$24:C$53 = B22) *
  ('Budžeta kopsavilkums'!D$24:D$53 = B25) *
  ('Budžeta kopsavilkums'!J$24:J$53)
)</f>
        <v>0</v>
      </c>
      <c r="H25" s="93" t="e">
        <f t="shared" si="3"/>
        <v>#DIV/0!</v>
      </c>
      <c r="I25" s="82"/>
    </row>
    <row r="26" spans="1:9" ht="14.4" x14ac:dyDescent="0.3">
      <c r="A26" s="110" t="s">
        <v>55</v>
      </c>
      <c r="B26" s="110" t="s">
        <v>244</v>
      </c>
      <c r="C26" s="113"/>
      <c r="D26" s="114">
        <f>SUM(D27:D29)</f>
        <v>0</v>
      </c>
      <c r="E26" s="114"/>
      <c r="F26" s="112">
        <v>3</v>
      </c>
      <c r="G26" s="115">
        <f>SUM(G27:G29)</f>
        <v>0</v>
      </c>
      <c r="H26" s="116" t="e">
        <f t="shared" si="3"/>
        <v>#DIV/0!</v>
      </c>
      <c r="I26" s="117"/>
    </row>
    <row r="27" spans="1:9" ht="14.4" x14ac:dyDescent="0.3">
      <c r="A27" s="74" t="s">
        <v>292</v>
      </c>
      <c r="B27" s="75" t="s">
        <v>26</v>
      </c>
      <c r="C27" s="81"/>
      <c r="D27" s="83" cm="1">
        <f t="array" ref="D27">SUMPRODUCT(('Budžeta kopsavilkums'!C$24:C$53=B26)*('Budžeta kopsavilkums'!D$24:D$53=B27)*('Budžeta kopsavilkums'!G$24:G$53))</f>
        <v>0</v>
      </c>
      <c r="E27" s="83" t="str" cm="1">
        <f t="array" ref="E27">IFERROR(
  _xlfn.TEXTJOIN(", ", TRUE,
    _xlfn._xlws.FILTER(
      'Budžeta kopsavilkums'!H$24:H$53,
      ('Budžeta kopsavilkums'!C$24:C$53 = B26) *
      ('Budžeta kopsavilkums'!D$24:D$53 = B27)
    )
  ),
  "nav atrasts"
)</f>
        <v>nav atrasts</v>
      </c>
      <c r="F27" s="97">
        <v>3</v>
      </c>
      <c r="G27" s="100" cm="1">
        <f t="array" ref="G27">SUMPRODUCT(
  ('Budžeta kopsavilkums'!C$24:C$53 = B26) *
  ('Budžeta kopsavilkums'!D$24:D$53 = B27) *
  ('Budžeta kopsavilkums'!J$24:J$53)
)</f>
        <v>0</v>
      </c>
      <c r="H27" s="93" t="e">
        <f t="shared" si="3"/>
        <v>#DIV/0!</v>
      </c>
      <c r="I27" s="82"/>
    </row>
    <row r="28" spans="1:9" ht="14.4" x14ac:dyDescent="0.3">
      <c r="A28" s="74" t="s">
        <v>293</v>
      </c>
      <c r="B28" s="75" t="s">
        <v>30</v>
      </c>
      <c r="C28" s="81"/>
      <c r="D28" s="83" cm="1">
        <f t="array" ref="D28">SUMPRODUCT(('Budžeta kopsavilkums'!C$24:C$53=B26)*('Budžeta kopsavilkums'!D$24:D$53=B28)*('Budžeta kopsavilkums'!G$24:G$53))</f>
        <v>0</v>
      </c>
      <c r="E28" s="83" t="str" cm="1">
        <f t="array" ref="E28">IFERROR(
  _xlfn.TEXTJOIN(", ", TRUE,
    _xlfn._xlws.FILTER(
      'Budžeta kopsavilkums'!H$24:H$53,
      ('Budžeta kopsavilkums'!C$24:C$53 = B26) *
      ('Budžeta kopsavilkums'!D$24:D$53 = B28)
    )
  ),
  "nav atrasts"
)</f>
        <v>nav atrasts</v>
      </c>
      <c r="F28" s="97">
        <v>3</v>
      </c>
      <c r="G28" s="100" cm="1">
        <f t="array" ref="G28">SUMPRODUCT(
  ('Budžeta kopsavilkums'!C$24:C$53 = B26) *
  ('Budžeta kopsavilkums'!D$24:D$53 = B28) *
  ('Budžeta kopsavilkums'!J$24:J$53)
)</f>
        <v>0</v>
      </c>
      <c r="H28" s="93" t="e">
        <f t="shared" si="3"/>
        <v>#DIV/0!</v>
      </c>
      <c r="I28" s="82"/>
    </row>
    <row r="29" spans="1:9" ht="14.4" x14ac:dyDescent="0.3">
      <c r="A29" s="74" t="s">
        <v>294</v>
      </c>
      <c r="B29" s="75" t="s">
        <v>36</v>
      </c>
      <c r="C29" s="84"/>
      <c r="D29" s="85" cm="1">
        <f t="array" ref="D29">SUMPRODUCT(('Budžeta kopsavilkums'!C$24:C$53=B26)*('Budžeta kopsavilkums'!D$24:D$53=B29)*('Budžeta kopsavilkums'!G$24:G$53))</f>
        <v>0</v>
      </c>
      <c r="E29" s="85" t="str" cm="1">
        <f t="array" ref="E29">IFERROR(
  _xlfn.TEXTJOIN(", ", TRUE,
    _xlfn._xlws.FILTER(
      'Budžeta kopsavilkums'!H$24:H$53,
      ('Budžeta kopsavilkums'!C$24:C$53 = B26) *
      ('Budžeta kopsavilkums'!D$24:D$53 = B29)
    )
  ),
  "nav atrasts"
)</f>
        <v>nav atrasts</v>
      </c>
      <c r="F29" s="97">
        <v>3</v>
      </c>
      <c r="G29" s="100" cm="1">
        <f t="array" ref="G29">SUMPRODUCT(
  ('Budžeta kopsavilkums'!C$24:C$53 = B26) *
  ('Budžeta kopsavilkums'!D$24:D$53 = B29) *
  ('Budžeta kopsavilkums'!J$24:J$53)
)</f>
        <v>0</v>
      </c>
      <c r="H29" s="93" t="e">
        <f t="shared" si="3"/>
        <v>#DIV/0!</v>
      </c>
      <c r="I29" s="84"/>
    </row>
    <row r="30" spans="1:9" ht="28.8" x14ac:dyDescent="0.3">
      <c r="A30" s="70" t="s">
        <v>295</v>
      </c>
      <c r="B30" s="76" t="s">
        <v>84</v>
      </c>
      <c r="C30" s="77"/>
      <c r="D30" s="78"/>
      <c r="E30" s="78"/>
      <c r="F30" s="99"/>
      <c r="G30" s="95">
        <f>'Budžeta kopsavilkums'!J54</f>
        <v>0</v>
      </c>
      <c r="H30" s="92" t="e">
        <f t="shared" si="3"/>
        <v>#DIV/0!</v>
      </c>
      <c r="I30" s="79"/>
    </row>
    <row r="31" spans="1:9" ht="14.4" x14ac:dyDescent="0.3">
      <c r="A31" s="110" t="s">
        <v>87</v>
      </c>
      <c r="B31" s="110" t="s">
        <v>25</v>
      </c>
      <c r="C31" s="113"/>
      <c r="D31" s="114">
        <f>SUM(D32:D34)</f>
        <v>0</v>
      </c>
      <c r="E31" s="114"/>
      <c r="F31" s="112">
        <v>1</v>
      </c>
      <c r="G31" s="115">
        <f>SUM(G32:G34)</f>
        <v>0</v>
      </c>
      <c r="H31" s="116" t="e">
        <f t="shared" si="3"/>
        <v>#DIV/0!</v>
      </c>
      <c r="I31" s="117"/>
    </row>
    <row r="32" spans="1:9" ht="14.4" x14ac:dyDescent="0.3">
      <c r="A32" s="74" t="s">
        <v>90</v>
      </c>
      <c r="B32" s="75" t="s">
        <v>26</v>
      </c>
      <c r="C32" s="81"/>
      <c r="D32" s="83" cm="1">
        <f t="array" ref="D32">SUMPRODUCT(('Budžeta kopsavilkums'!C$55:C$64=B31)*('Budžeta kopsavilkums'!D$55:D$64=B32)*('Budžeta kopsavilkums'!G$55:G$64))</f>
        <v>0</v>
      </c>
      <c r="E32" s="83" t="str" cm="1">
        <f t="array" ref="E32">IFERROR(
  _xlfn.TEXTJOIN(", ", TRUE,
    _xlfn._xlws.FILTER(
      'Budžeta kopsavilkums'!H$55:H$64,
      ('Budžeta kopsavilkums'!C$55:C$64 = B31) *
      ('Budžeta kopsavilkums'!D$55:D$64 = B32)
    )
  ),
  "nav atrasts"
)</f>
        <v>nav atrasts</v>
      </c>
      <c r="F32" s="97">
        <v>1</v>
      </c>
      <c r="G32" s="100" cm="1">
        <f t="array" ref="G32">SUMPRODUCT(
  ('Budžeta kopsavilkums'!C$55:C$64 = B31) *
  ('Budžeta kopsavilkums'!D$55:D$64 = B32) *
  ('Budžeta kopsavilkums'!J$55:J$64)
)</f>
        <v>0</v>
      </c>
      <c r="H32" s="93" t="e">
        <f t="shared" si="3"/>
        <v>#DIV/0!</v>
      </c>
      <c r="I32" s="82"/>
    </row>
    <row r="33" spans="1:9" ht="14.4" x14ac:dyDescent="0.3">
      <c r="A33" s="74" t="s">
        <v>91</v>
      </c>
      <c r="B33" s="75" t="s">
        <v>30</v>
      </c>
      <c r="C33" s="81"/>
      <c r="D33" s="83" cm="1">
        <f t="array" ref="D33">SUMPRODUCT(('Budžeta kopsavilkums'!C$55:C$64=B31)*('Budžeta kopsavilkums'!D$55:D$64=B33)*('Budžeta kopsavilkums'!G$55:G$64))</f>
        <v>0</v>
      </c>
      <c r="E33" s="83" t="str" cm="1">
        <f t="array" ref="E33">IFERROR(
  _xlfn.TEXTJOIN(", ", TRUE,
    _xlfn._xlws.FILTER(
      'Budžeta kopsavilkums'!H$55:H$64,
      ('Budžeta kopsavilkums'!C$55:C$64 = B31) *
      ('Budžeta kopsavilkums'!D$55:D$64 = B33)
    )
  ),
  "nav atrasts"
)</f>
        <v>nav atrasts</v>
      </c>
      <c r="F33" s="97">
        <v>1</v>
      </c>
      <c r="G33" s="100" cm="1">
        <f t="array" ref="G33">SUMPRODUCT(
  ('Budžeta kopsavilkums'!C$55:C$64 = B31) *
  ('Budžeta kopsavilkums'!D$55:D$64 = B33) *
  ('Budžeta kopsavilkums'!J$55:J$64)
)</f>
        <v>0</v>
      </c>
      <c r="H33" s="93" t="e">
        <f t="shared" si="3"/>
        <v>#DIV/0!</v>
      </c>
      <c r="I33" s="82"/>
    </row>
    <row r="34" spans="1:9" ht="14.4" x14ac:dyDescent="0.3">
      <c r="A34" s="74" t="s">
        <v>92</v>
      </c>
      <c r="B34" s="75" t="s">
        <v>36</v>
      </c>
      <c r="C34" s="81"/>
      <c r="D34" s="83" cm="1">
        <f t="array" ref="D34">SUMPRODUCT(('Budžeta kopsavilkums'!C$55:C$64=B31)*('Budžeta kopsavilkums'!D$55:D$64=B34)*('Budžeta kopsavilkums'!G$55:G$64))</f>
        <v>0</v>
      </c>
      <c r="E34" s="83" t="str" cm="1">
        <f t="array" ref="E34">IFERROR(
  _xlfn.TEXTJOIN(", ", TRUE,
    _xlfn._xlws.FILTER(
      'Budžeta kopsavilkums'!H$55:H$64,
      ('Budžeta kopsavilkums'!C$55:C$64 = B31) *
      ('Budžeta kopsavilkums'!D$55:D$64 = B34)
    )
  ),
  "nav atrasts"
)</f>
        <v>nav atrasts</v>
      </c>
      <c r="F34" s="97">
        <v>1</v>
      </c>
      <c r="G34" s="100" cm="1">
        <f t="array" ref="G34">SUMPRODUCT(
  ('Budžeta kopsavilkums'!C$55:C$64 = B31) *
  ('Budžeta kopsavilkums'!D$55:D$64 = B34) *
  ('Budžeta kopsavilkums'!J$55:J$64)
)</f>
        <v>0</v>
      </c>
      <c r="H34" s="93" t="e">
        <f t="shared" si="3"/>
        <v>#DIV/0!</v>
      </c>
      <c r="I34" s="82"/>
    </row>
    <row r="35" spans="1:9" ht="14.4" x14ac:dyDescent="0.3">
      <c r="A35" s="110" t="s">
        <v>90</v>
      </c>
      <c r="B35" s="110" t="s">
        <v>33</v>
      </c>
      <c r="C35" s="113"/>
      <c r="D35" s="114">
        <f>SUM(D36:D38)</f>
        <v>0</v>
      </c>
      <c r="E35" s="114"/>
      <c r="F35" s="112">
        <v>2</v>
      </c>
      <c r="G35" s="115">
        <f>SUM(G36:G38)</f>
        <v>0</v>
      </c>
      <c r="H35" s="116" t="e">
        <f t="shared" si="3"/>
        <v>#DIV/0!</v>
      </c>
      <c r="I35" s="117"/>
    </row>
    <row r="36" spans="1:9" ht="14.4" x14ac:dyDescent="0.3">
      <c r="A36" s="74" t="s">
        <v>296</v>
      </c>
      <c r="B36" s="75" t="s">
        <v>26</v>
      </c>
      <c r="C36" s="81"/>
      <c r="D36" s="83" cm="1">
        <f t="array" ref="D36">SUMPRODUCT(('Budžeta kopsavilkums'!C$55:C$64=B35)*('Budžeta kopsavilkums'!D$55:D$64=B36)*('Budžeta kopsavilkums'!G$55:G$64))</f>
        <v>0</v>
      </c>
      <c r="E36" s="83" t="str" cm="1">
        <f t="array" ref="E36">IFERROR(
  _xlfn.TEXTJOIN(", ", TRUE,
    _xlfn._xlws.FILTER(
      'Budžeta kopsavilkums'!H$55:H$64,
      ('Budžeta kopsavilkums'!C$55:C$64 = B35) *
      ('Budžeta kopsavilkums'!D$55:D$64 = B36)
    )
  ),
  "nav atrasts"
)</f>
        <v>nav atrasts</v>
      </c>
      <c r="F36" s="97">
        <v>2</v>
      </c>
      <c r="G36" s="100" cm="1">
        <f t="array" ref="G36">SUMPRODUCT(
  ('Budžeta kopsavilkums'!C$55:C$64 = B35) *
  ('Budžeta kopsavilkums'!D$55:D$64 = B36) *
  ('Budžeta kopsavilkums'!J$55:J$64)
)</f>
        <v>0</v>
      </c>
      <c r="H36" s="93" t="e">
        <f t="shared" si="3"/>
        <v>#DIV/0!</v>
      </c>
      <c r="I36" s="82"/>
    </row>
    <row r="37" spans="1:9" ht="14.4" x14ac:dyDescent="0.3">
      <c r="A37" s="74" t="s">
        <v>297</v>
      </c>
      <c r="B37" s="75" t="s">
        <v>30</v>
      </c>
      <c r="C37" s="81"/>
      <c r="D37" s="83" cm="1">
        <f t="array" ref="D37">SUMPRODUCT(('Budžeta kopsavilkums'!C$55:C$64=B35)*('Budžeta kopsavilkums'!D$55:D$64=B37)*('Budžeta kopsavilkums'!G$55:G$64))</f>
        <v>0</v>
      </c>
      <c r="E37" s="83" t="str" cm="1">
        <f t="array" ref="E37">IFERROR(
  _xlfn.TEXTJOIN(", ", TRUE,
    _xlfn._xlws.FILTER(
      'Budžeta kopsavilkums'!H$55:H$64,
      ('Budžeta kopsavilkums'!C$55:C$64 = B35) *
      ('Budžeta kopsavilkums'!D$55:D$64 = B37)
    )
  ),
  "nav atrasts"
)</f>
        <v>nav atrasts</v>
      </c>
      <c r="F37" s="97">
        <v>2</v>
      </c>
      <c r="G37" s="100" cm="1">
        <f t="array" ref="G37">SUMPRODUCT(
  ('Budžeta kopsavilkums'!C$55:C$64 = B35) *
  ('Budžeta kopsavilkums'!D$55:D$64 = B37) *
  ('Budžeta kopsavilkums'!J$55:J$64)
)</f>
        <v>0</v>
      </c>
      <c r="H37" s="93" t="e">
        <f t="shared" si="3"/>
        <v>#DIV/0!</v>
      </c>
      <c r="I37" s="82"/>
    </row>
    <row r="38" spans="1:9" ht="14.4" x14ac:dyDescent="0.3">
      <c r="A38" s="74" t="s">
        <v>298</v>
      </c>
      <c r="B38" s="75" t="s">
        <v>36</v>
      </c>
      <c r="C38" s="81"/>
      <c r="D38" s="83" cm="1">
        <f t="array" ref="D38">SUMPRODUCT(('Budžeta kopsavilkums'!C$55:C$64=B35)*('Budžeta kopsavilkums'!D$55:D$64=B38)*('Budžeta kopsavilkums'!G$55:G$64))</f>
        <v>0</v>
      </c>
      <c r="E38" s="83" t="str" cm="1">
        <f t="array" ref="E38">IFERROR(
  _xlfn.TEXTJOIN(", ", TRUE,
    _xlfn._xlws.FILTER(
      'Budžeta kopsavilkums'!H$55:H$64,
      ('Budžeta kopsavilkums'!C$55:C$64 = B35) *
      ('Budžeta kopsavilkums'!D$55:D$64 = B38)
    )
  ),
  "nav atrasts"
)</f>
        <v>nav atrasts</v>
      </c>
      <c r="F38" s="97">
        <v>2</v>
      </c>
      <c r="G38" s="100" cm="1">
        <f t="array" ref="G38">SUMPRODUCT(
  ('Budžeta kopsavilkums'!C$55:C$64 = B35) *
  ('Budžeta kopsavilkums'!D$55:D$64 = B38) *
  ('Budžeta kopsavilkums'!J$55:J$64)
)</f>
        <v>0</v>
      </c>
      <c r="H38" s="93" t="e">
        <f t="shared" si="3"/>
        <v>#DIV/0!</v>
      </c>
      <c r="I38" s="82"/>
    </row>
    <row r="39" spans="1:9" ht="14.4" x14ac:dyDescent="0.3">
      <c r="A39" s="110" t="s">
        <v>91</v>
      </c>
      <c r="B39" s="110" t="s">
        <v>244</v>
      </c>
      <c r="C39" s="113"/>
      <c r="D39" s="114">
        <f>SUM(D40:D42)</f>
        <v>0</v>
      </c>
      <c r="E39" s="114"/>
      <c r="F39" s="112">
        <v>3</v>
      </c>
      <c r="G39" s="115">
        <f>SUM(G40:G42)</f>
        <v>0</v>
      </c>
      <c r="H39" s="116" t="e">
        <f t="shared" si="2"/>
        <v>#DIV/0!</v>
      </c>
      <c r="I39" s="117"/>
    </row>
    <row r="40" spans="1:9" ht="14.4" x14ac:dyDescent="0.3">
      <c r="A40" s="74" t="s">
        <v>299</v>
      </c>
      <c r="B40" s="75" t="s">
        <v>26</v>
      </c>
      <c r="C40" s="81"/>
      <c r="D40" s="83" cm="1">
        <f t="array" ref="D40">SUMPRODUCT(('Budžeta kopsavilkums'!C$55:C$64=B39)*('Budžeta kopsavilkums'!D$55:D$64=B40)*('Budžeta kopsavilkums'!G$55:G$64))</f>
        <v>0</v>
      </c>
      <c r="E40" s="83" t="str" cm="1">
        <f t="array" ref="E40">IFERROR(
  _xlfn.TEXTJOIN(", ", TRUE,
    _xlfn._xlws.FILTER(
      'Budžeta kopsavilkums'!H$55:H$64,
      ('Budžeta kopsavilkums'!C$55:C$64 = B39) *
      ('Budžeta kopsavilkums'!D$55:D$64 = B40)
    )
  ),
  "nav atrasts"
)</f>
        <v>nav atrasts</v>
      </c>
      <c r="F40" s="97">
        <v>3</v>
      </c>
      <c r="G40" s="100" cm="1">
        <f t="array" ref="G40">SUMPRODUCT(
  ('Budžeta kopsavilkums'!C$55:C$64 = B39) *
  ('Budžeta kopsavilkums'!D$55:D$64 = B40) *
  ('Budžeta kopsavilkums'!J$55:J$64)
)</f>
        <v>0</v>
      </c>
      <c r="H40" s="93" t="e">
        <f t="shared" ref="H40:H52" si="4">G40*100/$G$124</f>
        <v>#DIV/0!</v>
      </c>
      <c r="I40" s="82"/>
    </row>
    <row r="41" spans="1:9" ht="14.4" x14ac:dyDescent="0.3">
      <c r="A41" s="74" t="s">
        <v>300</v>
      </c>
      <c r="B41" s="75" t="s">
        <v>30</v>
      </c>
      <c r="C41" s="81"/>
      <c r="D41" s="83" cm="1">
        <f t="array" ref="D41">SUMPRODUCT(('Budžeta kopsavilkums'!C$55:C$64=B39)*('Budžeta kopsavilkums'!D$55:D$64=B41)*('Budžeta kopsavilkums'!G$55:G$64))</f>
        <v>0</v>
      </c>
      <c r="E41" s="83" t="str" cm="1">
        <f t="array" ref="E41">IFERROR(
  _xlfn.TEXTJOIN(", ", TRUE,
    _xlfn._xlws.FILTER(
      'Budžeta kopsavilkums'!H$55:H$64,
      ('Budžeta kopsavilkums'!C$55:C$64 = B39) *
      ('Budžeta kopsavilkums'!D$55:D$64 = B41)
    )
  ),
  "nav atrasts"
)</f>
        <v>nav atrasts</v>
      </c>
      <c r="F41" s="97">
        <v>3</v>
      </c>
      <c r="G41" s="100" cm="1">
        <f t="array" ref="G41">SUMPRODUCT(
  ('Budžeta kopsavilkums'!C$55:C$64 = B39) *
  ('Budžeta kopsavilkums'!D$55:D$64 = B41) *
  ('Budžeta kopsavilkums'!J$55:J$64)
)</f>
        <v>0</v>
      </c>
      <c r="H41" s="93" t="e">
        <f t="shared" si="4"/>
        <v>#DIV/0!</v>
      </c>
      <c r="I41" s="82"/>
    </row>
    <row r="42" spans="1:9" ht="14.4" x14ac:dyDescent="0.3">
      <c r="A42" s="74" t="s">
        <v>301</v>
      </c>
      <c r="B42" s="75" t="s">
        <v>36</v>
      </c>
      <c r="C42" s="84"/>
      <c r="D42" s="85" cm="1">
        <f t="array" ref="D42">SUMPRODUCT(('Budžeta kopsavilkums'!C$55:C$64=B39)*('Budžeta kopsavilkums'!D$55:D$64=B42)*('Budžeta kopsavilkums'!G$55:G$64))</f>
        <v>0</v>
      </c>
      <c r="E42" s="85" t="str" cm="1">
        <f t="array" ref="E42">IFERROR(
  _xlfn.TEXTJOIN(", ", TRUE,
    _xlfn._xlws.FILTER(
      'Budžeta kopsavilkums'!H$55:H$64,
      ('Budžeta kopsavilkums'!C$55:C$64 = B39) *
      ('Budžeta kopsavilkums'!D$55:D$64 = B42)
    )
  ),
  "nav atrasts"
)</f>
        <v>nav atrasts</v>
      </c>
      <c r="F42" s="97">
        <v>3</v>
      </c>
      <c r="G42" s="100" cm="1">
        <f t="array" ref="G42">SUMPRODUCT(
  ('Budžeta kopsavilkums'!C$55:C$64 = B39) *
  ('Budžeta kopsavilkums'!D$55:D$64 = B42) *
  ('Budžeta kopsavilkums'!J$55:J$64)
)</f>
        <v>0</v>
      </c>
      <c r="H42" s="93" t="e">
        <f t="shared" si="4"/>
        <v>#DIV/0!</v>
      </c>
      <c r="I42" s="84"/>
    </row>
    <row r="43" spans="1:9" ht="28.8" x14ac:dyDescent="0.3">
      <c r="A43" s="70" t="s">
        <v>302</v>
      </c>
      <c r="B43" s="76" t="s">
        <v>303</v>
      </c>
      <c r="C43" s="78"/>
      <c r="D43" s="78"/>
      <c r="E43" s="78"/>
      <c r="F43" s="99"/>
      <c r="G43" s="95">
        <f>'Budžeta kopsavilkums'!J65</f>
        <v>0</v>
      </c>
      <c r="H43" s="92" t="e">
        <f t="shared" si="4"/>
        <v>#DIV/0!</v>
      </c>
      <c r="I43" s="79"/>
    </row>
    <row r="44" spans="1:9" ht="14.4" x14ac:dyDescent="0.3">
      <c r="A44" s="70" t="s">
        <v>304</v>
      </c>
      <c r="B44" s="76" t="s">
        <v>305</v>
      </c>
      <c r="C44" s="78"/>
      <c r="D44" s="78"/>
      <c r="E44" s="78"/>
      <c r="F44" s="99"/>
      <c r="G44" s="96">
        <f>G45+G49+G53</f>
        <v>0</v>
      </c>
      <c r="H44" s="92" t="e">
        <f t="shared" si="4"/>
        <v>#DIV/0!</v>
      </c>
      <c r="I44" s="79"/>
    </row>
    <row r="45" spans="1:9" ht="14.4" x14ac:dyDescent="0.3">
      <c r="A45" s="110" t="s">
        <v>105</v>
      </c>
      <c r="B45" s="110" t="s">
        <v>25</v>
      </c>
      <c r="C45" s="117"/>
      <c r="D45" s="114">
        <f>SUM(D46:D48)</f>
        <v>0</v>
      </c>
      <c r="E45" s="114"/>
      <c r="F45" s="112">
        <v>1</v>
      </c>
      <c r="G45" s="115">
        <f>SUM(G46:G48)</f>
        <v>0</v>
      </c>
      <c r="H45" s="116" t="e">
        <f t="shared" si="4"/>
        <v>#DIV/0!</v>
      </c>
      <c r="I45" s="117"/>
    </row>
    <row r="46" spans="1:9" ht="14.4" x14ac:dyDescent="0.3">
      <c r="A46" s="74" t="s">
        <v>306</v>
      </c>
      <c r="B46" s="75" t="s">
        <v>26</v>
      </c>
      <c r="C46" s="84"/>
      <c r="D46" s="85" cm="1">
        <f t="array" ref="D46">SUMPRODUCT(('Budžeta kopsavilkums'!C$67:C$76=B45)*('Budžeta kopsavilkums'!D$67:D$76=B46)*('Budžeta kopsavilkums'!G$67:G$76))</f>
        <v>0</v>
      </c>
      <c r="E46" s="85" t="str" cm="1">
        <f t="array" ref="E46">IFERROR(
  _xlfn.TEXTJOIN(", ", TRUE,
    _xlfn._xlws.FILTER(
      'Budžeta kopsavilkums'!H$67:H$76,
      ('Budžeta kopsavilkums'!C$67:C$76 = B45) *
      ('Budžeta kopsavilkums'!D$67:D$76 = B46)
    )
  ),
  "nav atrasts"
)</f>
        <v>nav atrasts</v>
      </c>
      <c r="F46" s="97">
        <v>1</v>
      </c>
      <c r="G46" s="98" cm="1">
        <f t="array" ref="G46">SUMPRODUCT(
  ('Budžeta kopsavilkums'!C$67:C$76 = B45) *
  ('Budžeta kopsavilkums'!D$67:D$76 = B46) *
  ('Budžeta kopsavilkums'!J$67:J$76)
)</f>
        <v>0</v>
      </c>
      <c r="H46" s="93" t="e">
        <f t="shared" si="4"/>
        <v>#DIV/0!</v>
      </c>
      <c r="I46" s="84"/>
    </row>
    <row r="47" spans="1:9" ht="14.4" x14ac:dyDescent="0.3">
      <c r="A47" s="74" t="s">
        <v>307</v>
      </c>
      <c r="B47" s="75" t="s">
        <v>30</v>
      </c>
      <c r="C47" s="84"/>
      <c r="D47" s="85" cm="1">
        <f t="array" ref="D47">SUMPRODUCT(('Budžeta kopsavilkums'!C$67:C$76=B45)*('Budžeta kopsavilkums'!D$67:D$76=B47)*('Budžeta kopsavilkums'!G$67:G$76))</f>
        <v>0</v>
      </c>
      <c r="E47" s="85" t="str" cm="1">
        <f t="array" ref="E47">IFERROR(
  _xlfn.TEXTJOIN(", ", TRUE,
    _xlfn._xlws.FILTER(
      'Budžeta kopsavilkums'!H$67:H$76,
      ('Budžeta kopsavilkums'!C$67:C$76 = B45) *
      ('Budžeta kopsavilkums'!D$67:D$76 = B47)
    )
  ),
  "nav atrasts"
)</f>
        <v>nav atrasts</v>
      </c>
      <c r="F47" s="97">
        <v>1</v>
      </c>
      <c r="G47" s="98" cm="1">
        <f t="array" ref="G47">SUMPRODUCT(
  ('Budžeta kopsavilkums'!C$67:C$76 = B45) *
  ('Budžeta kopsavilkums'!D$67:D$76 = B47) *
  ('Budžeta kopsavilkums'!J$67:J$76)
)</f>
        <v>0</v>
      </c>
      <c r="H47" s="93" t="e">
        <f t="shared" si="4"/>
        <v>#DIV/0!</v>
      </c>
      <c r="I47" s="84"/>
    </row>
    <row r="48" spans="1:9" ht="14.4" x14ac:dyDescent="0.3">
      <c r="A48" s="74" t="s">
        <v>308</v>
      </c>
      <c r="B48" s="75" t="s">
        <v>36</v>
      </c>
      <c r="C48" s="84"/>
      <c r="D48" s="85" cm="1">
        <f t="array" ref="D48">SUMPRODUCT(('Budžeta kopsavilkums'!C$67:C$76=B45)*('Budžeta kopsavilkums'!D$67:D$76=B48)*('Budžeta kopsavilkums'!G$67:G$76))</f>
        <v>0</v>
      </c>
      <c r="E48" s="85" t="str" cm="1">
        <f t="array" ref="E48">IFERROR(
  _xlfn.TEXTJOIN(", ", TRUE,
    _xlfn._xlws.FILTER(
      'Budžeta kopsavilkums'!H$67:H$76,
      ('Budžeta kopsavilkums'!C$67:C$76 = B45) *
      ('Budžeta kopsavilkums'!D$67:D$76 = B48)
    )
  ),
  "nav atrasts"
)</f>
        <v>nav atrasts</v>
      </c>
      <c r="F48" s="97">
        <v>1</v>
      </c>
      <c r="G48" s="98" cm="1">
        <f t="array" ref="G48">SUMPRODUCT(
  ('Budžeta kopsavilkums'!C$67:C$76 = B45) *
  ('Budžeta kopsavilkums'!D$67:D$76 = B48) *
  ('Budžeta kopsavilkums'!J$67:J$76)
)</f>
        <v>0</v>
      </c>
      <c r="H48" s="93" t="e">
        <f t="shared" si="4"/>
        <v>#DIV/0!</v>
      </c>
      <c r="I48" s="84"/>
    </row>
    <row r="49" spans="1:9" ht="14.4" x14ac:dyDescent="0.3">
      <c r="A49" s="110" t="s">
        <v>107</v>
      </c>
      <c r="B49" s="110" t="s">
        <v>33</v>
      </c>
      <c r="C49" s="117"/>
      <c r="D49" s="114">
        <f>SUM(D50:D52)</f>
        <v>0</v>
      </c>
      <c r="E49" s="114"/>
      <c r="F49" s="112">
        <v>2</v>
      </c>
      <c r="G49" s="115">
        <f>SUM(G50:G52)</f>
        <v>0</v>
      </c>
      <c r="H49" s="116" t="e">
        <f t="shared" si="4"/>
        <v>#DIV/0!</v>
      </c>
      <c r="I49" s="117"/>
    </row>
    <row r="50" spans="1:9" ht="14.4" x14ac:dyDescent="0.3">
      <c r="A50" s="74" t="s">
        <v>309</v>
      </c>
      <c r="B50" s="75" t="s">
        <v>26</v>
      </c>
      <c r="C50" s="84"/>
      <c r="D50" s="85" cm="1">
        <f t="array" ref="D50">SUMPRODUCT(('Budžeta kopsavilkums'!C$67:C$76=B49)*('Budžeta kopsavilkums'!D$67:D$76=B50)*('Budžeta kopsavilkums'!G$67:G$76))</f>
        <v>0</v>
      </c>
      <c r="E50" s="85" t="str" cm="1">
        <f t="array" ref="E50">IFERROR(
  _xlfn.TEXTJOIN(", ", TRUE,
    _xlfn._xlws.FILTER(
      'Budžeta kopsavilkums'!H$67:H$76,
      ('Budžeta kopsavilkums'!C$67:C$76 = B49) *
      ('Budžeta kopsavilkums'!D$67:D$76 = B50)
    )
  ),
  "nav atrasts"
)</f>
        <v>nav atrasts</v>
      </c>
      <c r="F50" s="97">
        <v>2</v>
      </c>
      <c r="G50" s="98" cm="1">
        <f t="array" ref="G50">SUMPRODUCT(
  ('Budžeta kopsavilkums'!C$67:C$76 = B49) *
  ('Budžeta kopsavilkums'!D$67:D$76 = B50) *
  ('Budžeta kopsavilkums'!J$67:J$76)
)</f>
        <v>0</v>
      </c>
      <c r="H50" s="93" t="e">
        <f t="shared" si="4"/>
        <v>#DIV/0!</v>
      </c>
      <c r="I50" s="84"/>
    </row>
    <row r="51" spans="1:9" ht="14.4" x14ac:dyDescent="0.3">
      <c r="A51" s="74" t="s">
        <v>310</v>
      </c>
      <c r="B51" s="75" t="s">
        <v>30</v>
      </c>
      <c r="C51" s="84"/>
      <c r="D51" s="85" cm="1">
        <f t="array" ref="D51">SUMPRODUCT(('Budžeta kopsavilkums'!C$67:C$76=B49)*('Budžeta kopsavilkums'!D$67:D$76=B51)*('Budžeta kopsavilkums'!G$67:G$76))</f>
        <v>0</v>
      </c>
      <c r="E51" s="85" t="str" cm="1">
        <f t="array" ref="E51">IFERROR(
  _xlfn.TEXTJOIN(", ", TRUE,
    _xlfn._xlws.FILTER(
      'Budžeta kopsavilkums'!H$67:H$76,
      ('Budžeta kopsavilkums'!C$67:C$76 = B49) *
      ('Budžeta kopsavilkums'!D$67:D$76 = B51)
    )
  ),
  "nav atrasts"
)</f>
        <v>nav atrasts</v>
      </c>
      <c r="F51" s="97">
        <v>2</v>
      </c>
      <c r="G51" s="98" cm="1">
        <f t="array" ref="G51">SUMPRODUCT(
  ('Budžeta kopsavilkums'!C$67:C$76 = B49) *
  ('Budžeta kopsavilkums'!D$67:D$76 = B51) *
  ('Budžeta kopsavilkums'!J$67:J$76)
)</f>
        <v>0</v>
      </c>
      <c r="H51" s="93" t="e">
        <f t="shared" si="4"/>
        <v>#DIV/0!</v>
      </c>
      <c r="I51" s="84"/>
    </row>
    <row r="52" spans="1:9" ht="14.4" x14ac:dyDescent="0.3">
      <c r="A52" s="74" t="s">
        <v>311</v>
      </c>
      <c r="B52" s="75" t="s">
        <v>36</v>
      </c>
      <c r="C52" s="84"/>
      <c r="D52" s="85" cm="1">
        <f t="array" ref="D52">SUMPRODUCT(('Budžeta kopsavilkums'!C$67:C$76=B49)*('Budžeta kopsavilkums'!D$67:D$76=B52)*('Budžeta kopsavilkums'!G$67:G$76))</f>
        <v>0</v>
      </c>
      <c r="E52" s="85" t="str" cm="1">
        <f t="array" ref="E52">IFERROR(
  _xlfn.TEXTJOIN(", ", TRUE,
    _xlfn._xlws.FILTER(
      'Budžeta kopsavilkums'!H$67:H$76,
      ('Budžeta kopsavilkums'!C$67:C$76 = B49) *
      ('Budžeta kopsavilkums'!D$67:D$76 = B52)
    )
  ),
  "nav atrasts"
)</f>
        <v>nav atrasts</v>
      </c>
      <c r="F52" s="97">
        <v>2</v>
      </c>
      <c r="G52" s="98" cm="1">
        <f t="array" ref="G52">SUMPRODUCT(
  ('Budžeta kopsavilkums'!C$67:C$76 = B49) *
  ('Budžeta kopsavilkums'!D$67:D$76 = B52) *
  ('Budžeta kopsavilkums'!J$67:J$76)
)</f>
        <v>0</v>
      </c>
      <c r="H52" s="93" t="e">
        <f t="shared" si="4"/>
        <v>#DIV/0!</v>
      </c>
      <c r="I52" s="84"/>
    </row>
    <row r="53" spans="1:9" ht="13.95" customHeight="1" x14ac:dyDescent="0.3">
      <c r="A53" s="110" t="s">
        <v>108</v>
      </c>
      <c r="B53" s="110" t="s">
        <v>244</v>
      </c>
      <c r="C53" s="117"/>
      <c r="D53" s="114">
        <f>SUM(D54:D56)</f>
        <v>0</v>
      </c>
      <c r="E53" s="114"/>
      <c r="F53" s="112">
        <v>3</v>
      </c>
      <c r="G53" s="115">
        <f>SUM(G54:G56)</f>
        <v>0</v>
      </c>
      <c r="H53" s="116" t="e">
        <f t="shared" ref="H53:H56" si="5">G53*100/$G$124</f>
        <v>#DIV/0!</v>
      </c>
      <c r="I53" s="117"/>
    </row>
    <row r="54" spans="1:9" ht="14.4" x14ac:dyDescent="0.3">
      <c r="A54" s="74" t="s">
        <v>312</v>
      </c>
      <c r="B54" s="75" t="s">
        <v>26</v>
      </c>
      <c r="C54" s="84"/>
      <c r="D54" s="85" cm="1">
        <f t="array" ref="D54">SUMPRODUCT(('Budžeta kopsavilkums'!C$67:C$76=B53)*('Budžeta kopsavilkums'!D$67:D$76=B54)*('Budžeta kopsavilkums'!G$67:G$76))</f>
        <v>0</v>
      </c>
      <c r="E54" s="85" t="str" cm="1">
        <f t="array" ref="E54">IFERROR(
  _xlfn.TEXTJOIN(", ", TRUE,
    _xlfn._xlws.FILTER(
      'Budžeta kopsavilkums'!H$67:H$76,
      ('Budžeta kopsavilkums'!C$67:C$76 = B53) *
      ('Budžeta kopsavilkums'!D$67:D$76 = B54)
    )
  ),
  "nav atrasts"
)</f>
        <v>nav atrasts</v>
      </c>
      <c r="F54" s="97">
        <v>3</v>
      </c>
      <c r="G54" s="98" cm="1">
        <f t="array" ref="G54">SUMPRODUCT(
  ('Budžeta kopsavilkums'!C$67:C$76 = B53) *
  ('Budžeta kopsavilkums'!D$67:D$76 = B54) *
  ('Budžeta kopsavilkums'!J$67:J$76)
)</f>
        <v>0</v>
      </c>
      <c r="H54" s="93" t="e">
        <f t="shared" si="5"/>
        <v>#DIV/0!</v>
      </c>
      <c r="I54" s="84"/>
    </row>
    <row r="55" spans="1:9" ht="14.4" x14ac:dyDescent="0.3">
      <c r="A55" s="74" t="s">
        <v>313</v>
      </c>
      <c r="B55" s="75" t="s">
        <v>30</v>
      </c>
      <c r="C55" s="84"/>
      <c r="D55" s="85" cm="1">
        <f t="array" ref="D55">SUMPRODUCT(('Budžeta kopsavilkums'!C$67:C$76=B53)*('Budžeta kopsavilkums'!D$67:D$76=B55)*('Budžeta kopsavilkums'!G$67:G$76))</f>
        <v>0</v>
      </c>
      <c r="E55" s="85" t="str" cm="1">
        <f t="array" ref="E55">IFERROR(
  _xlfn.TEXTJOIN(", ", TRUE,
    _xlfn._xlws.FILTER(
      'Budžeta kopsavilkums'!H$67:H$76,
      ('Budžeta kopsavilkums'!C$67:C$76 = B53) *
      ('Budžeta kopsavilkums'!D$67:D$76 = B55)
    )
  ),
  "nav atrasts"
)</f>
        <v>nav atrasts</v>
      </c>
      <c r="F55" s="97">
        <v>3</v>
      </c>
      <c r="G55" s="98" cm="1">
        <f t="array" ref="G55">SUMPRODUCT(
  ('Budžeta kopsavilkums'!C$67:C$76 = B53) *
  ('Budžeta kopsavilkums'!D$67:D$76 = B55) *
  ('Budžeta kopsavilkums'!J$67:J$76)
)</f>
        <v>0</v>
      </c>
      <c r="H55" s="93" t="e">
        <f t="shared" si="5"/>
        <v>#DIV/0!</v>
      </c>
      <c r="I55" s="84"/>
    </row>
    <row r="56" spans="1:9" ht="14.4" x14ac:dyDescent="0.3">
      <c r="A56" s="74" t="s">
        <v>314</v>
      </c>
      <c r="B56" s="75" t="s">
        <v>36</v>
      </c>
      <c r="C56" s="84"/>
      <c r="D56" s="85" cm="1">
        <f t="array" ref="D56">SUMPRODUCT(('Budžeta kopsavilkums'!C$67:C$76=B53)*('Budžeta kopsavilkums'!D$67:D$76=B56)*('Budžeta kopsavilkums'!G$67:G$76))</f>
        <v>0</v>
      </c>
      <c r="E56" s="85" t="str" cm="1">
        <f t="array" ref="E56">IFERROR(
  _xlfn.TEXTJOIN(", ", TRUE,
    _xlfn._xlws.FILTER(
      'Budžeta kopsavilkums'!H$67:H$76,
      ('Budžeta kopsavilkums'!C$67:C$76 = B53) *
      ('Budžeta kopsavilkums'!D$67:D$76 = B56)
    )
  ),
  "nav atrasts"
)</f>
        <v>nav atrasts</v>
      </c>
      <c r="F56" s="97">
        <v>3</v>
      </c>
      <c r="G56" s="98" cm="1">
        <f t="array" ref="G56">SUMPRODUCT(
  ('Budžeta kopsavilkums'!C$67:C$76 = B53) *
  ('Budžeta kopsavilkums'!D$67:D$76 = B56) *
  ('Budžeta kopsavilkums'!J$67:J$76)
)</f>
        <v>0</v>
      </c>
      <c r="H56" s="93" t="e">
        <f t="shared" si="5"/>
        <v>#DIV/0!</v>
      </c>
      <c r="I56" s="84"/>
    </row>
    <row r="57" spans="1:9" ht="14.4" x14ac:dyDescent="0.3">
      <c r="A57" s="70" t="s">
        <v>315</v>
      </c>
      <c r="B57" s="76" t="s">
        <v>118</v>
      </c>
      <c r="C57" s="78"/>
      <c r="D57" s="78"/>
      <c r="E57" s="78"/>
      <c r="F57" s="99"/>
      <c r="G57" s="96">
        <f>G58+G62+G66</f>
        <v>0</v>
      </c>
      <c r="H57" s="92" t="e">
        <f t="shared" ref="H57:H69" si="6">G57*100/$G$124</f>
        <v>#DIV/0!</v>
      </c>
      <c r="I57" s="79"/>
    </row>
    <row r="58" spans="1:9" ht="14.4" x14ac:dyDescent="0.3">
      <c r="A58" s="110" t="s">
        <v>121</v>
      </c>
      <c r="B58" s="110" t="s">
        <v>25</v>
      </c>
      <c r="C58" s="117"/>
      <c r="D58" s="114">
        <f>SUM(D59:D61)</f>
        <v>0</v>
      </c>
      <c r="E58" s="114"/>
      <c r="F58" s="112">
        <v>1</v>
      </c>
      <c r="G58" s="115">
        <f>SUM(G59:G61)</f>
        <v>0</v>
      </c>
      <c r="H58" s="116" t="e">
        <f t="shared" si="6"/>
        <v>#DIV/0!</v>
      </c>
      <c r="I58" s="117"/>
    </row>
    <row r="59" spans="1:9" ht="14.4" x14ac:dyDescent="0.3">
      <c r="A59" s="74" t="s">
        <v>316</v>
      </c>
      <c r="B59" s="75" t="s">
        <v>26</v>
      </c>
      <c r="C59" s="84"/>
      <c r="D59" s="85" cm="1">
        <f t="array" ref="D59">SUMPRODUCT(('Budžeta kopsavilkums'!C$78:C$97=B58)*('Budžeta kopsavilkums'!D$78:D$97=B59)*('Budžeta kopsavilkums'!G$78:G$97))</f>
        <v>0</v>
      </c>
      <c r="E59" s="85" t="str" cm="1">
        <f t="array" ref="E59">IFERROR(
  INDEX(
    _xlfn._xlws.FILTER(
      'Budžeta kopsavilkums'!H$78:H$97,
      ('Budžeta kopsavilkums'!C$78:C$97 = B58) *
      ('Budžeta kopsavilkums'!D$78:D$97 = B59)
    ),
    1
  ),
  "nav atrasts"
)</f>
        <v>nav atrasts</v>
      </c>
      <c r="F59" s="97">
        <v>1</v>
      </c>
      <c r="G59" s="98" cm="1">
        <f t="array" ref="G59">SUMPRODUCT(
  ('Budžeta kopsavilkums'!C$78:C$97 = B58) *
  ('Budžeta kopsavilkums'!D$78:D$97 = B59) *
  ('Budžeta kopsavilkums'!J$78:J$97)
)</f>
        <v>0</v>
      </c>
      <c r="H59" s="93" t="e">
        <f t="shared" si="6"/>
        <v>#DIV/0!</v>
      </c>
      <c r="I59" s="84"/>
    </row>
    <row r="60" spans="1:9" ht="14.4" x14ac:dyDescent="0.3">
      <c r="A60" s="74" t="s">
        <v>317</v>
      </c>
      <c r="B60" s="75" t="s">
        <v>30</v>
      </c>
      <c r="C60" s="84"/>
      <c r="D60" s="85" cm="1">
        <f t="array" ref="D60">SUMPRODUCT(('Budžeta kopsavilkums'!C$78:C$97=B58)*('Budžeta kopsavilkums'!D$78:D$97=B60)*('Budžeta kopsavilkums'!G$78:G$97))</f>
        <v>0</v>
      </c>
      <c r="E60" s="85" t="str" cm="1">
        <f t="array" ref="E60">IFERROR(
  INDEX(
    _xlfn._xlws.FILTER(
      'Budžeta kopsavilkums'!H$78:H$97,
      ('Budžeta kopsavilkums'!C$78:C$97 = B58) *
      ('Budžeta kopsavilkums'!D$78:D$97 = B60)
    ),
    1
  ),
  "nav atrasts"
)</f>
        <v>nav atrasts</v>
      </c>
      <c r="F60" s="97">
        <v>1</v>
      </c>
      <c r="G60" s="98" cm="1">
        <f t="array" ref="G60">SUMPRODUCT(
  ('Budžeta kopsavilkums'!C$78:C$97 = B58) *
  ('Budžeta kopsavilkums'!D$78:D$97 = B60) *
  ('Budžeta kopsavilkums'!J$78:J$97)
)</f>
        <v>0</v>
      </c>
      <c r="H60" s="93" t="e">
        <f t="shared" si="6"/>
        <v>#DIV/0!</v>
      </c>
      <c r="I60" s="84"/>
    </row>
    <row r="61" spans="1:9" ht="14.4" x14ac:dyDescent="0.3">
      <c r="A61" s="74" t="s">
        <v>318</v>
      </c>
      <c r="B61" s="75" t="s">
        <v>36</v>
      </c>
      <c r="C61" s="84"/>
      <c r="D61" s="85" cm="1">
        <f t="array" ref="D61">SUMPRODUCT(('Budžeta kopsavilkums'!C$78:C$97=B58)*('Budžeta kopsavilkums'!D$78:D$97=B61)*('Budžeta kopsavilkums'!G$78:G$97))</f>
        <v>0</v>
      </c>
      <c r="E61" s="85" t="str" cm="1">
        <f t="array" ref="E61">IFERROR(
  INDEX(
    _xlfn._xlws.FILTER(
      'Budžeta kopsavilkums'!H$78:H$97,
      ('Budžeta kopsavilkums'!C$78:C$97 = B58) *
      ('Budžeta kopsavilkums'!D$78:D$97 = B61)
    ),
    1
  ),
  "nav atrasts"
)</f>
        <v>nav atrasts</v>
      </c>
      <c r="F61" s="97">
        <v>1</v>
      </c>
      <c r="G61" s="98" cm="1">
        <f t="array" ref="G61">SUMPRODUCT(
  ('Budžeta kopsavilkums'!C$78:C$97 = B58) *
  ('Budžeta kopsavilkums'!D$78:D$97 = B61) *
  ('Budžeta kopsavilkums'!J$78:J$97)
)</f>
        <v>0</v>
      </c>
      <c r="H61" s="93" t="e">
        <f t="shared" si="6"/>
        <v>#DIV/0!</v>
      </c>
      <c r="I61" s="84"/>
    </row>
    <row r="62" spans="1:9" ht="14.4" x14ac:dyDescent="0.3">
      <c r="A62" s="110" t="s">
        <v>122</v>
      </c>
      <c r="B62" s="110" t="s">
        <v>33</v>
      </c>
      <c r="C62" s="117"/>
      <c r="D62" s="114">
        <f>SUM(D63:D65)</f>
        <v>0</v>
      </c>
      <c r="E62" s="114"/>
      <c r="F62" s="112">
        <v>2</v>
      </c>
      <c r="G62" s="115">
        <f>SUM(G63:G65)</f>
        <v>0</v>
      </c>
      <c r="H62" s="116" t="e">
        <f t="shared" si="6"/>
        <v>#DIV/0!</v>
      </c>
      <c r="I62" s="117"/>
    </row>
    <row r="63" spans="1:9" ht="14.4" x14ac:dyDescent="0.3">
      <c r="A63" s="74" t="s">
        <v>319</v>
      </c>
      <c r="B63" s="75" t="s">
        <v>26</v>
      </c>
      <c r="C63" s="84"/>
      <c r="D63" s="85" cm="1">
        <f t="array" ref="D63">SUMPRODUCT(('Budžeta kopsavilkums'!C$78:C$97=B62)*('Budžeta kopsavilkums'!D$78:D$97=B63)*('Budžeta kopsavilkums'!G$78:G$97))</f>
        <v>0</v>
      </c>
      <c r="E63" s="85" t="str" cm="1">
        <f t="array" ref="E63">IFERROR(
  INDEX(
    _xlfn._xlws.FILTER(
      'Budžeta kopsavilkums'!H$78:H$97,
      ('Budžeta kopsavilkums'!C$78:C$97 = B62) *
      ('Budžeta kopsavilkums'!D$78:D$97 = B63)
    ),
    1
  ),
  "nav atrasts"
)</f>
        <v>nav atrasts</v>
      </c>
      <c r="F63" s="97">
        <v>2</v>
      </c>
      <c r="G63" s="98" cm="1">
        <f t="array" ref="G63">SUMPRODUCT(
  ('Budžeta kopsavilkums'!C$78:C$97 = B62) *
  ('Budžeta kopsavilkums'!D$78:D$97 = B63) *
  ('Budžeta kopsavilkums'!J$78:J$97)
)</f>
        <v>0</v>
      </c>
      <c r="H63" s="93" t="e">
        <f t="shared" si="6"/>
        <v>#DIV/0!</v>
      </c>
      <c r="I63" s="84"/>
    </row>
    <row r="64" spans="1:9" ht="14.4" x14ac:dyDescent="0.3">
      <c r="A64" s="74" t="s">
        <v>320</v>
      </c>
      <c r="B64" s="75" t="s">
        <v>30</v>
      </c>
      <c r="C64" s="84"/>
      <c r="D64" s="85" cm="1">
        <f t="array" ref="D64">SUMPRODUCT(('Budžeta kopsavilkums'!C$78:C$97=B62)*('Budžeta kopsavilkums'!D$78:D$97=B64)*('Budžeta kopsavilkums'!G$78:G$97))</f>
        <v>0</v>
      </c>
      <c r="E64" s="85" t="str" cm="1">
        <f t="array" ref="E64">IFERROR(
  INDEX(
    _xlfn._xlws.FILTER(
      'Budžeta kopsavilkums'!H$78:H$97,
      ('Budžeta kopsavilkums'!C$78:C$97 = B62) *
      ('Budžeta kopsavilkums'!D$78:D$97 = B64)
    ),
    1
  ),
  "nav atrasts"
)</f>
        <v>nav atrasts</v>
      </c>
      <c r="F64" s="97">
        <v>2</v>
      </c>
      <c r="G64" s="98" cm="1">
        <f t="array" ref="G64">SUMPRODUCT(
  ('Budžeta kopsavilkums'!C$78:C$97 = B62) *
  ('Budžeta kopsavilkums'!D$78:D$97 = B64) *
  ('Budžeta kopsavilkums'!J$78:J$97)
)</f>
        <v>0</v>
      </c>
      <c r="H64" s="93" t="e">
        <f t="shared" si="6"/>
        <v>#DIV/0!</v>
      </c>
      <c r="I64" s="84"/>
    </row>
    <row r="65" spans="1:9" ht="14.4" x14ac:dyDescent="0.3">
      <c r="A65" s="74" t="s">
        <v>321</v>
      </c>
      <c r="B65" s="75" t="s">
        <v>36</v>
      </c>
      <c r="C65" s="84"/>
      <c r="D65" s="85" cm="1">
        <f t="array" ref="D65">SUMPRODUCT(('Budžeta kopsavilkums'!C$78:C$97=B62)*('Budžeta kopsavilkums'!D$78:D$97=B65)*('Budžeta kopsavilkums'!G$78:G$97))</f>
        <v>0</v>
      </c>
      <c r="E65" s="85" t="str" cm="1">
        <f t="array" ref="E65">IFERROR(
  INDEX(
    _xlfn._xlws.FILTER(
      'Budžeta kopsavilkums'!H$78:H$97,
      ('Budžeta kopsavilkums'!C$78:C$97 = B62) *
      ('Budžeta kopsavilkums'!D$78:D$97 = B65)
    ),
    1
  ),
  "nav atrasts"
)</f>
        <v>nav atrasts</v>
      </c>
      <c r="F65" s="97">
        <v>2</v>
      </c>
      <c r="G65" s="98" cm="1">
        <f t="array" ref="G65">SUMPRODUCT(
  ('Budžeta kopsavilkums'!C$78:C$97 = B62) *
  ('Budžeta kopsavilkums'!D$78:D$97 = B65) *
  ('Budžeta kopsavilkums'!J$78:J$97)
)</f>
        <v>0</v>
      </c>
      <c r="H65" s="93" t="e">
        <f t="shared" si="6"/>
        <v>#DIV/0!</v>
      </c>
      <c r="I65" s="84"/>
    </row>
    <row r="66" spans="1:9" ht="14.4" customHeight="1" x14ac:dyDescent="0.3">
      <c r="A66" s="110" t="s">
        <v>123</v>
      </c>
      <c r="B66" s="110" t="s">
        <v>244</v>
      </c>
      <c r="C66" s="117"/>
      <c r="D66" s="114">
        <f>SUM(D67:D69)</f>
        <v>0</v>
      </c>
      <c r="E66" s="114"/>
      <c r="F66" s="112">
        <v>3</v>
      </c>
      <c r="G66" s="115">
        <f>SUM(G67:G69)</f>
        <v>0</v>
      </c>
      <c r="H66" s="116" t="e">
        <f t="shared" si="6"/>
        <v>#DIV/0!</v>
      </c>
      <c r="I66" s="117"/>
    </row>
    <row r="67" spans="1:9" ht="14.4" x14ac:dyDescent="0.3">
      <c r="A67" s="74" t="s">
        <v>322</v>
      </c>
      <c r="B67" s="75" t="s">
        <v>26</v>
      </c>
      <c r="C67" s="84"/>
      <c r="D67" s="85" cm="1">
        <f t="array" ref="D67">SUMPRODUCT(('Budžeta kopsavilkums'!C$78:C$97=B66)*('Budžeta kopsavilkums'!D$78:D$97=B67)*('Budžeta kopsavilkums'!G$78:G$97))</f>
        <v>0</v>
      </c>
      <c r="E67" s="85" t="str" cm="1">
        <f t="array" ref="E67">IFERROR(
  INDEX(
    _xlfn._xlws.FILTER(
      'Budžeta kopsavilkums'!H$78:H$97,
      ('Budžeta kopsavilkums'!C$78:C$97 = B66) *
      ('Budžeta kopsavilkums'!D$78:D$97 = B67)
    ),
    1
  ),
  "nav atrasts"
)</f>
        <v>nav atrasts</v>
      </c>
      <c r="F67" s="97">
        <v>3</v>
      </c>
      <c r="G67" s="98" cm="1">
        <f t="array" ref="G67">SUMPRODUCT(
  ('Budžeta kopsavilkums'!C$78:C$97 = B66) *
  ('Budžeta kopsavilkums'!D$78:D$97 = B67) *
  ('Budžeta kopsavilkums'!J$78:J$97)
)</f>
        <v>0</v>
      </c>
      <c r="H67" s="93" t="e">
        <f t="shared" si="6"/>
        <v>#DIV/0!</v>
      </c>
      <c r="I67" s="84"/>
    </row>
    <row r="68" spans="1:9" ht="14.4" x14ac:dyDescent="0.3">
      <c r="A68" s="74" t="s">
        <v>323</v>
      </c>
      <c r="B68" s="75" t="s">
        <v>30</v>
      </c>
      <c r="C68" s="84"/>
      <c r="D68" s="85" cm="1">
        <f t="array" ref="D68">SUMPRODUCT(('Budžeta kopsavilkums'!C$78:C$97=B66)*('Budžeta kopsavilkums'!D$78:D$97=B68)*('Budžeta kopsavilkums'!G$78:G$97))</f>
        <v>0</v>
      </c>
      <c r="E68" s="85" t="str" cm="1">
        <f t="array" ref="E68">IFERROR(
  INDEX(
    _xlfn._xlws.FILTER(
      'Budžeta kopsavilkums'!H$78:H$97,
      ('Budžeta kopsavilkums'!C$78:C$97 = B66) *
      ('Budžeta kopsavilkums'!D$78:D$97 = B68)
    ),
    1
  ),
  "nav atrasts"
)</f>
        <v>nav atrasts</v>
      </c>
      <c r="F68" s="97">
        <v>3</v>
      </c>
      <c r="G68" s="98" cm="1">
        <f t="array" ref="G68">SUMPRODUCT(
  ('Budžeta kopsavilkums'!C$78:C$97 = B66) *
  ('Budžeta kopsavilkums'!D$78:D$97 = B68) *
  ('Budžeta kopsavilkums'!J$78:J$97)
)</f>
        <v>0</v>
      </c>
      <c r="H68" s="93" t="e">
        <f t="shared" si="6"/>
        <v>#DIV/0!</v>
      </c>
      <c r="I68" s="84"/>
    </row>
    <row r="69" spans="1:9" ht="14.4" x14ac:dyDescent="0.3">
      <c r="A69" s="74" t="s">
        <v>324</v>
      </c>
      <c r="B69" s="75" t="s">
        <v>36</v>
      </c>
      <c r="C69" s="84"/>
      <c r="D69" s="85" cm="1">
        <f t="array" ref="D69">SUMPRODUCT(('Budžeta kopsavilkums'!C$78:C$97=B66)*('Budžeta kopsavilkums'!D$78:D$97=B69)*('Budžeta kopsavilkums'!G$78:G$97))</f>
        <v>0</v>
      </c>
      <c r="E69" s="85" t="str" cm="1">
        <f t="array" ref="E69">IFERROR(
  INDEX(
    _xlfn._xlws.FILTER(
      'Budžeta kopsavilkums'!H$78:H$97,
      ('Budžeta kopsavilkums'!C$78:C$97 = B66) *
      ('Budžeta kopsavilkums'!D$78:D$97 = B69)
    ),
    1
  ),
  "nav atrasts"
)</f>
        <v>nav atrasts</v>
      </c>
      <c r="F69" s="97">
        <v>3</v>
      </c>
      <c r="G69" s="98" cm="1">
        <f t="array" ref="G69">SUMPRODUCT(
  ('Budžeta kopsavilkums'!C$78:C$97 = B66) *
  ('Budžeta kopsavilkums'!D$78:D$97 = B69) *
  ('Budžeta kopsavilkums'!J$78:J$97)
)</f>
        <v>0</v>
      </c>
      <c r="H69" s="93" t="e">
        <f t="shared" si="6"/>
        <v>#DIV/0!</v>
      </c>
      <c r="I69" s="84"/>
    </row>
    <row r="70" spans="1:9" ht="14.4" x14ac:dyDescent="0.3">
      <c r="A70" s="70" t="s">
        <v>325</v>
      </c>
      <c r="B70" s="76" t="s">
        <v>326</v>
      </c>
      <c r="C70" s="78"/>
      <c r="D70" s="78"/>
      <c r="E70" s="78"/>
      <c r="F70" s="99"/>
      <c r="G70" s="96">
        <f>G71+G75+G79</f>
        <v>0</v>
      </c>
      <c r="H70" s="92" t="e">
        <f t="shared" ref="H70:H82" si="7">G70*100/$G$124</f>
        <v>#DIV/0!</v>
      </c>
      <c r="I70" s="79"/>
    </row>
    <row r="71" spans="1:9" ht="14.4" x14ac:dyDescent="0.3">
      <c r="A71" s="110" t="s">
        <v>143</v>
      </c>
      <c r="B71" s="110" t="s">
        <v>25</v>
      </c>
      <c r="C71" s="114"/>
      <c r="D71" s="114">
        <f>SUM(D72:D74)</f>
        <v>0</v>
      </c>
      <c r="E71" s="114"/>
      <c r="F71" s="112">
        <v>1</v>
      </c>
      <c r="G71" s="115">
        <f>SUM(G72:G74)</f>
        <v>0</v>
      </c>
      <c r="H71" s="116" t="e">
        <f t="shared" si="7"/>
        <v>#DIV/0!</v>
      </c>
      <c r="I71" s="117"/>
    </row>
    <row r="72" spans="1:9" ht="14.4" x14ac:dyDescent="0.3">
      <c r="A72" s="74" t="s">
        <v>327</v>
      </c>
      <c r="B72" s="75" t="s">
        <v>26</v>
      </c>
      <c r="C72" s="83"/>
      <c r="D72" s="83" cm="1">
        <f t="array" ref="D72">SUMPRODUCT(('Budžeta kopsavilkums'!C$99:C$108=B71)*('Budžeta kopsavilkums'!D$99:D$108=B72)*('Budžeta kopsavilkums'!G$99:G$108))</f>
        <v>0</v>
      </c>
      <c r="E72" s="83" t="str" cm="1">
        <f t="array" ref="E72">IFERROR(
  _xlfn.TEXTJOIN(", ", TRUE,
    _xlfn._xlws.FILTER(
      'Budžeta kopsavilkums'!H$99:H$108,
      ('Budžeta kopsavilkums'!C$99:C$108 = B71) *
      ('Budžeta kopsavilkums'!D$99:D$108 = B72)
    )
  ),
  "nav atrasts"
)</f>
        <v>nav atrasts</v>
      </c>
      <c r="F72" s="97">
        <v>1</v>
      </c>
      <c r="G72" s="100" cm="1">
        <f t="array" ref="G72">SUMPRODUCT(
  ('Budžeta kopsavilkums'!C$99:C$108 = B71) *
  ('Budžeta kopsavilkums'!D$99:D$108 = B72) *
  ('Budžeta kopsavilkums'!J$99:J$108)
)</f>
        <v>0</v>
      </c>
      <c r="H72" s="93" t="e">
        <f t="shared" si="7"/>
        <v>#DIV/0!</v>
      </c>
      <c r="I72" s="82"/>
    </row>
    <row r="73" spans="1:9" ht="14.4" x14ac:dyDescent="0.3">
      <c r="A73" s="74" t="s">
        <v>328</v>
      </c>
      <c r="B73" s="75" t="s">
        <v>30</v>
      </c>
      <c r="C73" s="83"/>
      <c r="D73" s="83" cm="1">
        <f t="array" ref="D73">SUMPRODUCT(('Budžeta kopsavilkums'!C$99:C$108=B71)*('Budžeta kopsavilkums'!D$99:D$108=B73)*('Budžeta kopsavilkums'!G$99:G$108))</f>
        <v>0</v>
      </c>
      <c r="E73" s="83" t="str" cm="1">
        <f t="array" ref="E73">IFERROR(
  _xlfn.TEXTJOIN(", ", TRUE,
    _xlfn._xlws.FILTER(
      'Budžeta kopsavilkums'!H$99:H$108,
      ('Budžeta kopsavilkums'!C$99:C$108 = B71) *
      ('Budžeta kopsavilkums'!D$99:D$108 = B73)
    )
  ),
  "nav atrasts"
)</f>
        <v>nav atrasts</v>
      </c>
      <c r="F73" s="97">
        <v>1</v>
      </c>
      <c r="G73" s="100" cm="1">
        <f t="array" ref="G73">SUMPRODUCT(
  ('Budžeta kopsavilkums'!C$99:C$108 = B71) *
  ('Budžeta kopsavilkums'!D$99:D$108 = B73) *
  ('Budžeta kopsavilkums'!J$99:J$108)
)</f>
        <v>0</v>
      </c>
      <c r="H73" s="93" t="e">
        <f t="shared" si="7"/>
        <v>#DIV/0!</v>
      </c>
      <c r="I73" s="82"/>
    </row>
    <row r="74" spans="1:9" ht="14.4" x14ac:dyDescent="0.3">
      <c r="A74" s="74" t="s">
        <v>329</v>
      </c>
      <c r="B74" s="75" t="s">
        <v>36</v>
      </c>
      <c r="C74" s="83"/>
      <c r="D74" s="83" cm="1">
        <f t="array" ref="D74">SUMPRODUCT(('Budžeta kopsavilkums'!C$99:C$108=B71)*('Budžeta kopsavilkums'!D$99:D$108=B74)*('Budžeta kopsavilkums'!G$99:G$108))</f>
        <v>0</v>
      </c>
      <c r="E74" s="83" t="str" cm="1">
        <f t="array" ref="E74">IFERROR(
  _xlfn.TEXTJOIN(", ", TRUE,
    _xlfn._xlws.FILTER(
      'Budžeta kopsavilkums'!H$99:H$108,
      ('Budžeta kopsavilkums'!C$99:C$108 = B71) *
      ('Budžeta kopsavilkums'!D$99:D$108 = B74)
    )
  ),
  "nav atrasts"
)</f>
        <v>nav atrasts</v>
      </c>
      <c r="F74" s="97">
        <v>1</v>
      </c>
      <c r="G74" s="100" cm="1">
        <f t="array" ref="G74">SUMPRODUCT(
  ('Budžeta kopsavilkums'!C$99:C$108 = B71) *
  ('Budžeta kopsavilkums'!D$99:D$108 = B74) *
  ('Budžeta kopsavilkums'!J$99:J$108)
)</f>
        <v>0</v>
      </c>
      <c r="H74" s="93" t="e">
        <f t="shared" si="7"/>
        <v>#DIV/0!</v>
      </c>
      <c r="I74" s="82"/>
    </row>
    <row r="75" spans="1:9" ht="14.4" x14ac:dyDescent="0.3">
      <c r="A75" s="110" t="s">
        <v>146</v>
      </c>
      <c r="B75" s="110" t="s">
        <v>33</v>
      </c>
      <c r="C75" s="114"/>
      <c r="D75" s="114">
        <f>SUM(D76:D78)</f>
        <v>0</v>
      </c>
      <c r="E75" s="114"/>
      <c r="F75" s="112">
        <v>2</v>
      </c>
      <c r="G75" s="115">
        <f>SUM(G76:G78)</f>
        <v>0</v>
      </c>
      <c r="H75" s="116" t="e">
        <f>G75*100/$G$124</f>
        <v>#DIV/0!</v>
      </c>
      <c r="I75" s="117"/>
    </row>
    <row r="76" spans="1:9" ht="14.4" x14ac:dyDescent="0.3">
      <c r="A76" s="74" t="s">
        <v>330</v>
      </c>
      <c r="B76" s="75" t="s">
        <v>26</v>
      </c>
      <c r="C76" s="83"/>
      <c r="D76" s="83" cm="1">
        <f t="array" ref="D76">SUMPRODUCT(('Budžeta kopsavilkums'!C$99:C$108=B75)*('Budžeta kopsavilkums'!D$99:D$108=B76)*('Budžeta kopsavilkums'!G$99:G$108))</f>
        <v>0</v>
      </c>
      <c r="E76" s="83" t="str" cm="1">
        <f t="array" ref="E76">IFERROR(
  _xlfn.TEXTJOIN(", ", TRUE,
    _xlfn._xlws.FILTER(
      'Budžeta kopsavilkums'!H$99:H$108,
      ('Budžeta kopsavilkums'!C$99:C$108 = B75) *
      ('Budžeta kopsavilkums'!D$99:D$108 = B76)
    )
  ),
  "nav atrasts"
)</f>
        <v>nav atrasts</v>
      </c>
      <c r="F76" s="97">
        <v>2</v>
      </c>
      <c r="G76" s="100" cm="1">
        <f t="array" ref="G76">SUMPRODUCT(
  ('Budžeta kopsavilkums'!C$99:C$108 = B75) *
  ('Budžeta kopsavilkums'!D$99:D$108 = B76) *
  ('Budžeta kopsavilkums'!J$99:J$108)
)</f>
        <v>0</v>
      </c>
      <c r="H76" s="93" t="e">
        <f t="shared" si="7"/>
        <v>#DIV/0!</v>
      </c>
      <c r="I76" s="82"/>
    </row>
    <row r="77" spans="1:9" ht="14.4" x14ac:dyDescent="0.3">
      <c r="A77" s="74" t="s">
        <v>331</v>
      </c>
      <c r="B77" s="75" t="s">
        <v>30</v>
      </c>
      <c r="C77" s="83"/>
      <c r="D77" s="83" cm="1">
        <f t="array" ref="D77">SUMPRODUCT(('Budžeta kopsavilkums'!C$99:C$108=B75)*('Budžeta kopsavilkums'!D$99:D$108=B77)*('Budžeta kopsavilkums'!G$99:G$108))</f>
        <v>0</v>
      </c>
      <c r="E77" s="83" t="str" cm="1">
        <f t="array" ref="E77">IFERROR(
  _xlfn.TEXTJOIN(", ", TRUE,
    _xlfn._xlws.FILTER(
      'Budžeta kopsavilkums'!H$99:H$108,
      ('Budžeta kopsavilkums'!C$99:C$108 = B75) *
      ('Budžeta kopsavilkums'!D$99:D$108 = B77)
    )
  ),
  "nav atrasts"
)</f>
        <v>nav atrasts</v>
      </c>
      <c r="F77" s="97">
        <v>2</v>
      </c>
      <c r="G77" s="100" cm="1">
        <f t="array" ref="G77">SUMPRODUCT(
  ('Budžeta kopsavilkums'!C$99:C$108 = B75) *
  ('Budžeta kopsavilkums'!D$99:D$108 = B77) *
  ('Budžeta kopsavilkums'!J$99:J$108)
)</f>
        <v>0</v>
      </c>
      <c r="H77" s="93" t="e">
        <f t="shared" si="7"/>
        <v>#DIV/0!</v>
      </c>
      <c r="I77" s="82"/>
    </row>
    <row r="78" spans="1:9" ht="14.4" x14ac:dyDescent="0.3">
      <c r="A78" s="74" t="s">
        <v>332</v>
      </c>
      <c r="B78" s="75" t="s">
        <v>36</v>
      </c>
      <c r="C78" s="83"/>
      <c r="D78" s="83" cm="1">
        <f t="array" ref="D78">SUMPRODUCT(('Budžeta kopsavilkums'!C$99:C$108=B75)*('Budžeta kopsavilkums'!D$99:D$108=B78)*('Budžeta kopsavilkums'!G$99:G$108))</f>
        <v>0</v>
      </c>
      <c r="E78" s="83" t="str" cm="1">
        <f t="array" ref="E78">IFERROR(
  _xlfn.TEXTJOIN(", ", TRUE,
    _xlfn._xlws.FILTER(
      'Budžeta kopsavilkums'!H$99:H$108,
      ('Budžeta kopsavilkums'!C$99:C$108 = B75) *
      ('Budžeta kopsavilkums'!D$99:D$108 = B78)
    )
  ),
  "nav atrasts"
)</f>
        <v>nav atrasts</v>
      </c>
      <c r="F78" s="97">
        <v>2</v>
      </c>
      <c r="G78" s="100" cm="1">
        <f t="array" ref="G78">SUMPRODUCT(
  ('Budžeta kopsavilkums'!C$99:C$108 = B75) *
  ('Budžeta kopsavilkums'!D$99:D$108 = B78) *
  ('Budžeta kopsavilkums'!J$99:J$108)
)</f>
        <v>0</v>
      </c>
      <c r="H78" s="93" t="e">
        <f t="shared" si="7"/>
        <v>#DIV/0!</v>
      </c>
      <c r="I78" s="82"/>
    </row>
    <row r="79" spans="1:9" ht="14.4" customHeight="1" x14ac:dyDescent="0.3">
      <c r="A79" s="110" t="s">
        <v>147</v>
      </c>
      <c r="B79" s="110" t="s">
        <v>244</v>
      </c>
      <c r="C79" s="114"/>
      <c r="D79" s="114">
        <f>SUM(D80:D82)</f>
        <v>0</v>
      </c>
      <c r="E79" s="114"/>
      <c r="F79" s="112">
        <v>3</v>
      </c>
      <c r="G79" s="115">
        <f>SUM(G80:G82)</f>
        <v>0</v>
      </c>
      <c r="H79" s="116" t="e">
        <f t="shared" si="7"/>
        <v>#DIV/0!</v>
      </c>
      <c r="I79" s="117"/>
    </row>
    <row r="80" spans="1:9" ht="14.4" x14ac:dyDescent="0.3">
      <c r="A80" s="74" t="s">
        <v>333</v>
      </c>
      <c r="B80" s="75" t="s">
        <v>26</v>
      </c>
      <c r="C80" s="83"/>
      <c r="D80" s="83" cm="1">
        <f t="array" ref="D80">SUMPRODUCT(('Budžeta kopsavilkums'!C$99:C$108=B79)*('Budžeta kopsavilkums'!D$99:D$108=B80)*('Budžeta kopsavilkums'!G$99:G$108))</f>
        <v>0</v>
      </c>
      <c r="E80" s="83" t="str" cm="1">
        <f t="array" ref="E80">IFERROR(
  _xlfn.TEXTJOIN(", ", TRUE,
    _xlfn._xlws.FILTER(
      'Budžeta kopsavilkums'!H$99:H$108,
      ('Budžeta kopsavilkums'!C$99:C$108 = B79) *
      ('Budžeta kopsavilkums'!D$99:D$108 = B80)
    )
  ),
  "nav atrasts"
)</f>
        <v>nav atrasts</v>
      </c>
      <c r="F80" s="97">
        <v>3</v>
      </c>
      <c r="G80" s="100" cm="1">
        <f t="array" ref="G80">SUMPRODUCT(
  ('Budžeta kopsavilkums'!C$99:C$108 = B79) *
  ('Budžeta kopsavilkums'!D$99:D$108 = B80) *
  ('Budžeta kopsavilkums'!J$99:J$108)
)</f>
        <v>0</v>
      </c>
      <c r="H80" s="93" t="e">
        <f t="shared" si="7"/>
        <v>#DIV/0!</v>
      </c>
      <c r="I80" s="82"/>
    </row>
    <row r="81" spans="1:9" ht="14.4" x14ac:dyDescent="0.3">
      <c r="A81" s="74" t="s">
        <v>334</v>
      </c>
      <c r="B81" s="75" t="s">
        <v>30</v>
      </c>
      <c r="C81" s="83"/>
      <c r="D81" s="83" cm="1">
        <f t="array" ref="D81">SUMPRODUCT(('Budžeta kopsavilkums'!C$99:C$108=B79)*('Budžeta kopsavilkums'!D$99:D$108=B81)*('Budžeta kopsavilkums'!G$99:G$108))</f>
        <v>0</v>
      </c>
      <c r="E81" s="83" t="str" cm="1">
        <f t="array" ref="E81">IFERROR(
  _xlfn.TEXTJOIN(", ", TRUE,
    _xlfn._xlws.FILTER(
      'Budžeta kopsavilkums'!H$99:H$108,
      ('Budžeta kopsavilkums'!C$99:C$108 = B79) *
      ('Budžeta kopsavilkums'!D$99:D$108 = B81)
    )
  ),
  "nav atrasts"
)</f>
        <v>nav atrasts</v>
      </c>
      <c r="F81" s="97">
        <v>3</v>
      </c>
      <c r="G81" s="100" cm="1">
        <f t="array" ref="G81">SUMPRODUCT(
  ('Budžeta kopsavilkums'!C$99:C$108 = B79) *
  ('Budžeta kopsavilkums'!D$99:D$108 = B81) *
  ('Budžeta kopsavilkums'!J$99:J$108)
)</f>
        <v>0</v>
      </c>
      <c r="H81" s="93" t="e">
        <f t="shared" si="7"/>
        <v>#DIV/0!</v>
      </c>
      <c r="I81" s="82"/>
    </row>
    <row r="82" spans="1:9" ht="12.6" customHeight="1" x14ac:dyDescent="0.3">
      <c r="A82" s="74" t="s">
        <v>335</v>
      </c>
      <c r="B82" s="75" t="s">
        <v>36</v>
      </c>
      <c r="C82" s="84"/>
      <c r="D82" s="85" cm="1">
        <f t="array" ref="D82">SUMPRODUCT(('Budžeta kopsavilkums'!C$99:C$108=B79)*('Budžeta kopsavilkums'!D$99:D$108=B82)*('Budžeta kopsavilkums'!G$99:G$108))</f>
        <v>0</v>
      </c>
      <c r="E82" s="85" t="str" cm="1">
        <f t="array" ref="E82">IFERROR(
  _xlfn.TEXTJOIN(", ", TRUE,
    _xlfn._xlws.FILTER(
      'Budžeta kopsavilkums'!H$99:H$108,
      ('Budžeta kopsavilkums'!C$99:C$108 = B79) *
      ('Budžeta kopsavilkums'!D$99:D$108 = B82)
    )
  ),
  "nav atrasts"
)</f>
        <v>nav atrasts</v>
      </c>
      <c r="F82" s="97">
        <v>3</v>
      </c>
      <c r="G82" s="100" cm="1">
        <f t="array" ref="G82">SUMPRODUCT(
  ('Budžeta kopsavilkums'!C$99:C$108 = B79) *
  ('Budžeta kopsavilkums'!D$99:D$108 = B82) *
  ('Budžeta kopsavilkums'!J$99:J$108)
)</f>
        <v>0</v>
      </c>
      <c r="H82" s="93" t="e">
        <f t="shared" si="7"/>
        <v>#DIV/0!</v>
      </c>
      <c r="I82" s="84"/>
    </row>
    <row r="83" spans="1:9" ht="14.4" x14ac:dyDescent="0.3">
      <c r="A83" s="70" t="s">
        <v>336</v>
      </c>
      <c r="B83" s="76" t="s">
        <v>337</v>
      </c>
      <c r="C83" s="79"/>
      <c r="D83" s="79"/>
      <c r="E83" s="79"/>
      <c r="F83" s="99"/>
      <c r="G83" s="95">
        <f>'Budžeta kopsavilkums'!J109</f>
        <v>0</v>
      </c>
      <c r="H83" s="92" t="e">
        <f t="shared" ref="H83:H84" si="8">G83*100/$G$124</f>
        <v>#DIV/0!</v>
      </c>
      <c r="I83" s="79"/>
    </row>
    <row r="84" spans="1:9" ht="14.4" x14ac:dyDescent="0.3">
      <c r="A84" s="70" t="s">
        <v>158</v>
      </c>
      <c r="B84" s="76" t="s">
        <v>159</v>
      </c>
      <c r="C84" s="79"/>
      <c r="D84" s="79"/>
      <c r="E84" s="79"/>
      <c r="F84" s="99"/>
      <c r="G84" s="96">
        <f>G85+G89+G93</f>
        <v>0</v>
      </c>
      <c r="H84" s="92" t="e">
        <f t="shared" si="8"/>
        <v>#DIV/0!</v>
      </c>
      <c r="I84" s="79"/>
    </row>
    <row r="85" spans="1:9" ht="14.4" x14ac:dyDescent="0.3">
      <c r="A85" s="110" t="s">
        <v>162</v>
      </c>
      <c r="B85" s="110" t="s">
        <v>25</v>
      </c>
      <c r="C85" s="117"/>
      <c r="D85" s="114">
        <f>SUM(D86:D88)</f>
        <v>0</v>
      </c>
      <c r="E85" s="117"/>
      <c r="F85" s="112">
        <v>1</v>
      </c>
      <c r="G85" s="115">
        <f>SUM(G86:G88)</f>
        <v>0</v>
      </c>
      <c r="H85" s="116" t="e">
        <f>G85*100/$G$124</f>
        <v>#DIV/0!</v>
      </c>
      <c r="I85" s="117"/>
    </row>
    <row r="86" spans="1:9" ht="14.4" x14ac:dyDescent="0.3">
      <c r="A86" s="74" t="s">
        <v>338</v>
      </c>
      <c r="B86" s="75" t="s">
        <v>26</v>
      </c>
      <c r="C86" s="82"/>
      <c r="D86" s="83" cm="1">
        <f t="array" ref="D86">SUMPRODUCT(
  ('Budžeta kopsavilkums'!C$111:C$120 = B85) *
  ('Budžeta kopsavilkums'!D$111:D$120 = B86) *
  ('Budžeta kopsavilkums'!G$111:G$120)
)</f>
        <v>0</v>
      </c>
      <c r="E86" s="82" t="str" cm="1">
        <f t="array" ref="E86">IFERROR(
  _xlfn.TEXTJOIN(", ", TRUE,
    _xlfn._xlws.FILTER(
      'Budžeta kopsavilkums'!H$111:H$120,
      ('Budžeta kopsavilkums'!C$111:C$120 = B85) *
      ('Budžeta kopsavilkums'!D$111:D$120 = B86)
    )
  ),
  "nav atrasts"
)</f>
        <v>nav atrasts</v>
      </c>
      <c r="F86" s="97">
        <v>1</v>
      </c>
      <c r="G86" s="100" cm="1">
        <f t="array" ref="G86">SUMPRODUCT(
  ('Budžeta kopsavilkums'!C$111:C$120 = B85) *
  ('Budžeta kopsavilkums'!D$111:D$120 = B86) *
  ('Budžeta kopsavilkums'!J$111:J$120)
)</f>
        <v>0</v>
      </c>
      <c r="H86" s="93" t="e">
        <f t="shared" ref="H86:H96" si="9">G86*100/$G$124</f>
        <v>#DIV/0!</v>
      </c>
      <c r="I86" s="84"/>
    </row>
    <row r="87" spans="1:9" ht="14.4" x14ac:dyDescent="0.3">
      <c r="A87" s="74" t="s">
        <v>339</v>
      </c>
      <c r="B87" s="75" t="s">
        <v>30</v>
      </c>
      <c r="C87" s="82"/>
      <c r="D87" s="83" cm="1">
        <f t="array" ref="D87">SUMPRODUCT(
  ('Budžeta kopsavilkums'!C$111:C$120 = B85) *
  ('Budžeta kopsavilkums'!D$111:D$120 = B87) *
  ('Budžeta kopsavilkums'!G$111:G$120)
)</f>
        <v>0</v>
      </c>
      <c r="E87" s="82" t="str" cm="1">
        <f t="array" ref="E87">IFERROR(
  _xlfn.TEXTJOIN(", ", TRUE,
    _xlfn._xlws.FILTER(
      'Budžeta kopsavilkums'!H$111:H$120,
      ('Budžeta kopsavilkums'!C$111:C$120 = B85) *
      ('Budžeta kopsavilkums'!D$111:D$120 = B87)
    )
  ),
  "nav atrasts"
)</f>
        <v>nav atrasts</v>
      </c>
      <c r="F87" s="97">
        <v>1</v>
      </c>
      <c r="G87" s="100" cm="1">
        <f t="array" ref="G87">SUMPRODUCT(
  ('Budžeta kopsavilkums'!C$111:C$120 = B85) *
  ('Budžeta kopsavilkums'!D$111:D$120 = B87) *
  ('Budžeta kopsavilkums'!J$111:J$120)
)</f>
        <v>0</v>
      </c>
      <c r="H87" s="93" t="e">
        <f t="shared" si="9"/>
        <v>#DIV/0!</v>
      </c>
      <c r="I87" s="84"/>
    </row>
    <row r="88" spans="1:9" ht="14.4" x14ac:dyDescent="0.3">
      <c r="A88" s="74" t="s">
        <v>340</v>
      </c>
      <c r="B88" s="75" t="s">
        <v>36</v>
      </c>
      <c r="C88" s="82"/>
      <c r="D88" s="83" cm="1">
        <f t="array" ref="D88">SUMPRODUCT(
  ('Budžeta kopsavilkums'!C$111:C$120 = B85) *
  ('Budžeta kopsavilkums'!D$111:D$120 = B88) *
  ('Budžeta kopsavilkums'!G$111:G$120)
)</f>
        <v>0</v>
      </c>
      <c r="E88" s="82" t="str" cm="1">
        <f t="array" ref="E88">IFERROR(
  _xlfn.TEXTJOIN(", ", TRUE,
    _xlfn._xlws.FILTER(
      'Budžeta kopsavilkums'!H$111:H$120,
      ('Budžeta kopsavilkums'!C$111:C$120 = B85) *
      ('Budžeta kopsavilkums'!D$111:D$120 = B88)
    )
  ),
  "nav atrasts"
)</f>
        <v>nav atrasts</v>
      </c>
      <c r="F88" s="97">
        <v>1</v>
      </c>
      <c r="G88" s="102" cm="1">
        <f t="array" ref="G88">SUMPRODUCT(
  ('Budžeta kopsavilkums'!C$111:C$120 = B85) *
  ('Budžeta kopsavilkums'!D$111:D$120 = B88) *
  ('Budžeta kopsavilkums'!J$111:J$120)
)</f>
        <v>0</v>
      </c>
      <c r="H88" s="93" t="e">
        <f t="shared" si="9"/>
        <v>#DIV/0!</v>
      </c>
      <c r="I88" s="84"/>
    </row>
    <row r="89" spans="1:9" ht="14.4" x14ac:dyDescent="0.3">
      <c r="A89" s="110" t="s">
        <v>163</v>
      </c>
      <c r="B89" s="110" t="s">
        <v>33</v>
      </c>
      <c r="C89" s="117"/>
      <c r="D89" s="114">
        <f>SUM(D90:D92)</f>
        <v>0</v>
      </c>
      <c r="E89" s="117"/>
      <c r="F89" s="112">
        <v>2</v>
      </c>
      <c r="G89" s="115">
        <f>SUM(G90:G92)</f>
        <v>0</v>
      </c>
      <c r="H89" s="116" t="e">
        <f t="shared" si="9"/>
        <v>#DIV/0!</v>
      </c>
      <c r="I89" s="117"/>
    </row>
    <row r="90" spans="1:9" ht="14.4" x14ac:dyDescent="0.3">
      <c r="A90" s="74" t="s">
        <v>341</v>
      </c>
      <c r="B90" s="75" t="s">
        <v>26</v>
      </c>
      <c r="C90" s="82"/>
      <c r="D90" s="83" cm="1">
        <f t="array" ref="D90">SUMPRODUCT(
  ('Budžeta kopsavilkums'!C$111:C$120 = B89) *
  ('Budžeta kopsavilkums'!D$111:D$120 = B90) *
  ('Budžeta kopsavilkums'!G$111:G$120)
)</f>
        <v>0</v>
      </c>
      <c r="E90" s="82" t="str" cm="1">
        <f t="array" ref="E90">IFERROR(
  _xlfn.TEXTJOIN(", ", TRUE,
    _xlfn._xlws.FILTER(
      'Budžeta kopsavilkums'!H$111:H$120,
      ('Budžeta kopsavilkums'!C$111:C$120 = B89) *
      ('Budžeta kopsavilkums'!D$111:D$120 = B90)
    )
  ),
  "nav atrasts"
)</f>
        <v>nav atrasts</v>
      </c>
      <c r="F90" s="97">
        <v>2</v>
      </c>
      <c r="G90" s="100" cm="1">
        <f t="array" ref="G90">SUMPRODUCT(
  ('Budžeta kopsavilkums'!C$111:C$120 = B89) *
  ('Budžeta kopsavilkums'!D$111:D$120 = B90) *
  ('Budžeta kopsavilkums'!J$111:J$120)
)</f>
        <v>0</v>
      </c>
      <c r="H90" s="93" t="e">
        <f t="shared" si="9"/>
        <v>#DIV/0!</v>
      </c>
      <c r="I90" s="84"/>
    </row>
    <row r="91" spans="1:9" ht="14.4" x14ac:dyDescent="0.3">
      <c r="A91" s="74" t="s">
        <v>342</v>
      </c>
      <c r="B91" s="75" t="s">
        <v>30</v>
      </c>
      <c r="C91" s="82"/>
      <c r="D91" s="83" cm="1">
        <f t="array" ref="D91">SUMPRODUCT(
  ('Budžeta kopsavilkums'!C$111:C$120 = B89) *
  ('Budžeta kopsavilkums'!D$111:D$120 = B91) *
  ('Budžeta kopsavilkums'!G$111:G$120)
)</f>
        <v>0</v>
      </c>
      <c r="E91" s="82" t="str" cm="1">
        <f t="array" ref="E91">IFERROR(
  _xlfn.TEXTJOIN(", ", TRUE,
    _xlfn._xlws.FILTER(
      'Budžeta kopsavilkums'!H$111:H$120,
      ('Budžeta kopsavilkums'!C$111:C$120 = B89) *
      ('Budžeta kopsavilkums'!D$111:D$120 = B91)
    )
  ),
  "nav atrasts"
)</f>
        <v>nav atrasts</v>
      </c>
      <c r="F91" s="97">
        <v>2</v>
      </c>
      <c r="G91" s="100" cm="1">
        <f t="array" ref="G91">SUMPRODUCT(
  ('Budžeta kopsavilkums'!C$111:C$120 = B89) *
  ('Budžeta kopsavilkums'!D$111:D$120 = B91) *
  ('Budžeta kopsavilkums'!J$111:J$120)
)</f>
        <v>0</v>
      </c>
      <c r="H91" s="93" t="e">
        <f t="shared" si="9"/>
        <v>#DIV/0!</v>
      </c>
      <c r="I91" s="84"/>
    </row>
    <row r="92" spans="1:9" ht="14.4" x14ac:dyDescent="0.3">
      <c r="A92" s="74" t="s">
        <v>343</v>
      </c>
      <c r="B92" s="75" t="s">
        <v>36</v>
      </c>
      <c r="C92" s="82"/>
      <c r="D92" s="83" cm="1">
        <f t="array" ref="D92">SUMPRODUCT(
  ('Budžeta kopsavilkums'!C$111:C$120 = B89) *
  ('Budžeta kopsavilkums'!D$111:D$120 = B92) *
  ('Budžeta kopsavilkums'!G$111:G$120)
)</f>
        <v>0</v>
      </c>
      <c r="E92" s="82" t="str" cm="1">
        <f t="array" ref="E92">IFERROR(
  _xlfn.TEXTJOIN(", ", TRUE,
    _xlfn._xlws.FILTER(
      'Budžeta kopsavilkums'!H$111:H$120,
      ('Budžeta kopsavilkums'!C$111:C$120 = B89) *
      ('Budžeta kopsavilkums'!D$111:D$120 = B92)
    )
  ),
  "nav atrasts"
)</f>
        <v>nav atrasts</v>
      </c>
      <c r="F92" s="97">
        <v>2</v>
      </c>
      <c r="G92" s="100" cm="1">
        <f t="array" ref="G92">SUMPRODUCT(
  ('Budžeta kopsavilkums'!C$111:C$120 = B89) *
  ('Budžeta kopsavilkums'!D$111:D$120 = B92) *
  ('Budžeta kopsavilkums'!J$111:J$120)
)</f>
        <v>0</v>
      </c>
      <c r="H92" s="93" t="e">
        <f t="shared" si="9"/>
        <v>#DIV/0!</v>
      </c>
      <c r="I92" s="84"/>
    </row>
    <row r="93" spans="1:9" ht="14.4" x14ac:dyDescent="0.3">
      <c r="A93" s="110" t="s">
        <v>164</v>
      </c>
      <c r="B93" s="110" t="s">
        <v>244</v>
      </c>
      <c r="C93" s="117"/>
      <c r="D93" s="114">
        <f>SUM(D94:D96)</f>
        <v>0</v>
      </c>
      <c r="E93" s="117"/>
      <c r="F93" s="112">
        <v>3</v>
      </c>
      <c r="G93" s="115">
        <f>SUM(G94:G96)</f>
        <v>0</v>
      </c>
      <c r="H93" s="116" t="e">
        <f t="shared" si="9"/>
        <v>#DIV/0!</v>
      </c>
      <c r="I93" s="117"/>
    </row>
    <row r="94" spans="1:9" ht="14.4" x14ac:dyDescent="0.3">
      <c r="A94" s="74" t="s">
        <v>344</v>
      </c>
      <c r="B94" s="75" t="s">
        <v>26</v>
      </c>
      <c r="C94" s="82"/>
      <c r="D94" s="83" cm="1">
        <f t="array" ref="D94">SUMPRODUCT(
  ('Budžeta kopsavilkums'!C$111:C$120 = B93) *
  ('Budžeta kopsavilkums'!D$111:D$120 = B94) *
  ('Budžeta kopsavilkums'!G$111:G$120)
)</f>
        <v>0</v>
      </c>
      <c r="E94" s="82" t="str" cm="1">
        <f t="array" ref="E94">IFERROR(
  _xlfn.TEXTJOIN(", ", TRUE,
    _xlfn._xlws.FILTER(
      'Budžeta kopsavilkums'!H$111:H$120,
      ('Budžeta kopsavilkums'!C$111:C$120 = B93) *
      ('Budžeta kopsavilkums'!D$111:D$120 = B94)
    )
  ),
  "nav atrasts"
)</f>
        <v>nav atrasts</v>
      </c>
      <c r="F94" s="97">
        <v>3</v>
      </c>
      <c r="G94" s="100" cm="1">
        <f t="array" ref="G94">SUMPRODUCT(
  ('Budžeta kopsavilkums'!C$111:C$120 = B93) *
  ('Budžeta kopsavilkums'!D$111:D$120 = B94) *
  ('Budžeta kopsavilkums'!J$111:J$120)
)</f>
        <v>0</v>
      </c>
      <c r="H94" s="93" t="e">
        <f t="shared" si="9"/>
        <v>#DIV/0!</v>
      </c>
      <c r="I94" s="84"/>
    </row>
    <row r="95" spans="1:9" ht="14.4" x14ac:dyDescent="0.3">
      <c r="A95" s="74" t="s">
        <v>345</v>
      </c>
      <c r="B95" s="75" t="s">
        <v>30</v>
      </c>
      <c r="C95" s="82"/>
      <c r="D95" s="83" cm="1">
        <f t="array" ref="D95">SUMPRODUCT(
  ('Budžeta kopsavilkums'!C$111:C$120 = B93) *
  ('Budžeta kopsavilkums'!D$111:D$120 = B95) *
  ('Budžeta kopsavilkums'!G$111:G$120)
)</f>
        <v>0</v>
      </c>
      <c r="E95" s="82" t="str" cm="1">
        <f t="array" ref="E95">IFERROR(
  _xlfn.TEXTJOIN(", ", TRUE,
    _xlfn._xlws.FILTER(
      'Budžeta kopsavilkums'!H$111:H$120,
      ('Budžeta kopsavilkums'!C$111:C$120 = B93) *
      ('Budžeta kopsavilkums'!D$111:D$120 = B95)
    )
  ),
  "nav atrasts"
)</f>
        <v>nav atrasts</v>
      </c>
      <c r="F95" s="97">
        <v>3</v>
      </c>
      <c r="G95" s="100" cm="1">
        <f t="array" ref="G95">SUMPRODUCT(
  ('Budžeta kopsavilkums'!C$111:C$120 = B93) *
  ('Budžeta kopsavilkums'!D$111:D$120 = B95) *
  ('Budžeta kopsavilkums'!J$111:J$120)
)</f>
        <v>0</v>
      </c>
      <c r="H95" s="93" t="e">
        <f t="shared" si="9"/>
        <v>#DIV/0!</v>
      </c>
      <c r="I95" s="84"/>
    </row>
    <row r="96" spans="1:9" ht="14.4" x14ac:dyDescent="0.3">
      <c r="A96" s="74" t="s">
        <v>346</v>
      </c>
      <c r="B96" s="75" t="s">
        <v>36</v>
      </c>
      <c r="C96" s="82"/>
      <c r="D96" s="83" cm="1">
        <f t="array" ref="D96">SUMPRODUCT(
  ('Budžeta kopsavilkums'!C$111:C$120 = B93) *
  ('Budžeta kopsavilkums'!D$111:D$120 = B96) *
  ('Budžeta kopsavilkums'!G$111:G$120)
)</f>
        <v>0</v>
      </c>
      <c r="E96" s="82" t="str" cm="1">
        <f t="array" ref="E96">IFERROR(
  _xlfn.TEXTJOIN(", ", TRUE,
    _xlfn._xlws.FILTER(
      'Budžeta kopsavilkums'!H$111:H$120,
      ('Budžeta kopsavilkums'!C$111:C$120 = B93) *
      ('Budžeta kopsavilkums'!D$111:D$120 = B96)
    )
  ),
  "nav atrasts"
)</f>
        <v>nav atrasts</v>
      </c>
      <c r="F96" s="97">
        <v>3</v>
      </c>
      <c r="G96" s="100" cm="1">
        <f t="array" ref="G96">SUMPRODUCT(
  ('Budžeta kopsavilkums'!C$111:C$120 = B93) *
  ('Budžeta kopsavilkums'!D$111:D$120 = B96) *
  ('Budžeta kopsavilkums'!J$111:J$120)
)</f>
        <v>0</v>
      </c>
      <c r="H96" s="93" t="e">
        <f t="shared" si="9"/>
        <v>#DIV/0!</v>
      </c>
      <c r="I96" s="84"/>
    </row>
    <row r="97" spans="1:9" ht="28.8" x14ac:dyDescent="0.3">
      <c r="A97" s="86" t="s">
        <v>172</v>
      </c>
      <c r="B97" s="87" t="s">
        <v>173</v>
      </c>
      <c r="C97" s="79"/>
      <c r="D97" s="79"/>
      <c r="E97" s="90"/>
      <c r="F97" s="99"/>
      <c r="G97" s="103">
        <f>'Budžeta kopsavilkums'!J121</f>
        <v>0</v>
      </c>
      <c r="H97" s="92" t="e">
        <f>G97*100/$G$124</f>
        <v>#DIV/0!</v>
      </c>
      <c r="I97" s="79"/>
    </row>
    <row r="98" spans="1:9" ht="13.95" customHeight="1" x14ac:dyDescent="0.3">
      <c r="A98" s="74" t="s">
        <v>175</v>
      </c>
      <c r="B98" s="75" t="s">
        <v>26</v>
      </c>
      <c r="C98" s="82"/>
      <c r="D98" s="89" cm="1">
        <f t="array" ref="D98">SUMPRODUCT(
  ('Budžeta kopsavilkums'!D$122:D$131 = B98) *
  ('Budžeta kopsavilkums'!G$122:G$131)
)</f>
        <v>0</v>
      </c>
      <c r="E98" s="88" t="str" cm="1">
        <f t="array" ref="E98">IFERROR(
  _xlfn.TEXTJOIN(", ", TRUE,
    _xlfn._xlws.FILTER(
      'Budžeta kopsavilkums'!H$122:H$131,
      'Budžeta kopsavilkums'!D$122:D$131 = B98
    )
  ),
  "nav atrasts"
)</f>
        <v>nav atrasts</v>
      </c>
      <c r="F98" s="104">
        <v>4</v>
      </c>
      <c r="G98" s="105" cm="1">
        <f t="array" ref="G98">SUMPRODUCT(
  ('Budžeta kopsavilkums'!D$122:D$131 = B98) *
  ('Budžeta kopsavilkums'!J$122:J$131)
)</f>
        <v>0</v>
      </c>
      <c r="H98" s="93" t="e">
        <f t="shared" ref="H98:H100" si="10">G98*100/$G$124</f>
        <v>#DIV/0!</v>
      </c>
      <c r="I98" s="84"/>
    </row>
    <row r="99" spans="1:9" ht="14.4" x14ac:dyDescent="0.3">
      <c r="A99" s="74" t="s">
        <v>177</v>
      </c>
      <c r="B99" s="75" t="s">
        <v>30</v>
      </c>
      <c r="C99" s="82"/>
      <c r="D99" s="89" cm="1">
        <f t="array" ref="D99">SUMPRODUCT(
  ('Budžeta kopsavilkums'!D$122:D$131 = B99) *
  ('Budžeta kopsavilkums'!G$122:G$131)
)</f>
        <v>0</v>
      </c>
      <c r="E99" s="88" t="str" cm="1">
        <f t="array" ref="E99">IFERROR(
  _xlfn.TEXTJOIN(", ", TRUE,
    _xlfn._xlws.FILTER(
      'Budžeta kopsavilkums'!H$122:H$131,
      'Budžeta kopsavilkums'!D$122:D$131 = B99
    )
  ),
  "nav atrasts"
)</f>
        <v>nav atrasts</v>
      </c>
      <c r="F99" s="104">
        <v>4</v>
      </c>
      <c r="G99" s="105" cm="1">
        <f t="array" ref="G99">SUMPRODUCT(
  ('Budžeta kopsavilkums'!D$122:D$131 = B99) *
  ('Budžeta kopsavilkums'!J$122:J$131)
)</f>
        <v>0</v>
      </c>
      <c r="H99" s="93" t="e">
        <f t="shared" si="10"/>
        <v>#DIV/0!</v>
      </c>
      <c r="I99" s="84"/>
    </row>
    <row r="100" spans="1:9" ht="14.4" x14ac:dyDescent="0.3">
      <c r="A100" s="74" t="s">
        <v>178</v>
      </c>
      <c r="B100" s="75" t="s">
        <v>36</v>
      </c>
      <c r="C100" s="82"/>
      <c r="D100" s="89" cm="1">
        <f t="array" ref="D100">SUMPRODUCT(
  ('Budžeta kopsavilkums'!D$122:D$131 = B100) *
  ('Budžeta kopsavilkums'!G$122:G$131)
)</f>
        <v>0</v>
      </c>
      <c r="E100" s="88" t="str" cm="1">
        <f t="array" ref="E100">IFERROR(
  _xlfn.TEXTJOIN(", ", TRUE,
    _xlfn._xlws.FILTER(
      'Budžeta kopsavilkums'!H$122:H$131,
      'Budžeta kopsavilkums'!D$122:D$131 = B100
    )
  ),
  "nav atrasts"
)</f>
        <v>nav atrasts</v>
      </c>
      <c r="F100" s="106">
        <v>4</v>
      </c>
      <c r="G100" s="107" cm="1">
        <f t="array" ref="G100">SUMPRODUCT(
  ('Budžeta kopsavilkums'!D$122:D$131 = B100) *
  ('Budžeta kopsavilkums'!J$122:J$131)
)</f>
        <v>0</v>
      </c>
      <c r="H100" s="93" t="e">
        <f t="shared" si="10"/>
        <v>#DIV/0!</v>
      </c>
      <c r="I100" s="84"/>
    </row>
    <row r="101" spans="1:9" ht="43.2" x14ac:dyDescent="0.3">
      <c r="A101" s="70" t="s">
        <v>347</v>
      </c>
      <c r="B101" s="76" t="s">
        <v>348</v>
      </c>
      <c r="C101" s="79"/>
      <c r="D101" s="78"/>
      <c r="E101" s="91"/>
      <c r="F101" s="99"/>
      <c r="G101" s="95">
        <f>'Budžeta kopsavilkums'!J132</f>
        <v>0</v>
      </c>
      <c r="H101" s="92" t="e">
        <f>G101*100/$G$124</f>
        <v>#DIV/0!</v>
      </c>
      <c r="I101" s="79"/>
    </row>
    <row r="102" spans="1:9" ht="28.8" x14ac:dyDescent="0.3">
      <c r="A102" s="70" t="s">
        <v>349</v>
      </c>
      <c r="B102" s="76" t="s">
        <v>350</v>
      </c>
      <c r="C102" s="79"/>
      <c r="D102" s="78"/>
      <c r="E102" s="79"/>
      <c r="F102" s="99"/>
      <c r="G102" s="101">
        <f>SUM(G103:G105)</f>
        <v>0</v>
      </c>
      <c r="H102" s="93" t="e">
        <f t="shared" ref="H102:H119" si="11">G102*100/$G$124</f>
        <v>#DIV/0!</v>
      </c>
      <c r="I102" s="79"/>
    </row>
    <row r="103" spans="1:9" ht="14.4" x14ac:dyDescent="0.3">
      <c r="A103" s="119" t="s">
        <v>351</v>
      </c>
      <c r="B103" s="75" t="s">
        <v>26</v>
      </c>
      <c r="C103" s="84"/>
      <c r="D103" s="85" cm="1">
        <f t="array" ref="D103">SUMPRODUCT(
  ('Budžeta kopsavilkums'!D$133:D$142 = B103) *
  ('Budžeta kopsavilkums'!G$133:G$142)
)</f>
        <v>0</v>
      </c>
      <c r="E103" s="84" t="str" cm="1">
        <f t="array" ref="E103">IFERROR(
  _xlfn.TEXTJOIN(", ", TRUE,
    _xlfn._xlws.FILTER(
      'Budžeta kopsavilkums'!H$133:H$142,
      'Budžeta kopsavilkums'!D$133:D$142 = B103
    )
  ),
  "nav atrasts"
)</f>
        <v>nav atrasts</v>
      </c>
      <c r="F103" s="108">
        <v>5</v>
      </c>
      <c r="G103" s="98" cm="1">
        <f t="array" ref="G103">SUMPRODUCT(
  ('Budžeta kopsavilkums'!D$133:D$142 = B103) *
  ('Budžeta kopsavilkums'!J$133:J$142)
)</f>
        <v>0</v>
      </c>
      <c r="H103" s="93" t="e">
        <f t="shared" si="11"/>
        <v>#DIV/0!</v>
      </c>
      <c r="I103" s="84"/>
    </row>
    <row r="104" spans="1:9" ht="14.4" x14ac:dyDescent="0.3">
      <c r="A104" s="119" t="s">
        <v>352</v>
      </c>
      <c r="B104" s="75" t="s">
        <v>30</v>
      </c>
      <c r="C104" s="84"/>
      <c r="D104" s="85" cm="1">
        <f t="array" ref="D104">SUMPRODUCT(
  ('Budžeta kopsavilkums'!D$133:D$142 = B104) *
  ('Budžeta kopsavilkums'!G$133:G$142)
)</f>
        <v>0</v>
      </c>
      <c r="E104" s="84" t="str" cm="1">
        <f t="array" ref="E104">IFERROR(
  _xlfn.TEXTJOIN(", ", TRUE,
    _xlfn._xlws.FILTER(
      'Budžeta kopsavilkums'!H$133:H$142,
      'Budžeta kopsavilkums'!D$133:D$142 = B104
    )
  ),
  "nav atrasts"
)</f>
        <v>nav atrasts</v>
      </c>
      <c r="F104" s="108">
        <v>5</v>
      </c>
      <c r="G104" s="98" cm="1">
        <f t="array" ref="G104">SUMPRODUCT(
  ('Budžeta kopsavilkums'!D$133:D$142 = B104) *
  ('Budžeta kopsavilkums'!J$133:J$142)
)</f>
        <v>0</v>
      </c>
      <c r="H104" s="93" t="e">
        <f t="shared" si="11"/>
        <v>#DIV/0!</v>
      </c>
      <c r="I104" s="84"/>
    </row>
    <row r="105" spans="1:9" ht="14.4" x14ac:dyDescent="0.3">
      <c r="A105" s="119" t="s">
        <v>353</v>
      </c>
      <c r="B105" s="75" t="s">
        <v>36</v>
      </c>
      <c r="C105" s="84"/>
      <c r="D105" s="85" cm="1">
        <f t="array" ref="D105">SUMPRODUCT(
  ('Budžeta kopsavilkums'!D$133:D$142 = B105) *
  ('Budžeta kopsavilkums'!G$133:G$142)
)</f>
        <v>0</v>
      </c>
      <c r="E105" s="84" t="str" cm="1">
        <f t="array" ref="E105">IFERROR(
  _xlfn.TEXTJOIN(", ", TRUE,
    _xlfn._xlws.FILTER(
      'Budžeta kopsavilkums'!H$133:H$142,
      'Budžeta kopsavilkums'!D$133:D$142 = B105
    )
  ),
  "nav atrasts"
)</f>
        <v>nav atrasts</v>
      </c>
      <c r="F105" s="108">
        <v>5</v>
      </c>
      <c r="G105" s="98" cm="1">
        <f t="array" ref="G105">SUMPRODUCT(
  ('Budžeta kopsavilkums'!D$133:D$142 = B105) *
  ('Budžeta kopsavilkums'!J$133:J$142)
)</f>
        <v>0</v>
      </c>
      <c r="H105" s="93" t="e">
        <f t="shared" si="11"/>
        <v>#DIV/0!</v>
      </c>
      <c r="I105" s="84"/>
    </row>
    <row r="106" spans="1:9" ht="28.8" x14ac:dyDescent="0.3">
      <c r="A106" s="70" t="s">
        <v>354</v>
      </c>
      <c r="B106" s="76" t="s">
        <v>355</v>
      </c>
      <c r="C106" s="79"/>
      <c r="D106" s="78"/>
      <c r="E106" s="79"/>
      <c r="F106" s="99"/>
      <c r="G106" s="95">
        <f>'Budžeta kopsavilkums'!J143</f>
        <v>0</v>
      </c>
      <c r="H106" s="92" t="e">
        <f t="shared" si="11"/>
        <v>#DIV/0!</v>
      </c>
      <c r="I106" s="79"/>
    </row>
    <row r="107" spans="1:9" ht="14.4" x14ac:dyDescent="0.3">
      <c r="A107" s="130" t="s">
        <v>356</v>
      </c>
      <c r="B107" s="76" t="s">
        <v>357</v>
      </c>
      <c r="C107" s="79"/>
      <c r="D107" s="78"/>
      <c r="E107" s="79"/>
      <c r="F107" s="99"/>
      <c r="G107" s="96">
        <f>G108+G112+G116</f>
        <v>0</v>
      </c>
      <c r="H107" s="92" t="e">
        <f t="shared" si="11"/>
        <v>#DIV/0!</v>
      </c>
      <c r="I107" s="79"/>
    </row>
    <row r="108" spans="1:9" ht="14.4" x14ac:dyDescent="0.3">
      <c r="A108" s="110" t="s">
        <v>205</v>
      </c>
      <c r="B108" s="110" t="s">
        <v>25</v>
      </c>
      <c r="C108" s="117"/>
      <c r="D108" s="114">
        <f>SUM(D109:D111)</f>
        <v>0</v>
      </c>
      <c r="E108" s="117"/>
      <c r="F108" s="112">
        <v>1</v>
      </c>
      <c r="G108" s="115">
        <f>SUM(G109:G111)</f>
        <v>0</v>
      </c>
      <c r="H108" s="116" t="e">
        <f>G108*100/$G$124</f>
        <v>#DIV/0!</v>
      </c>
      <c r="I108" s="117"/>
    </row>
    <row r="109" spans="1:9" ht="14.4" x14ac:dyDescent="0.3">
      <c r="A109" s="74" t="s">
        <v>358</v>
      </c>
      <c r="B109" s="75" t="s">
        <v>26</v>
      </c>
      <c r="C109" s="84"/>
      <c r="D109" s="85" cm="1">
        <f t="array" ref="D109">SUMPRODUCT(
  ('Budžeta kopsavilkums'!C$145:C$164 = B108) *
  ('Budžeta kopsavilkums'!D$145:D$164 = B109) *
  ('Budžeta kopsavilkums'!G$145:G$164)
)</f>
        <v>0</v>
      </c>
      <c r="E109" s="84" t="str" cm="1">
        <f t="array" ref="E109">IFERROR(
  _xlfn.TEXTJOIN(", ", TRUE,
    _xlfn._xlws.FILTER(
      'Budžeta kopsavilkums'!H$145:H$164,
      ('Budžeta kopsavilkums'!C$145:C$164 = B108) *
      ('Budžeta kopsavilkums'!D$145:D$164 = B109)
    )
  ),
  "nav atrasts"
)</f>
        <v>nav atrasts</v>
      </c>
      <c r="F109" s="97">
        <v>1</v>
      </c>
      <c r="G109" s="98" cm="1">
        <f t="array" ref="G109">SUMPRODUCT(
  ('Budžeta kopsavilkums'!C$145:C$164 = B108) *
  ('Budžeta kopsavilkums'!D$145:D$164 = B109) *
  ('Budžeta kopsavilkums'!J$145:J$164)
)</f>
        <v>0</v>
      </c>
      <c r="H109" s="93" t="e">
        <f t="shared" si="11"/>
        <v>#DIV/0!</v>
      </c>
      <c r="I109" s="84"/>
    </row>
    <row r="110" spans="1:9" ht="14.4" x14ac:dyDescent="0.3">
      <c r="A110" s="74" t="s">
        <v>359</v>
      </c>
      <c r="B110" s="75" t="s">
        <v>30</v>
      </c>
      <c r="C110" s="84"/>
      <c r="D110" s="85" cm="1">
        <f t="array" ref="D110">SUMPRODUCT(
  ('Budžeta kopsavilkums'!C$145:C$164 = B108) *
  ('Budžeta kopsavilkums'!D$145:D$164 = B110) *
  ('Budžeta kopsavilkums'!G$145:G$164)
)</f>
        <v>0</v>
      </c>
      <c r="E110" s="84" t="str" cm="1">
        <f t="array" ref="E110">IFERROR(
  _xlfn.TEXTJOIN(", ", TRUE,
    _xlfn._xlws.FILTER(
      'Budžeta kopsavilkums'!H$145:H$164,
      ('Budžeta kopsavilkums'!C$145:C$164 = B108) *
      ('Budžeta kopsavilkums'!D$145:D$164 = B110)
    )
  ),
  "nav atrasts"
)</f>
        <v>nav atrasts</v>
      </c>
      <c r="F110" s="97">
        <v>1</v>
      </c>
      <c r="G110" s="98" cm="1">
        <f t="array" ref="G110">SUMPRODUCT(
  ('Budžeta kopsavilkums'!C$145:C$164 = B108) *
  ('Budžeta kopsavilkums'!D$145:D$164 = B110) *
  ('Budžeta kopsavilkums'!J$145:J$164)
)</f>
        <v>0</v>
      </c>
      <c r="H110" s="93" t="e">
        <f t="shared" si="11"/>
        <v>#DIV/0!</v>
      </c>
      <c r="I110" s="84"/>
    </row>
    <row r="111" spans="1:9" ht="14.4" x14ac:dyDescent="0.3">
      <c r="A111" s="74" t="s">
        <v>360</v>
      </c>
      <c r="B111" s="75" t="s">
        <v>36</v>
      </c>
      <c r="C111" s="84"/>
      <c r="D111" s="85" cm="1">
        <f t="array" ref="D111">SUMPRODUCT(
  ('Budžeta kopsavilkums'!C$145:C$164 = B108) *
  ('Budžeta kopsavilkums'!D$145:D$164 = B111) *
  ('Budžeta kopsavilkums'!G$145:G$164)
)</f>
        <v>0</v>
      </c>
      <c r="E111" s="84" t="str" cm="1">
        <f t="array" ref="E111">IFERROR(
  _xlfn.TEXTJOIN(", ", TRUE,
    _xlfn._xlws.FILTER(
      'Budžeta kopsavilkums'!H$145:H$164,
      ('Budžeta kopsavilkums'!C$145:C$164 = B108) *
      ('Budžeta kopsavilkums'!D$145:D$164 = B111)
    )
  ),
  "nav atrasts"
)</f>
        <v>nav atrasts</v>
      </c>
      <c r="F111" s="97">
        <v>1</v>
      </c>
      <c r="G111" s="98" cm="1">
        <f t="array" ref="G111">SUMPRODUCT(
  ('Budžeta kopsavilkums'!C$145:C$164 = B108) *
  ('Budžeta kopsavilkums'!D$145:D$164 = B111) *
  ('Budžeta kopsavilkums'!J$145:J$164)
)</f>
        <v>0</v>
      </c>
      <c r="H111" s="93" t="e">
        <f t="shared" si="11"/>
        <v>#DIV/0!</v>
      </c>
      <c r="I111" s="84"/>
    </row>
    <row r="112" spans="1:9" ht="14.4" x14ac:dyDescent="0.3">
      <c r="A112" s="110" t="s">
        <v>206</v>
      </c>
      <c r="B112" s="110" t="s">
        <v>33</v>
      </c>
      <c r="C112" s="117"/>
      <c r="D112" s="114">
        <f>SUM(D113:D115)</f>
        <v>0</v>
      </c>
      <c r="E112" s="117"/>
      <c r="F112" s="112">
        <v>2</v>
      </c>
      <c r="G112" s="115">
        <f>SUM(G113:G115)</f>
        <v>0</v>
      </c>
      <c r="H112" s="116" t="e">
        <f>G112*100/$G$124</f>
        <v>#DIV/0!</v>
      </c>
      <c r="I112" s="117"/>
    </row>
    <row r="113" spans="1:9" ht="14.4" x14ac:dyDescent="0.3">
      <c r="A113" s="74" t="s">
        <v>361</v>
      </c>
      <c r="B113" s="75" t="s">
        <v>26</v>
      </c>
      <c r="C113" s="84"/>
      <c r="D113" s="85" cm="1">
        <f t="array" ref="D113">SUMPRODUCT(
  ('Budžeta kopsavilkums'!C$145:C$164 = B112) *
  ('Budžeta kopsavilkums'!D$145:D$164 = B113) *
  ('Budžeta kopsavilkums'!G$145:G$164)
)</f>
        <v>0</v>
      </c>
      <c r="E113" s="84" t="str" cm="1">
        <f t="array" ref="E113">IFERROR(
  _xlfn.TEXTJOIN(", ", TRUE,
    _xlfn._xlws.FILTER(
      'Budžeta kopsavilkums'!H$145:H$164,
      ('Budžeta kopsavilkums'!C$145:C$164 = B112) *
      ('Budžeta kopsavilkums'!D$145:D$164 = B113)
    )
  ),
  "nav atrasts"
)</f>
        <v>nav atrasts</v>
      </c>
      <c r="F113" s="97">
        <v>2</v>
      </c>
      <c r="G113" s="98" cm="1">
        <f t="array" ref="G113">SUMPRODUCT(
  ('Budžeta kopsavilkums'!C$145:C$164 = B112) *
  ('Budžeta kopsavilkums'!D$145:D$164 = B113) *
  ('Budžeta kopsavilkums'!J$145:J$164)
)</f>
        <v>0</v>
      </c>
      <c r="H113" s="93" t="e">
        <f t="shared" si="11"/>
        <v>#DIV/0!</v>
      </c>
      <c r="I113" s="84"/>
    </row>
    <row r="114" spans="1:9" ht="14.4" x14ac:dyDescent="0.3">
      <c r="A114" s="74" t="s">
        <v>362</v>
      </c>
      <c r="B114" s="75" t="s">
        <v>30</v>
      </c>
      <c r="C114" s="84"/>
      <c r="D114" s="85" cm="1">
        <f t="array" ref="D114">SUMPRODUCT(
  ('Budžeta kopsavilkums'!C$145:C$164 = B112) *
  ('Budžeta kopsavilkums'!D$145:D$164 = B114) *
  ('Budžeta kopsavilkums'!G$145:G$164)
)</f>
        <v>0</v>
      </c>
      <c r="E114" s="84" t="str" cm="1">
        <f t="array" ref="E114">IFERROR(
  _xlfn.TEXTJOIN(", ", TRUE,
    _xlfn._xlws.FILTER(
      'Budžeta kopsavilkums'!H$145:H$164,
      ('Budžeta kopsavilkums'!C$145:C$164 = B112) *
      ('Budžeta kopsavilkums'!D$145:D$164 = B114)
    )
  ),
  "nav atrasts"
)</f>
        <v>nav atrasts</v>
      </c>
      <c r="F114" s="97">
        <v>2</v>
      </c>
      <c r="G114" s="98" cm="1">
        <f t="array" ref="G114">SUMPRODUCT(
  ('Budžeta kopsavilkums'!C$145:C$164 = B112) *
  ('Budžeta kopsavilkums'!D$145:D$164 = B114) *
  ('Budžeta kopsavilkums'!J$145:J$164)
)</f>
        <v>0</v>
      </c>
      <c r="H114" s="93" t="e">
        <f t="shared" si="11"/>
        <v>#DIV/0!</v>
      </c>
      <c r="I114" s="84"/>
    </row>
    <row r="115" spans="1:9" ht="14.4" x14ac:dyDescent="0.3">
      <c r="A115" s="74" t="s">
        <v>363</v>
      </c>
      <c r="B115" s="75" t="s">
        <v>36</v>
      </c>
      <c r="C115" s="84"/>
      <c r="D115" s="85" cm="1">
        <f t="array" ref="D115">SUMPRODUCT(
  ('Budžeta kopsavilkums'!C$145:C$164 = B112) *
  ('Budžeta kopsavilkums'!D$145:D$164 = B115) *
  ('Budžeta kopsavilkums'!G$145:G$164)
)</f>
        <v>0</v>
      </c>
      <c r="E115" s="84" t="str" cm="1">
        <f t="array" ref="E115">IFERROR(
  _xlfn.TEXTJOIN(", ", TRUE,
    _xlfn._xlws.FILTER(
      'Budžeta kopsavilkums'!H$145:H$164,
      ('Budžeta kopsavilkums'!C$145:C$164 = B112) *
      ('Budžeta kopsavilkums'!D$145:D$164 = B115)
    )
  ),
  "nav atrasts"
)</f>
        <v>nav atrasts</v>
      </c>
      <c r="F115" s="97">
        <v>2</v>
      </c>
      <c r="G115" s="98" cm="1">
        <f t="array" ref="G115">SUMPRODUCT(
  ('Budžeta kopsavilkums'!C$145:C$164 = B112) *
  ('Budžeta kopsavilkums'!D$145:D$164 = B115) *
  ('Budžeta kopsavilkums'!J$145:J$164)
)</f>
        <v>0</v>
      </c>
      <c r="H115" s="93" t="e">
        <f t="shared" si="11"/>
        <v>#DIV/0!</v>
      </c>
      <c r="I115" s="84"/>
    </row>
    <row r="116" spans="1:9" ht="14.4" customHeight="1" x14ac:dyDescent="0.3">
      <c r="A116" s="110" t="s">
        <v>207</v>
      </c>
      <c r="B116" s="110" t="s">
        <v>244</v>
      </c>
      <c r="C116" s="117"/>
      <c r="D116" s="114">
        <f>SUM(D117:D119)</f>
        <v>0</v>
      </c>
      <c r="E116" s="117"/>
      <c r="F116" s="112">
        <v>3</v>
      </c>
      <c r="G116" s="115">
        <f>SUM(G117:G119)</f>
        <v>0</v>
      </c>
      <c r="H116" s="116" t="e">
        <f>G116*100/$G$124</f>
        <v>#DIV/0!</v>
      </c>
      <c r="I116" s="117"/>
    </row>
    <row r="117" spans="1:9" ht="14.4" x14ac:dyDescent="0.3">
      <c r="A117" s="74" t="s">
        <v>364</v>
      </c>
      <c r="B117" s="75" t="s">
        <v>26</v>
      </c>
      <c r="C117" s="84"/>
      <c r="D117" s="85" cm="1">
        <f t="array" ref="D117">SUMPRODUCT(
  ('Budžeta kopsavilkums'!C$145:C$164 = B116) *
  ('Budžeta kopsavilkums'!D$145:D$164 = B117) *
  ('Budžeta kopsavilkums'!G$145:G$164)
)</f>
        <v>0</v>
      </c>
      <c r="E117" s="84" t="str" cm="1">
        <f t="array" ref="E117">IFERROR(
  _xlfn.TEXTJOIN(", ", TRUE,
    _xlfn._xlws.FILTER(
      'Budžeta kopsavilkums'!H$145:H$164,
      ('Budžeta kopsavilkums'!C$145:C$164 = B116) *
      ('Budžeta kopsavilkums'!D$145:D$164 = B117)
    )
  ),
  "nav atrasts"
)</f>
        <v>nav atrasts</v>
      </c>
      <c r="F117" s="97">
        <v>3</v>
      </c>
      <c r="G117" s="98" cm="1">
        <f t="array" ref="G117">SUMPRODUCT(
  ('Budžeta kopsavilkums'!C$145:C$164 = B116) *
  ('Budžeta kopsavilkums'!D$145:D$164 = B117) *
  ('Budžeta kopsavilkums'!J$145:J$164)
)</f>
        <v>0</v>
      </c>
      <c r="H117" s="93" t="e">
        <f t="shared" si="11"/>
        <v>#DIV/0!</v>
      </c>
      <c r="I117" s="84"/>
    </row>
    <row r="118" spans="1:9" ht="14.4" x14ac:dyDescent="0.3">
      <c r="A118" s="74" t="s">
        <v>365</v>
      </c>
      <c r="B118" s="75" t="s">
        <v>30</v>
      </c>
      <c r="C118" s="84"/>
      <c r="D118" s="85" cm="1">
        <f t="array" ref="D118">SUMPRODUCT(
  ('Budžeta kopsavilkums'!C$145:C$164 = B116) *
  ('Budžeta kopsavilkums'!D$145:D$164 = B118) *
  ('Budžeta kopsavilkums'!G$145:G$164)
)</f>
        <v>0</v>
      </c>
      <c r="E118" s="84" t="str" cm="1">
        <f t="array" ref="E118">IFERROR(
  _xlfn.TEXTJOIN(", ", TRUE,
    _xlfn._xlws.FILTER(
      'Budžeta kopsavilkums'!H$145:H$164,
      ('Budžeta kopsavilkums'!C$145:C$164 = B116) *
      ('Budžeta kopsavilkums'!D$145:D$164 = B118)
    )
  ),
  "nav atrasts"
)</f>
        <v>nav atrasts</v>
      </c>
      <c r="F118" s="97">
        <v>3</v>
      </c>
      <c r="G118" s="98" cm="1">
        <f t="array" ref="G118">SUMPRODUCT(
  ('Budžeta kopsavilkums'!C$145:C$164 = B116) *
  ('Budžeta kopsavilkums'!D$145:D$164 = B118) *
  ('Budžeta kopsavilkums'!J$145:J$164)
)</f>
        <v>0</v>
      </c>
      <c r="H118" s="93" t="e">
        <f t="shared" si="11"/>
        <v>#DIV/0!</v>
      </c>
      <c r="I118" s="84"/>
    </row>
    <row r="119" spans="1:9" ht="14.4" x14ac:dyDescent="0.3">
      <c r="A119" s="74" t="s">
        <v>366</v>
      </c>
      <c r="B119" s="75" t="s">
        <v>36</v>
      </c>
      <c r="C119" s="84"/>
      <c r="D119" s="85" cm="1">
        <f t="array" ref="D119">SUMPRODUCT(
  ('Budžeta kopsavilkums'!C$145:C$164 = B116) *
  ('Budžeta kopsavilkums'!D$145:D$164 = B119) *
  ('Budžeta kopsavilkums'!G$145:G$164)
)</f>
        <v>0</v>
      </c>
      <c r="E119" s="84" t="str" cm="1">
        <f t="array" ref="E119">IFERROR(
  _xlfn.TEXTJOIN(", ", TRUE,
    _xlfn._xlws.FILTER(
      'Budžeta kopsavilkums'!H$145:H$164,
      ('Budžeta kopsavilkums'!C$145:C$164 = B116) *
      ('Budžeta kopsavilkums'!D$145:D$164 = B119)
    )
  ),
  "nav atrasts"
)</f>
        <v>nav atrasts</v>
      </c>
      <c r="F119" s="97">
        <v>3</v>
      </c>
      <c r="G119" s="98" cm="1">
        <f t="array" ref="G119">SUMPRODUCT(
  ('Budžeta kopsavilkums'!C$145:C$164 = B116) *
  ('Budžeta kopsavilkums'!D$145:D$164 = B119) *
  ('Budžeta kopsavilkums'!J$145:J$164)
)</f>
        <v>0</v>
      </c>
      <c r="H119" s="93" t="e">
        <f t="shared" si="11"/>
        <v>#DIV/0!</v>
      </c>
      <c r="I119" s="84"/>
    </row>
    <row r="120" spans="1:9" ht="28.8" x14ac:dyDescent="0.3">
      <c r="A120" s="70" t="s">
        <v>367</v>
      </c>
      <c r="B120" s="76" t="s">
        <v>226</v>
      </c>
      <c r="C120" s="79"/>
      <c r="D120" s="78"/>
      <c r="E120" s="79"/>
      <c r="F120" s="99"/>
      <c r="G120" s="96">
        <f>'Budžeta kopsavilkums'!J165</f>
        <v>0</v>
      </c>
      <c r="H120" s="92" t="e">
        <f>G120*100/$G$124</f>
        <v>#DIV/0!</v>
      </c>
      <c r="I120" s="79"/>
    </row>
    <row r="121" spans="1:9" ht="14.4" x14ac:dyDescent="0.3">
      <c r="A121" s="74" t="s">
        <v>228</v>
      </c>
      <c r="B121" s="75" t="s">
        <v>26</v>
      </c>
      <c r="C121" s="84"/>
      <c r="D121" s="85" cm="1">
        <f t="array" ref="D121">SUMPRODUCT(
  ('Budžeta kopsavilkums'!D$166:D$175 = B121) *
  ('Budžeta kopsavilkums'!G$166:G$175)
)</f>
        <v>0</v>
      </c>
      <c r="E121" s="84" t="str" cm="1">
        <f t="array" ref="E121">IFERROR(
  _xlfn.TEXTJOIN(", ", TRUE,
    _xlfn._xlws.FILTER(
      'Budžeta kopsavilkums'!H$166:H$175,
      'Budžeta kopsavilkums'!D$166:D$175 = B121
    )
  ),
  "nav atrasts"
)</f>
        <v>nav atrasts</v>
      </c>
      <c r="F121" s="108">
        <v>6</v>
      </c>
      <c r="G121" s="98" cm="1">
        <f t="array" ref="G121">SUMPRODUCT(
  ('Budžeta kopsavilkums'!D$166:D$175 = B121) *
  ('Budžeta kopsavilkums'!J$166:J$175)
)</f>
        <v>0</v>
      </c>
      <c r="H121" s="93" t="e">
        <f t="shared" ref="H121:H123" si="12">G121*100/$G$124</f>
        <v>#DIV/0!</v>
      </c>
      <c r="I121" s="84"/>
    </row>
    <row r="122" spans="1:9" ht="14.4" x14ac:dyDescent="0.3">
      <c r="A122" s="74" t="s">
        <v>229</v>
      </c>
      <c r="B122" s="75" t="s">
        <v>30</v>
      </c>
      <c r="C122" s="84"/>
      <c r="D122" s="85" cm="1">
        <f t="array" ref="D122">SUMPRODUCT(
  ('Budžeta kopsavilkums'!D$166:D$175 = B122) *
  ('Budžeta kopsavilkums'!G$166:G$175)
)</f>
        <v>0</v>
      </c>
      <c r="E122" s="84" t="str" cm="1">
        <f t="array" ref="E122">IFERROR(
  _xlfn.TEXTJOIN(", ", TRUE,
    _xlfn._xlws.FILTER(
      'Budžeta kopsavilkums'!H$166:H$175,
      'Budžeta kopsavilkums'!D$166:D$175 = B122
    )
  ),
  "nav atrasts"
)</f>
        <v>nav atrasts</v>
      </c>
      <c r="F122" s="108">
        <v>6</v>
      </c>
      <c r="G122" s="98" cm="1">
        <f t="array" ref="G122">SUMPRODUCT(
  ('Budžeta kopsavilkums'!D$166:D$175 = B122) *
  ('Budžeta kopsavilkums'!J$166:J$175)
)</f>
        <v>0</v>
      </c>
      <c r="H122" s="93" t="e">
        <f t="shared" si="12"/>
        <v>#DIV/0!</v>
      </c>
      <c r="I122" s="84"/>
    </row>
    <row r="123" spans="1:9" ht="14.4" x14ac:dyDescent="0.3">
      <c r="A123" s="74" t="s">
        <v>230</v>
      </c>
      <c r="B123" s="75" t="s">
        <v>36</v>
      </c>
      <c r="C123" s="84"/>
      <c r="D123" s="85" cm="1">
        <f t="array" ref="D123">SUMPRODUCT(
  ('Budžeta kopsavilkums'!D$166:D$175 = B123) *
  ('Budžeta kopsavilkums'!G$166:G$175)
)</f>
        <v>0</v>
      </c>
      <c r="E123" s="84" t="str" cm="1">
        <f t="array" ref="E123">IFERROR(
  _xlfn.TEXTJOIN(", ", TRUE,
    _xlfn._xlws.FILTER(
      'Budžeta kopsavilkums'!H$166:H$175,
      'Budžeta kopsavilkums'!D$166:D$175 = B123
    )
  ),
  "nav atrasts"
)</f>
        <v>nav atrasts</v>
      </c>
      <c r="F123" s="108">
        <v>6</v>
      </c>
      <c r="G123" s="98" cm="1">
        <f t="array" ref="G123">SUMPRODUCT(
  ('Budžeta kopsavilkums'!D$166:D$175 = B123) *
  ('Budžeta kopsavilkums'!J$166:J$175)
)</f>
        <v>0</v>
      </c>
      <c r="H123" s="93" t="e">
        <f t="shared" si="12"/>
        <v>#DIV/0!</v>
      </c>
      <c r="I123" s="84"/>
    </row>
    <row r="124" spans="1:9" ht="14.4" x14ac:dyDescent="0.3">
      <c r="A124" s="212" t="s">
        <v>368</v>
      </c>
      <c r="B124" s="213"/>
      <c r="C124" s="213"/>
      <c r="D124" s="213"/>
      <c r="E124" s="213"/>
      <c r="F124" s="214"/>
      <c r="G124" s="95">
        <f>G106+G101+G83+G43+G16+G2</f>
        <v>0</v>
      </c>
      <c r="H124" s="92" t="e">
        <f>H106+H101+H83+H43+H16+H2</f>
        <v>#DIV/0!</v>
      </c>
      <c r="I124" s="80">
        <f>I106+I101+I83+I43+I16+I2</f>
        <v>0</v>
      </c>
    </row>
  </sheetData>
  <sheetProtection algorithmName="SHA-512" hashValue="k03Yl+HwLnxrThZr5rd1dsNVTBygagMfVsN8wKLwbZA+yHi++DzpSBl1SssorJqgSReH2EkCHvxiNln4wqggBA==" saltValue="CC5O15Mryd3oguAcSX1c3g==" spinCount="100000" sheet="1" selectLockedCells="1" selectUnlockedCells="1"/>
  <mergeCells count="1">
    <mergeCell ref="A124:F12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B2C72-1AE6-407A-A234-43BA69BD831A}">
  <sheetPr>
    <tabColor rgb="FFCCE2DF"/>
  </sheetPr>
  <dimension ref="A1:H47"/>
  <sheetViews>
    <sheetView workbookViewId="0">
      <selection activeCell="K7" sqref="K7"/>
    </sheetView>
  </sheetViews>
  <sheetFormatPr defaultColWidth="8.6640625" defaultRowHeight="14.4" x14ac:dyDescent="0.3"/>
  <cols>
    <col min="1" max="1" width="8.6640625" style="22"/>
    <col min="2" max="2" width="16.6640625" style="22" customWidth="1"/>
    <col min="3" max="3" width="12.33203125" style="22" customWidth="1"/>
    <col min="4" max="4" width="44.6640625" style="22" customWidth="1"/>
    <col min="5" max="6" width="17.6640625" style="22" customWidth="1"/>
    <col min="7" max="7" width="27.44140625" style="22" customWidth="1"/>
    <col min="8" max="16384" width="8.6640625" style="22"/>
  </cols>
  <sheetData>
    <row r="1" spans="1:7" ht="21.6" customHeight="1" x14ac:dyDescent="0.3">
      <c r="A1" s="215" t="s">
        <v>0</v>
      </c>
      <c r="B1" s="215"/>
      <c r="C1" s="215"/>
      <c r="D1" s="215"/>
      <c r="E1" s="215"/>
      <c r="F1" s="215"/>
      <c r="G1" s="215"/>
    </row>
    <row r="2" spans="1:7" ht="58.95" customHeight="1" x14ac:dyDescent="0.3">
      <c r="A2" s="199" t="s">
        <v>369</v>
      </c>
      <c r="B2" s="199"/>
      <c r="C2" s="199"/>
      <c r="D2" s="199"/>
      <c r="E2" s="199"/>
      <c r="F2" s="199"/>
      <c r="G2" s="199"/>
    </row>
    <row r="3" spans="1:7" x14ac:dyDescent="0.3">
      <c r="A3" s="228"/>
      <c r="B3" s="228"/>
      <c r="C3" s="228"/>
      <c r="D3" s="228"/>
      <c r="E3" s="228"/>
      <c r="F3" s="228"/>
    </row>
    <row r="4" spans="1:7" ht="44.4" x14ac:dyDescent="0.3">
      <c r="A4" s="229" t="s">
        <v>370</v>
      </c>
      <c r="B4" s="230" t="s">
        <v>5</v>
      </c>
      <c r="C4" s="230"/>
      <c r="D4" s="230" t="s">
        <v>371</v>
      </c>
      <c r="E4" s="23" t="s">
        <v>372</v>
      </c>
      <c r="F4" s="23" t="s">
        <v>373</v>
      </c>
      <c r="G4" s="24" t="s">
        <v>374</v>
      </c>
    </row>
    <row r="5" spans="1:7" ht="28.8" x14ac:dyDescent="0.3">
      <c r="A5" s="229"/>
      <c r="B5" s="23" t="s">
        <v>375</v>
      </c>
      <c r="C5" s="23" t="s">
        <v>376</v>
      </c>
      <c r="D5" s="230"/>
      <c r="E5" s="25" t="s">
        <v>377</v>
      </c>
      <c r="F5" s="25" t="s">
        <v>378</v>
      </c>
      <c r="G5" s="240" t="s">
        <v>379</v>
      </c>
    </row>
    <row r="6" spans="1:7" ht="14.7" customHeight="1" x14ac:dyDescent="0.3">
      <c r="A6" s="26" t="s">
        <v>380</v>
      </c>
      <c r="B6" s="219" t="s">
        <v>381</v>
      </c>
      <c r="C6" s="222"/>
      <c r="D6" s="25" t="s">
        <v>382</v>
      </c>
      <c r="E6" s="27">
        <f>'Budžeta kopsavilkums'!C182</f>
        <v>0</v>
      </c>
      <c r="F6" s="166"/>
      <c r="G6" s="241"/>
    </row>
    <row r="7" spans="1:7" x14ac:dyDescent="0.3">
      <c r="A7" s="26" t="s">
        <v>258</v>
      </c>
      <c r="B7" s="220"/>
      <c r="C7" s="222"/>
      <c r="D7" s="25" t="s">
        <v>383</v>
      </c>
      <c r="E7" s="28">
        <f>'Budžeta kopsavilkums'!C183</f>
        <v>0</v>
      </c>
      <c r="F7" s="166"/>
      <c r="G7" s="241"/>
    </row>
    <row r="8" spans="1:7" x14ac:dyDescent="0.3">
      <c r="A8" s="26" t="s">
        <v>283</v>
      </c>
      <c r="B8" s="220"/>
      <c r="C8" s="222"/>
      <c r="D8" s="25" t="s">
        <v>384</v>
      </c>
      <c r="E8" s="27">
        <f>'Budžeta kopsavilkums'!C184</f>
        <v>0</v>
      </c>
      <c r="F8" s="166"/>
      <c r="G8" s="241"/>
    </row>
    <row r="9" spans="1:7" ht="14.7" customHeight="1" x14ac:dyDescent="0.3">
      <c r="A9" s="26" t="s">
        <v>385</v>
      </c>
      <c r="B9" s="220"/>
      <c r="C9" s="222"/>
      <c r="D9" s="25" t="s">
        <v>245</v>
      </c>
      <c r="E9" s="27">
        <f>'Budžeta kopsavilkums'!C185</f>
        <v>0</v>
      </c>
      <c r="F9" s="27">
        <v>50</v>
      </c>
      <c r="G9" s="241"/>
    </row>
    <row r="10" spans="1:7" ht="13.2" customHeight="1" x14ac:dyDescent="0.3">
      <c r="A10" s="26" t="s">
        <v>386</v>
      </c>
      <c r="B10" s="220"/>
      <c r="C10" s="222"/>
      <c r="D10" s="25" t="s">
        <v>246</v>
      </c>
      <c r="E10" s="27">
        <f>'Budžeta kopsavilkums'!C186</f>
        <v>0</v>
      </c>
      <c r="F10" s="27">
        <v>85</v>
      </c>
      <c r="G10" s="241"/>
    </row>
    <row r="11" spans="1:7" ht="13.95" customHeight="1" x14ac:dyDescent="0.3">
      <c r="A11" s="26" t="s">
        <v>302</v>
      </c>
      <c r="B11" s="221"/>
      <c r="C11" s="222"/>
      <c r="D11" s="25" t="s">
        <v>247</v>
      </c>
      <c r="E11" s="27">
        <f>'Budžeta kopsavilkums'!C187</f>
        <v>0</v>
      </c>
      <c r="F11" s="27">
        <v>85</v>
      </c>
      <c r="G11" s="241"/>
    </row>
    <row r="12" spans="1:7" x14ac:dyDescent="0.3">
      <c r="A12" s="223" t="s">
        <v>387</v>
      </c>
      <c r="B12" s="224"/>
      <c r="C12" s="224"/>
      <c r="D12" s="225"/>
      <c r="E12" s="36">
        <f>SUM(E6:E11)</f>
        <v>0</v>
      </c>
      <c r="F12" s="36">
        <f>IF(E12&gt;0,SUMPRODUCT(E6:E11,F6:F11)/SUM(E6:E11),0)</f>
        <v>0</v>
      </c>
      <c r="G12" s="241"/>
    </row>
    <row r="13" spans="1:7" ht="14.7" customHeight="1" x14ac:dyDescent="0.3">
      <c r="A13" s="26" t="s">
        <v>380</v>
      </c>
      <c r="B13" s="222" t="s">
        <v>388</v>
      </c>
      <c r="C13" s="222"/>
      <c r="D13" s="25" t="s">
        <v>382</v>
      </c>
      <c r="E13" s="27">
        <f>'Budžeta kopsavilkums'!D182</f>
        <v>0</v>
      </c>
      <c r="F13" s="167"/>
      <c r="G13" s="241"/>
    </row>
    <row r="14" spans="1:7" x14ac:dyDescent="0.3">
      <c r="A14" s="26" t="s">
        <v>258</v>
      </c>
      <c r="B14" s="222"/>
      <c r="C14" s="222"/>
      <c r="D14" s="25" t="s">
        <v>383</v>
      </c>
      <c r="E14" s="27">
        <f>'Budžeta kopsavilkums'!D183</f>
        <v>0</v>
      </c>
      <c r="F14" s="167"/>
      <c r="G14" s="241"/>
    </row>
    <row r="15" spans="1:7" x14ac:dyDescent="0.3">
      <c r="A15" s="26" t="s">
        <v>283</v>
      </c>
      <c r="B15" s="222"/>
      <c r="C15" s="222"/>
      <c r="D15" s="25" t="s">
        <v>384</v>
      </c>
      <c r="E15" s="27">
        <f>'Budžeta kopsavilkums'!D184</f>
        <v>0</v>
      </c>
      <c r="F15" s="167"/>
      <c r="G15" s="241"/>
    </row>
    <row r="16" spans="1:7" ht="14.7" customHeight="1" x14ac:dyDescent="0.3">
      <c r="A16" s="26" t="s">
        <v>385</v>
      </c>
      <c r="B16" s="222"/>
      <c r="C16" s="222"/>
      <c r="D16" s="25" t="s">
        <v>245</v>
      </c>
      <c r="E16" s="27">
        <f>'Budžeta kopsavilkums'!D185</f>
        <v>0</v>
      </c>
      <c r="F16" s="27">
        <v>50</v>
      </c>
      <c r="G16" s="241"/>
    </row>
    <row r="17" spans="1:8" ht="14.7" customHeight="1" x14ac:dyDescent="0.3">
      <c r="A17" s="26" t="s">
        <v>386</v>
      </c>
      <c r="B17" s="222"/>
      <c r="C17" s="222"/>
      <c r="D17" s="25" t="s">
        <v>246</v>
      </c>
      <c r="E17" s="27">
        <f>'Budžeta kopsavilkums'!D186</f>
        <v>0</v>
      </c>
      <c r="F17" s="27">
        <v>85</v>
      </c>
      <c r="G17" s="241"/>
    </row>
    <row r="18" spans="1:8" ht="14.7" customHeight="1" x14ac:dyDescent="0.3">
      <c r="A18" s="26" t="s">
        <v>302</v>
      </c>
      <c r="B18" s="222"/>
      <c r="C18" s="222"/>
      <c r="D18" s="25" t="s">
        <v>247</v>
      </c>
      <c r="E18" s="27">
        <f>'Budžeta kopsavilkums'!D187</f>
        <v>0</v>
      </c>
      <c r="F18" s="27">
        <v>85</v>
      </c>
      <c r="G18" s="241"/>
    </row>
    <row r="19" spans="1:8" x14ac:dyDescent="0.3">
      <c r="A19" s="223" t="s">
        <v>389</v>
      </c>
      <c r="B19" s="224"/>
      <c r="C19" s="224"/>
      <c r="D19" s="225"/>
      <c r="E19" s="36">
        <f>SUM(E13:E18)</f>
        <v>0</v>
      </c>
      <c r="F19" s="36">
        <f>IF(E19&gt;0,SUMPRODUCT(E13:E18,F13:F18)/SUM(E13:E18),0)</f>
        <v>0</v>
      </c>
      <c r="G19" s="241"/>
    </row>
    <row r="20" spans="1:8" ht="14.7" customHeight="1" x14ac:dyDescent="0.3">
      <c r="A20" s="26" t="s">
        <v>380</v>
      </c>
      <c r="B20" s="226" t="s">
        <v>390</v>
      </c>
      <c r="C20" s="227"/>
      <c r="D20" s="25" t="s">
        <v>382</v>
      </c>
      <c r="E20" s="29">
        <f>'Budžeta kopsavilkums'!E182</f>
        <v>0</v>
      </c>
      <c r="F20" s="166"/>
      <c r="G20" s="241"/>
    </row>
    <row r="21" spans="1:8" ht="13.95" customHeight="1" x14ac:dyDescent="0.3">
      <c r="A21" s="26" t="s">
        <v>258</v>
      </c>
      <c r="B21" s="226"/>
      <c r="C21" s="227"/>
      <c r="D21" s="25" t="s">
        <v>383</v>
      </c>
      <c r="E21" s="30">
        <f>'Budžeta kopsavilkums'!E183</f>
        <v>0</v>
      </c>
      <c r="F21" s="166"/>
      <c r="G21" s="241"/>
    </row>
    <row r="22" spans="1:8" ht="13.95" customHeight="1" x14ac:dyDescent="0.3">
      <c r="A22" s="26" t="s">
        <v>283</v>
      </c>
      <c r="B22" s="226"/>
      <c r="C22" s="227"/>
      <c r="D22" s="25" t="s">
        <v>384</v>
      </c>
      <c r="E22" s="30">
        <f>'Budžeta kopsavilkums'!E184</f>
        <v>0</v>
      </c>
      <c r="F22" s="166"/>
      <c r="G22" s="241"/>
    </row>
    <row r="23" spans="1:8" ht="15" customHeight="1" x14ac:dyDescent="0.3">
      <c r="A23" s="26" t="s">
        <v>385</v>
      </c>
      <c r="B23" s="226"/>
      <c r="C23" s="227"/>
      <c r="D23" s="25" t="s">
        <v>245</v>
      </c>
      <c r="E23" s="30">
        <f>'Budžeta kopsavilkums'!E185</f>
        <v>0</v>
      </c>
      <c r="F23" s="27">
        <v>50</v>
      </c>
      <c r="G23" s="241"/>
    </row>
    <row r="24" spans="1:8" ht="15" customHeight="1" x14ac:dyDescent="0.3">
      <c r="A24" s="26" t="s">
        <v>386</v>
      </c>
      <c r="B24" s="226"/>
      <c r="C24" s="227"/>
      <c r="D24" s="25" t="s">
        <v>246</v>
      </c>
      <c r="E24" s="30">
        <f>'Budžeta kopsavilkums'!E186</f>
        <v>0</v>
      </c>
      <c r="F24" s="27">
        <v>85</v>
      </c>
      <c r="G24" s="241"/>
    </row>
    <row r="25" spans="1:8" ht="14.7" customHeight="1" x14ac:dyDescent="0.3">
      <c r="A25" s="26" t="s">
        <v>302</v>
      </c>
      <c r="B25" s="226"/>
      <c r="C25" s="227"/>
      <c r="D25" s="25" t="s">
        <v>247</v>
      </c>
      <c r="E25" s="30">
        <f>'Budžeta kopsavilkums'!E187</f>
        <v>0</v>
      </c>
      <c r="G25" s="241"/>
    </row>
    <row r="26" spans="1:8" x14ac:dyDescent="0.3">
      <c r="A26" s="223" t="s">
        <v>391</v>
      </c>
      <c r="B26" s="224"/>
      <c r="C26" s="224"/>
      <c r="D26" s="225"/>
      <c r="E26" s="36">
        <f>SUM(E20:E25)</f>
        <v>0</v>
      </c>
      <c r="F26" s="36">
        <f>IF(E26&gt;0,SUMPRODUCT(E20:E25,F20:F24)/SUM(E20:E25),0)</f>
        <v>0</v>
      </c>
      <c r="G26" s="241"/>
    </row>
    <row r="27" spans="1:8" x14ac:dyDescent="0.3">
      <c r="A27" s="216" t="s">
        <v>392</v>
      </c>
      <c r="B27" s="217"/>
      <c r="C27" s="217"/>
      <c r="D27" s="218"/>
      <c r="E27" s="69">
        <f>E12+E19+E26</f>
        <v>0</v>
      </c>
      <c r="F27" s="69">
        <f>IF(E27&gt;0,(SUMPRODUCT(E12,F12)+SUMPRODUCT(E19,F19)+SUMPRODUCT(E26,F26))/E27,0)</f>
        <v>0</v>
      </c>
      <c r="G27" s="242"/>
    </row>
    <row r="28" spans="1:8" ht="32.700000000000003" customHeight="1" x14ac:dyDescent="0.3">
      <c r="A28" s="248" t="s">
        <v>393</v>
      </c>
      <c r="B28" s="248"/>
      <c r="C28" s="248"/>
      <c r="D28" s="248"/>
      <c r="E28" s="248"/>
      <c r="F28" s="248"/>
      <c r="G28" s="248"/>
    </row>
    <row r="29" spans="1:8" ht="42" customHeight="1" x14ac:dyDescent="0.3">
      <c r="A29" s="249" t="s">
        <v>394</v>
      </c>
      <c r="B29" s="250"/>
      <c r="C29" s="250"/>
      <c r="D29" s="250"/>
      <c r="E29" s="250"/>
      <c r="F29" s="250"/>
      <c r="G29" s="251"/>
    </row>
    <row r="30" spans="1:8" x14ac:dyDescent="0.3">
      <c r="A30" s="252" t="s">
        <v>395</v>
      </c>
      <c r="B30" s="253"/>
      <c r="C30" s="253"/>
      <c r="D30" s="253"/>
      <c r="E30" s="253"/>
      <c r="F30" s="253"/>
      <c r="G30" s="254"/>
      <c r="H30" s="31"/>
    </row>
    <row r="31" spans="1:8" ht="18" customHeight="1" x14ac:dyDescent="0.3">
      <c r="A31" s="255" t="s">
        <v>396</v>
      </c>
      <c r="B31" s="256"/>
      <c r="C31" s="256"/>
      <c r="D31" s="256"/>
      <c r="E31" s="256"/>
      <c r="F31" s="256"/>
      <c r="G31" s="257"/>
      <c r="H31" s="31"/>
    </row>
    <row r="32" spans="1:8" x14ac:dyDescent="0.3">
      <c r="A32" s="247"/>
      <c r="B32" s="247"/>
      <c r="C32" s="247"/>
      <c r="D32" s="247"/>
      <c r="E32" s="247"/>
      <c r="F32" s="247"/>
      <c r="G32" s="247"/>
    </row>
    <row r="33" spans="1:7" ht="19.2" customHeight="1" x14ac:dyDescent="0.3">
      <c r="A33" s="246" t="s">
        <v>397</v>
      </c>
      <c r="B33" s="246"/>
      <c r="C33" s="246"/>
      <c r="D33" s="246"/>
      <c r="E33" s="246"/>
      <c r="F33" s="246"/>
      <c r="G33" s="246"/>
    </row>
    <row r="34" spans="1:7" ht="17.7" customHeight="1" x14ac:dyDescent="0.3">
      <c r="A34" s="238" t="s">
        <v>398</v>
      </c>
      <c r="B34" s="238"/>
      <c r="C34" s="238"/>
      <c r="D34" s="238"/>
      <c r="E34" s="238"/>
      <c r="F34" s="238"/>
      <c r="G34" s="239"/>
    </row>
    <row r="35" spans="1:7" ht="17.7" customHeight="1" x14ac:dyDescent="0.3">
      <c r="A35" s="185" t="s">
        <v>399</v>
      </c>
      <c r="B35" s="185"/>
      <c r="C35" s="185"/>
      <c r="D35" s="185"/>
      <c r="E35" s="185"/>
      <c r="F35" s="185"/>
      <c r="G35" s="186"/>
    </row>
    <row r="36" spans="1:7" ht="58.2" customHeight="1" x14ac:dyDescent="0.3">
      <c r="A36" s="33" t="s">
        <v>380</v>
      </c>
      <c r="B36" s="243" t="s">
        <v>400</v>
      </c>
      <c r="C36" s="244"/>
      <c r="D36" s="244"/>
      <c r="E36" s="244"/>
      <c r="F36" s="245"/>
      <c r="G36" s="154" t="b">
        <v>0</v>
      </c>
    </row>
    <row r="37" spans="1:7" ht="71.25" customHeight="1" x14ac:dyDescent="0.3">
      <c r="A37" s="33" t="s">
        <v>258</v>
      </c>
      <c r="B37" s="232" t="s">
        <v>401</v>
      </c>
      <c r="C37" s="233"/>
      <c r="D37" s="233"/>
      <c r="E37" s="233"/>
      <c r="F37" s="234"/>
      <c r="G37" s="154" t="b">
        <v>0</v>
      </c>
    </row>
    <row r="38" spans="1:7" ht="33" customHeight="1" x14ac:dyDescent="0.3">
      <c r="A38" s="33" t="s">
        <v>283</v>
      </c>
      <c r="B38" s="232" t="s">
        <v>402</v>
      </c>
      <c r="C38" s="233"/>
      <c r="D38" s="233"/>
      <c r="E38" s="233"/>
      <c r="F38" s="234"/>
      <c r="G38" s="154" t="b">
        <v>0</v>
      </c>
    </row>
    <row r="39" spans="1:7" ht="18.600000000000001" customHeight="1" x14ac:dyDescent="0.3">
      <c r="A39" s="184" t="s">
        <v>403</v>
      </c>
      <c r="B39" s="185"/>
      <c r="C39" s="185"/>
      <c r="D39" s="185"/>
      <c r="E39" s="185"/>
      <c r="F39" s="185"/>
      <c r="G39" s="186"/>
    </row>
    <row r="40" spans="1:7" ht="55.2" customHeight="1" x14ac:dyDescent="0.3">
      <c r="A40" s="34" t="s">
        <v>380</v>
      </c>
      <c r="B40" s="231" t="s">
        <v>404</v>
      </c>
      <c r="C40" s="231"/>
      <c r="D40" s="231"/>
      <c r="E40" s="231"/>
      <c r="F40" s="231"/>
      <c r="G40" s="155" t="b">
        <v>0</v>
      </c>
    </row>
    <row r="41" spans="1:7" ht="62.7" customHeight="1" x14ac:dyDescent="0.3">
      <c r="A41" s="34" t="s">
        <v>258</v>
      </c>
      <c r="B41" s="235" t="s">
        <v>405</v>
      </c>
      <c r="C41" s="236"/>
      <c r="D41" s="236"/>
      <c r="E41" s="236"/>
      <c r="F41" s="237"/>
      <c r="G41" s="155" t="b">
        <v>0</v>
      </c>
    </row>
    <row r="42" spans="1:7" ht="38.700000000000003" customHeight="1" x14ac:dyDescent="0.3">
      <c r="A42" s="34" t="s">
        <v>283</v>
      </c>
      <c r="B42" s="235" t="s">
        <v>406</v>
      </c>
      <c r="C42" s="236"/>
      <c r="D42" s="236"/>
      <c r="E42" s="236"/>
      <c r="F42" s="237"/>
      <c r="G42" s="155" t="b">
        <v>0</v>
      </c>
    </row>
    <row r="43" spans="1:7" ht="18.600000000000001" customHeight="1" x14ac:dyDescent="0.3">
      <c r="A43" s="184" t="s">
        <v>407</v>
      </c>
      <c r="B43" s="185"/>
      <c r="C43" s="185"/>
      <c r="D43" s="185"/>
      <c r="E43" s="185"/>
      <c r="F43" s="185"/>
      <c r="G43" s="186"/>
    </row>
    <row r="44" spans="1:7" ht="62.25" customHeight="1" x14ac:dyDescent="0.3">
      <c r="A44" s="33" t="s">
        <v>380</v>
      </c>
      <c r="B44" s="231" t="s">
        <v>404</v>
      </c>
      <c r="C44" s="231"/>
      <c r="D44" s="231"/>
      <c r="E44" s="231"/>
      <c r="F44" s="231"/>
      <c r="G44" s="154" t="b">
        <v>0</v>
      </c>
    </row>
    <row r="45" spans="1:7" ht="75" customHeight="1" x14ac:dyDescent="0.3">
      <c r="A45" s="33" t="s">
        <v>258</v>
      </c>
      <c r="B45" s="232" t="s">
        <v>405</v>
      </c>
      <c r="C45" s="233"/>
      <c r="D45" s="233"/>
      <c r="E45" s="233"/>
      <c r="F45" s="234"/>
      <c r="G45" s="154" t="b">
        <v>0</v>
      </c>
    </row>
    <row r="46" spans="1:7" ht="36.6" customHeight="1" x14ac:dyDescent="0.3">
      <c r="A46" s="33" t="s">
        <v>283</v>
      </c>
      <c r="B46" s="232" t="s">
        <v>408</v>
      </c>
      <c r="C46" s="233"/>
      <c r="D46" s="233"/>
      <c r="E46" s="233"/>
      <c r="F46" s="234"/>
      <c r="G46" s="154" t="b">
        <v>0</v>
      </c>
    </row>
    <row r="47" spans="1:7" x14ac:dyDescent="0.3">
      <c r="A47" s="35"/>
      <c r="B47" s="35"/>
      <c r="C47" s="35"/>
      <c r="D47" s="35"/>
      <c r="E47" s="35"/>
      <c r="F47" s="35"/>
    </row>
  </sheetData>
  <sheetProtection algorithmName="SHA-512" hashValue="ny11xXlDQ+3P4Eu5C3wfj2cManfxBOvkoM31sUrBRLf5L0T6TnSZYf8RbCLRrMOcDmzHHBfW/wl6LdN0eBG1ow==" saltValue="c7tNkvcTDWZjg8fdMlGQ3w==" spinCount="100000" sheet="1" selectLockedCells="1"/>
  <dataConsolidate/>
  <mergeCells count="36">
    <mergeCell ref="G5:G27"/>
    <mergeCell ref="A35:G35"/>
    <mergeCell ref="A39:G39"/>
    <mergeCell ref="A43:G43"/>
    <mergeCell ref="B36:F36"/>
    <mergeCell ref="B37:F37"/>
    <mergeCell ref="B38:F38"/>
    <mergeCell ref="B40:F40"/>
    <mergeCell ref="B41:F41"/>
    <mergeCell ref="A33:G33"/>
    <mergeCell ref="A32:G32"/>
    <mergeCell ref="A28:G28"/>
    <mergeCell ref="A29:G29"/>
    <mergeCell ref="A30:G30"/>
    <mergeCell ref="A31:G31"/>
    <mergeCell ref="B44:F44"/>
    <mergeCell ref="B46:F46"/>
    <mergeCell ref="B42:F42"/>
    <mergeCell ref="B45:F45"/>
    <mergeCell ref="A34:G34"/>
    <mergeCell ref="A2:G2"/>
    <mergeCell ref="A1:G1"/>
    <mergeCell ref="A27:D27"/>
    <mergeCell ref="B6:B11"/>
    <mergeCell ref="C6:C11"/>
    <mergeCell ref="B13:B18"/>
    <mergeCell ref="C13:C18"/>
    <mergeCell ref="A19:D19"/>
    <mergeCell ref="A12:D12"/>
    <mergeCell ref="B20:B25"/>
    <mergeCell ref="C20:C25"/>
    <mergeCell ref="A3:F3"/>
    <mergeCell ref="A4:A5"/>
    <mergeCell ref="B4:C4"/>
    <mergeCell ref="D4:D5"/>
    <mergeCell ref="A26:D26"/>
  </mergeCell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2C9BD4E3-6712-43B6-987C-BBABB76A7AC8}">
          <x14:formula1>
            <xm:f>Dati!A2:A5</xm:f>
          </x14:formula1>
          <xm:sqref>C13:C18</xm:sqref>
        </x14:dataValidation>
        <x14:dataValidation type="list" allowBlank="1" showInputMessage="1" showErrorMessage="1" xr:uid="{A355B34E-EE65-40A7-931B-89F16ABB3CC1}">
          <x14:formula1>
            <xm:f>Dati!A2:A5</xm:f>
          </x14:formula1>
          <xm:sqref>C6:C11</xm:sqref>
        </x14:dataValidation>
        <x14:dataValidation type="list" allowBlank="1" showInputMessage="1" showErrorMessage="1" xr:uid="{D6798E19-21B3-4154-807F-BBDEB3227012}">
          <x14:formula1>
            <xm:f>Dati!A2:A5</xm:f>
          </x14:formula1>
          <xm:sqref>C20:C25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D440E-BAAA-4585-A1F6-337C14CDF6A1}">
  <sheetPr>
    <tabColor theme="5" tint="0.79998168889431442"/>
  </sheetPr>
  <dimension ref="A1:C28"/>
  <sheetViews>
    <sheetView workbookViewId="0">
      <selection activeCell="B29" sqref="B29"/>
    </sheetView>
  </sheetViews>
  <sheetFormatPr defaultRowHeight="14.4" x14ac:dyDescent="0.3"/>
  <cols>
    <col min="1" max="1" width="35.33203125" customWidth="1"/>
    <col min="2" max="3" width="17.6640625" customWidth="1"/>
  </cols>
  <sheetData>
    <row r="1" spans="1:3" ht="28.2" customHeight="1" x14ac:dyDescent="0.3">
      <c r="A1" s="258" t="s">
        <v>409</v>
      </c>
      <c r="B1" s="258"/>
      <c r="C1" s="258"/>
    </row>
    <row r="2" spans="1:3" ht="27.6" customHeight="1" x14ac:dyDescent="0.3">
      <c r="A2" s="12" t="s">
        <v>392</v>
      </c>
      <c r="B2" s="13" t="s">
        <v>410</v>
      </c>
      <c r="C2" s="13" t="s">
        <v>270</v>
      </c>
    </row>
    <row r="3" spans="1:3" ht="14.7" customHeight="1" x14ac:dyDescent="0.3">
      <c r="A3" s="1" t="s">
        <v>411</v>
      </c>
      <c r="B3" s="14">
        <f>B5*85%</f>
        <v>0</v>
      </c>
      <c r="C3" s="15" t="e">
        <f>B3/B7</f>
        <v>#DIV/0!</v>
      </c>
    </row>
    <row r="4" spans="1:3" ht="15.6" customHeight="1" x14ac:dyDescent="0.3">
      <c r="A4" s="1" t="s">
        <v>412</v>
      </c>
      <c r="B4" s="14">
        <f>B5*15%</f>
        <v>0</v>
      </c>
      <c r="C4" s="15" t="e">
        <f>B4/B7</f>
        <v>#DIV/0!</v>
      </c>
    </row>
    <row r="5" spans="1:3" ht="15.6" customHeight="1" x14ac:dyDescent="0.3">
      <c r="A5" s="2" t="s">
        <v>413</v>
      </c>
      <c r="B5" s="16">
        <f>ROUND('Intensitātes aprēķins'!E27*'Intensitātes aprēķins'!F27/100,2)</f>
        <v>0</v>
      </c>
      <c r="C5" s="17" t="e">
        <f>B5/B7</f>
        <v>#DIV/0!</v>
      </c>
    </row>
    <row r="6" spans="1:3" ht="16.2" customHeight="1" x14ac:dyDescent="0.3">
      <c r="A6" s="1" t="s">
        <v>414</v>
      </c>
      <c r="B6" s="14">
        <f>B7-B5</f>
        <v>0</v>
      </c>
      <c r="C6" s="15" t="e">
        <f>B6/B7</f>
        <v>#DIV/0!</v>
      </c>
    </row>
    <row r="7" spans="1:3" ht="16.2" customHeight="1" x14ac:dyDescent="0.3">
      <c r="A7" s="2" t="s">
        <v>415</v>
      </c>
      <c r="B7" s="16">
        <f>'Intensitātes aprēķins'!E27</f>
        <v>0</v>
      </c>
      <c r="C7" s="17" t="e">
        <f>B7/B7</f>
        <v>#DIV/0!</v>
      </c>
    </row>
    <row r="8" spans="1:3" x14ac:dyDescent="0.3">
      <c r="A8" s="3"/>
      <c r="B8" s="4"/>
      <c r="C8" s="5"/>
    </row>
    <row r="9" spans="1:3" ht="27.6" customHeight="1" x14ac:dyDescent="0.3">
      <c r="A9" s="12" t="s">
        <v>387</v>
      </c>
      <c r="B9" s="13" t="s">
        <v>410</v>
      </c>
      <c r="C9" s="13" t="s">
        <v>270</v>
      </c>
    </row>
    <row r="10" spans="1:3" ht="16.2" customHeight="1" x14ac:dyDescent="0.3">
      <c r="A10" s="1" t="s">
        <v>411</v>
      </c>
      <c r="B10" s="6">
        <f>B12*85%</f>
        <v>0</v>
      </c>
      <c r="C10" s="7" t="e">
        <f>B10/B14</f>
        <v>#DIV/0!</v>
      </c>
    </row>
    <row r="11" spans="1:3" ht="15.6" customHeight="1" x14ac:dyDescent="0.3">
      <c r="A11" s="1" t="s">
        <v>412</v>
      </c>
      <c r="B11" s="6">
        <f>B12*15%</f>
        <v>0</v>
      </c>
      <c r="C11" s="7" t="e">
        <f>B11/B14</f>
        <v>#DIV/0!</v>
      </c>
    </row>
    <row r="12" spans="1:3" ht="16.95" customHeight="1" x14ac:dyDescent="0.3">
      <c r="A12" s="2" t="s">
        <v>413</v>
      </c>
      <c r="B12" s="8">
        <f>ROUND('Intensitātes aprēķins'!E12*'Intensitātes aprēķins'!F12/100,2)</f>
        <v>0</v>
      </c>
      <c r="C12" s="9" t="e">
        <f>B12/B14</f>
        <v>#DIV/0!</v>
      </c>
    </row>
    <row r="13" spans="1:3" ht="16.95" customHeight="1" x14ac:dyDescent="0.3">
      <c r="A13" s="1" t="s">
        <v>414</v>
      </c>
      <c r="B13" s="10">
        <f>B14-B12</f>
        <v>0</v>
      </c>
      <c r="C13" s="7" t="e">
        <f>B13/B14</f>
        <v>#DIV/0!</v>
      </c>
    </row>
    <row r="14" spans="1:3" ht="15.6" customHeight="1" x14ac:dyDescent="0.3">
      <c r="A14" s="2" t="s">
        <v>415</v>
      </c>
      <c r="B14" s="8">
        <f>'Intensitātes aprēķins'!E12</f>
        <v>0</v>
      </c>
      <c r="C14" s="9" t="e">
        <f>B14/B14</f>
        <v>#DIV/0!</v>
      </c>
    </row>
    <row r="15" spans="1:3" x14ac:dyDescent="0.3">
      <c r="A15" s="3"/>
      <c r="B15" s="4"/>
      <c r="C15" s="5"/>
    </row>
    <row r="16" spans="1:3" ht="31.2" customHeight="1" x14ac:dyDescent="0.3">
      <c r="A16" s="12" t="s">
        <v>389</v>
      </c>
      <c r="B16" s="13" t="s">
        <v>410</v>
      </c>
      <c r="C16" s="13" t="s">
        <v>270</v>
      </c>
    </row>
    <row r="17" spans="1:3" ht="14.7" customHeight="1" x14ac:dyDescent="0.3">
      <c r="A17" s="1" t="s">
        <v>411</v>
      </c>
      <c r="B17" s="6">
        <f>B19*85%</f>
        <v>0</v>
      </c>
      <c r="C17" s="7" t="e">
        <f>B17/B21</f>
        <v>#DIV/0!</v>
      </c>
    </row>
    <row r="18" spans="1:3" ht="15" customHeight="1" x14ac:dyDescent="0.3">
      <c r="A18" s="1" t="s">
        <v>412</v>
      </c>
      <c r="B18" s="6">
        <f>B19*15%</f>
        <v>0</v>
      </c>
      <c r="C18" s="7" t="e">
        <f>B18/B21</f>
        <v>#DIV/0!</v>
      </c>
    </row>
    <row r="19" spans="1:3" ht="15.6" customHeight="1" x14ac:dyDescent="0.3">
      <c r="A19" s="2" t="s">
        <v>413</v>
      </c>
      <c r="B19" s="8">
        <f>ROUND('Intensitātes aprēķins'!E19*'Intensitātes aprēķins'!F19/100,2)</f>
        <v>0</v>
      </c>
      <c r="C19" s="9" t="e">
        <f>B19/B21</f>
        <v>#DIV/0!</v>
      </c>
    </row>
    <row r="20" spans="1:3" ht="16.2" customHeight="1" x14ac:dyDescent="0.3">
      <c r="A20" s="1" t="s">
        <v>414</v>
      </c>
      <c r="B20" s="6">
        <f>B21-B19</f>
        <v>0</v>
      </c>
      <c r="C20" s="7" t="e">
        <f>B20/B21</f>
        <v>#DIV/0!</v>
      </c>
    </row>
    <row r="21" spans="1:3" ht="16.2" customHeight="1" x14ac:dyDescent="0.3">
      <c r="A21" s="2" t="s">
        <v>415</v>
      </c>
      <c r="B21" s="8">
        <f>'Intensitātes aprēķins'!E19</f>
        <v>0</v>
      </c>
      <c r="C21" s="9" t="e">
        <f>B21/B21</f>
        <v>#DIV/0!</v>
      </c>
    </row>
    <row r="22" spans="1:3" x14ac:dyDescent="0.3">
      <c r="A22" s="3"/>
      <c r="B22" s="4"/>
      <c r="C22" s="5"/>
    </row>
    <row r="23" spans="1:3" ht="26.7" customHeight="1" x14ac:dyDescent="0.3">
      <c r="A23" s="12" t="s">
        <v>391</v>
      </c>
      <c r="B23" s="13" t="s">
        <v>410</v>
      </c>
      <c r="C23" s="13" t="s">
        <v>270</v>
      </c>
    </row>
    <row r="24" spans="1:3" ht="15.6" customHeight="1" x14ac:dyDescent="0.3">
      <c r="A24" s="1" t="s">
        <v>411</v>
      </c>
      <c r="B24" s="18">
        <f>B26*85%</f>
        <v>0</v>
      </c>
      <c r="C24" s="19" t="e">
        <f>B24/B28</f>
        <v>#DIV/0!</v>
      </c>
    </row>
    <row r="25" spans="1:3" ht="16.2" customHeight="1" x14ac:dyDescent="0.3">
      <c r="A25" s="1" t="s">
        <v>412</v>
      </c>
      <c r="B25" s="18">
        <f>B26*15%</f>
        <v>0</v>
      </c>
      <c r="C25" s="19" t="e">
        <f>B25/B28</f>
        <v>#DIV/0!</v>
      </c>
    </row>
    <row r="26" spans="1:3" ht="17.7" customHeight="1" x14ac:dyDescent="0.3">
      <c r="A26" s="2" t="s">
        <v>413</v>
      </c>
      <c r="B26" s="20">
        <f>ROUND('Intensitātes aprēķins'!E26*'Intensitātes aprēķins'!F26/100,2)</f>
        <v>0</v>
      </c>
      <c r="C26" s="21" t="e">
        <f>B26/B28</f>
        <v>#DIV/0!</v>
      </c>
    </row>
    <row r="27" spans="1:3" ht="17.7" customHeight="1" x14ac:dyDescent="0.3">
      <c r="A27" s="1" t="s">
        <v>414</v>
      </c>
      <c r="B27" s="18">
        <f>B28-B26</f>
        <v>0</v>
      </c>
      <c r="C27" s="19" t="e">
        <f>B27/B28</f>
        <v>#DIV/0!</v>
      </c>
    </row>
    <row r="28" spans="1:3" ht="18.600000000000001" customHeight="1" x14ac:dyDescent="0.3">
      <c r="A28" s="2" t="s">
        <v>415</v>
      </c>
      <c r="B28" s="20">
        <f>'Intensitātes aprēķins'!E26</f>
        <v>0</v>
      </c>
      <c r="C28" s="21" t="e">
        <f>B28/B28</f>
        <v>#DIV/0!</v>
      </c>
    </row>
  </sheetData>
  <sheetProtection algorithmName="SHA-512" hashValue="nUyuOE8ToWsA+Q3SdlD4adfCAEocfTF8ixlACQFla8QRzPPsAJVhZDN2dEpmzNj1J3QpJSVO3hT8z/o1o/Nmjw==" saltValue="7cWCqE8DowpDq/f0xmlxDA==" spinCount="100000" sheet="1" objects="1" scenarios="1"/>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FA809-2DCB-4E58-A9B2-C9688F92C28F}">
  <sheetPr>
    <tabColor theme="2" tint="-9.9978637043366805E-2"/>
  </sheetPr>
  <dimension ref="A1:A19"/>
  <sheetViews>
    <sheetView workbookViewId="0">
      <selection activeCell="F27" sqref="F27"/>
    </sheetView>
  </sheetViews>
  <sheetFormatPr defaultRowHeight="14.4" x14ac:dyDescent="0.3"/>
  <cols>
    <col min="1" max="1" width="32.6640625" customWidth="1"/>
  </cols>
  <sheetData>
    <row r="1" spans="1:1" x14ac:dyDescent="0.3">
      <c r="A1" s="11" t="s">
        <v>416</v>
      </c>
    </row>
    <row r="2" spans="1:1" x14ac:dyDescent="0.3">
      <c r="A2" t="s">
        <v>417</v>
      </c>
    </row>
    <row r="3" spans="1:1" x14ac:dyDescent="0.3">
      <c r="A3" t="s">
        <v>418</v>
      </c>
    </row>
    <row r="4" spans="1:1" x14ac:dyDescent="0.3">
      <c r="A4" t="s">
        <v>419</v>
      </c>
    </row>
    <row r="5" spans="1:1" x14ac:dyDescent="0.3">
      <c r="A5" t="s">
        <v>420</v>
      </c>
    </row>
    <row r="7" spans="1:1" x14ac:dyDescent="0.3">
      <c r="A7" s="11" t="s">
        <v>421</v>
      </c>
    </row>
    <row r="8" spans="1:1" x14ac:dyDescent="0.3">
      <c r="A8" t="s">
        <v>25</v>
      </c>
    </row>
    <row r="9" spans="1:1" x14ac:dyDescent="0.3">
      <c r="A9" t="s">
        <v>33</v>
      </c>
    </row>
    <row r="10" spans="1:1" x14ac:dyDescent="0.3">
      <c r="A10" t="s">
        <v>244</v>
      </c>
    </row>
    <row r="12" spans="1:1" x14ac:dyDescent="0.3">
      <c r="A12" s="11" t="s">
        <v>422</v>
      </c>
    </row>
    <row r="13" spans="1:1" x14ac:dyDescent="0.3">
      <c r="A13" t="s">
        <v>26</v>
      </c>
    </row>
    <row r="14" spans="1:1" x14ac:dyDescent="0.3">
      <c r="A14" t="s">
        <v>30</v>
      </c>
    </row>
    <row r="15" spans="1:1" x14ac:dyDescent="0.3">
      <c r="A15" t="s">
        <v>36</v>
      </c>
    </row>
    <row r="17" spans="1:1" x14ac:dyDescent="0.3">
      <c r="A17" s="11" t="s">
        <v>423</v>
      </c>
    </row>
    <row r="18" spans="1:1" x14ac:dyDescent="0.3">
      <c r="A18" t="s">
        <v>28</v>
      </c>
    </row>
    <row r="19" spans="1:1" x14ac:dyDescent="0.3">
      <c r="A19" t="s">
        <v>31</v>
      </c>
    </row>
  </sheetData>
  <sheetProtection algorithmName="SHA-512" hashValue="2Aj+gWW95AsSk9PkkpPejaGVA7SevOX/YQ3rKCufGQdW7/AAwJLlb06SPVK2p5KO9/65F5AtbEFS2O1u9sF7eg==" saltValue="vuemMUaRliAiSEZxkZFW6Q==" spinCount="100000"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7" ma:contentTypeDescription="Create a new document." ma:contentTypeScope="" ma:versionID="ca66fe658f6e7c48fa3a82a2102fbdd4">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f677f4bdca950af14c1d8dea0a88e849"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489BCD-096B-4A68-89C2-5AB40D8F1AD6}"/>
</file>

<file path=customXml/itemProps2.xml><?xml version="1.0" encoding="utf-8"?>
<ds:datastoreItem xmlns:ds="http://schemas.openxmlformats.org/officeDocument/2006/customXml" ds:itemID="{8EBB8F12-C882-4946-81A0-F705201B3EDC}">
  <ds:schemaRefs>
    <ds:schemaRef ds:uri="http://schemas.microsoft.com/office/2006/documentManagement/types"/>
    <ds:schemaRef ds:uri="42144e59-5907-413f-b624-803f3a022d9b"/>
    <ds:schemaRef ds:uri="http://purl.org/dc/terms/"/>
    <ds:schemaRef ds:uri="http://www.w3.org/XML/1998/namespace"/>
    <ds:schemaRef ds:uri="http://purl.org/dc/elements/1.1/"/>
    <ds:schemaRef ds:uri="http://purl.org/dc/dcmitype/"/>
    <ds:schemaRef ds:uri="25a75a1d-8b78-49a6-8e4b-dbe94589a28d"/>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2EDC5E92-83E5-4FA0-849A-48BC81061B1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Budžeta kopsavilkums</vt:lpstr>
      <vt:lpstr>Izmaksu pamatojums</vt:lpstr>
      <vt:lpstr>KPVIS</vt:lpstr>
      <vt:lpstr>Intensitātes aprēķins</vt:lpstr>
      <vt:lpstr>Finansēšanas plāns</vt:lpstr>
      <vt:lpstr>Dati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Sintija Tropa</dc:creator>
  <cp:keywords/>
  <dc:description/>
  <cp:lastModifiedBy>Anita Jansone</cp:lastModifiedBy>
  <cp:revision/>
  <dcterms:created xsi:type="dcterms:W3CDTF">2025-02-11T10:40:04Z</dcterms:created>
  <dcterms:modified xsi:type="dcterms:W3CDTF">2026-01-15T11:45:58Z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