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2236/Koplietojamie dokumenti/5.uzsaukums/Atlases nolikums uz 5.u/6 Publicēšanai un parakstīšanai/Publicēšanai papildus/"/>
    </mc:Choice>
  </mc:AlternateContent>
  <xr:revisionPtr revIDLastSave="311" documentId="8_{B6A6BD7D-E326-4141-A3F1-9E5B495DE13C}" xr6:coauthVersionLast="47" xr6:coauthVersionMax="47" xr10:uidLastSave="{F5653F1C-DE00-4A3B-94CF-47B8FA476F6E}"/>
  <bookViews>
    <workbookView xWindow="16354" yWindow="-103" windowWidth="33120" windowHeight="18000" tabRatio="935" activeTab="6" xr2:uid="{E5205871-C5D5-4B2D-B0F8-DC59717D86AD}"/>
  </bookViews>
  <sheets>
    <sheet name="CSA" sheetId="3" r:id="rId1"/>
    <sheet name="Siltumsūkņi (zeme un ūdens)" sheetId="2" r:id="rId2"/>
    <sheet name="Siltumsūkņi (gaiss-ūdens) " sheetId="5" r:id="rId3"/>
    <sheet name="Granulu katli" sheetId="1" r:id="rId4"/>
    <sheet name="Siltumsūkņi (gaiss-gaiss)" sheetId="4" r:id="rId5"/>
    <sheet name="Saules paneļi (papildus)" sheetId="6" r:id="rId6"/>
    <sheet name="Jaudas palielināšana (papildus)" sheetId="7" r:id="rId7"/>
  </sheets>
  <definedNames>
    <definedName name="_ftn1" localSheetId="0">CSA!$B$48</definedName>
    <definedName name="_ftn1" localSheetId="3">'Granulu katli'!$B$52</definedName>
    <definedName name="_ftn1" localSheetId="4">'Siltumsūkņi (gaiss-gaiss)'!$B$25</definedName>
    <definedName name="_ftn1" localSheetId="2">'Siltumsūkņi (gaiss-ūdens) '!$B$25</definedName>
    <definedName name="_ftn1" localSheetId="1">'Siltumsūkņi (zeme un ūdens)'!$B$52</definedName>
    <definedName name="_ftn2" localSheetId="5">'Saules paneļi (papildus)'!$B$111</definedName>
    <definedName name="_ftn3" localSheetId="5">'Saules paneļi (papildus)'!$B$112</definedName>
    <definedName name="_ftnref1" localSheetId="0">CSA!$B$3</definedName>
    <definedName name="_ftnref1" localSheetId="3">'Granulu katli'!$B$3</definedName>
    <definedName name="_ftnref1" localSheetId="4">'Siltumsūkņi (gaiss-gaiss)'!$B$3</definedName>
    <definedName name="_ftnref1" localSheetId="2">'Siltumsūkņi (gaiss-ūdens) '!$B$3</definedName>
    <definedName name="_ftnref1" localSheetId="1">'Siltumsūkņi (zeme un ūdens)'!$B$3</definedName>
    <definedName name="_ftnref3" localSheetId="5">'Saules paneļi (papildus)'!$B$3</definedName>
    <definedName name="_Hlk105673958" localSheetId="0">CSA!$G$3</definedName>
    <definedName name="_Hlk105673958" localSheetId="3">'Granulu katli'!$E$3</definedName>
    <definedName name="_Hlk105673958" localSheetId="4">'Siltumsūkņi (gaiss-gaiss)'!#REF!</definedName>
    <definedName name="_Hlk105673958" localSheetId="2">'Siltumsūkņi (gaiss-ūdens) '!$E$3</definedName>
    <definedName name="_Hlk105673958" localSheetId="1">'Siltumsūkņi (zeme un ūdens)'!$E$3</definedName>
    <definedName name="PapildarbibaCSA">#REF!</definedName>
    <definedName name="Papilddarbība">#REF!</definedName>
    <definedName name="Papilddarbīb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7" l="1"/>
  <c r="G46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8" i="7"/>
  <c r="G9" i="7"/>
  <c r="G10" i="7"/>
  <c r="G11" i="7"/>
  <c r="G12" i="7"/>
  <c r="G13" i="7"/>
  <c r="G14" i="7"/>
  <c r="G15" i="7"/>
  <c r="G16" i="7"/>
  <c r="G17" i="7"/>
  <c r="G18" i="7"/>
  <c r="G7" i="7"/>
  <c r="I6" i="3"/>
  <c r="J6" i="3"/>
  <c r="L19" i="7"/>
  <c r="K19" i="7"/>
  <c r="J19" i="7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H5" i="6"/>
  <c r="G5" i="6"/>
  <c r="F5" i="6"/>
  <c r="F46" i="7"/>
  <c r="F33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4" i="7"/>
  <c r="F35" i="7"/>
  <c r="F36" i="7"/>
  <c r="F37" i="7"/>
  <c r="F38" i="7"/>
  <c r="F39" i="7"/>
  <c r="F40" i="7"/>
  <c r="F41" i="7"/>
  <c r="F42" i="7"/>
  <c r="F43" i="7"/>
  <c r="F44" i="7"/>
  <c r="F45" i="7"/>
  <c r="F7" i="7"/>
  <c r="D6" i="1"/>
  <c r="G12" i="2"/>
  <c r="G11" i="2"/>
  <c r="G11" i="1"/>
  <c r="F11" i="1"/>
  <c r="D11" i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6" i="3"/>
  <c r="D7" i="3"/>
  <c r="I7" i="3" s="1"/>
  <c r="D8" i="3"/>
  <c r="D9" i="3"/>
  <c r="D10" i="3"/>
  <c r="I10" i="3" s="1"/>
  <c r="D11" i="3"/>
  <c r="I11" i="3" s="1"/>
  <c r="D12" i="3"/>
  <c r="D13" i="3"/>
  <c r="D14" i="3"/>
  <c r="I14" i="3" s="1"/>
  <c r="D15" i="3"/>
  <c r="I15" i="3" s="1"/>
  <c r="D16" i="3"/>
  <c r="D17" i="3"/>
  <c r="D18" i="3"/>
  <c r="I18" i="3" s="1"/>
  <c r="D19" i="3"/>
  <c r="I19" i="3" s="1"/>
  <c r="D20" i="3"/>
  <c r="D21" i="3"/>
  <c r="D22" i="3"/>
  <c r="I22" i="3" s="1"/>
  <c r="D23" i="3"/>
  <c r="I23" i="3" s="1"/>
  <c r="D24" i="3"/>
  <c r="D25" i="3"/>
  <c r="D26" i="3"/>
  <c r="I26" i="3" s="1"/>
  <c r="D27" i="3"/>
  <c r="I27" i="3" s="1"/>
  <c r="D28" i="3"/>
  <c r="D29" i="3"/>
  <c r="D30" i="3"/>
  <c r="I30" i="3" s="1"/>
  <c r="D31" i="3"/>
  <c r="I31" i="3" s="1"/>
  <c r="D32" i="3"/>
  <c r="D33" i="3"/>
  <c r="D34" i="3"/>
  <c r="I34" i="3" s="1"/>
  <c r="D35" i="3"/>
  <c r="I35" i="3" s="1"/>
  <c r="D36" i="3"/>
  <c r="D37" i="3"/>
  <c r="D38" i="3"/>
  <c r="I38" i="3" s="1"/>
  <c r="D39" i="3"/>
  <c r="I39" i="3" s="1"/>
  <c r="D40" i="3"/>
  <c r="D41" i="3"/>
  <c r="D42" i="3"/>
  <c r="I42" i="3" s="1"/>
  <c r="D43" i="3"/>
  <c r="I43" i="3" s="1"/>
  <c r="D44" i="3"/>
  <c r="D45" i="3"/>
  <c r="D46" i="3"/>
  <c r="I46" i="3" s="1"/>
  <c r="D6" i="3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6" i="5"/>
  <c r="G6" i="5" s="1"/>
  <c r="D7" i="5"/>
  <c r="D8" i="5"/>
  <c r="D9" i="5"/>
  <c r="D10" i="5"/>
  <c r="D11" i="5"/>
  <c r="D12" i="5"/>
  <c r="D13" i="5"/>
  <c r="G13" i="5" s="1"/>
  <c r="D14" i="5"/>
  <c r="D15" i="5"/>
  <c r="D16" i="5"/>
  <c r="D17" i="5"/>
  <c r="D18" i="5"/>
  <c r="D19" i="5"/>
  <c r="D20" i="5"/>
  <c r="D21" i="5"/>
  <c r="G21" i="5" s="1"/>
  <c r="D22" i="5"/>
  <c r="G22" i="5" s="1"/>
  <c r="D23" i="5"/>
  <c r="G23" i="5" s="1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G9" i="5" s="1"/>
  <c r="F8" i="5"/>
  <c r="F7" i="5"/>
  <c r="F6" i="5"/>
  <c r="F7" i="2"/>
  <c r="F8" i="2"/>
  <c r="F9" i="2"/>
  <c r="F10" i="2"/>
  <c r="F11" i="2"/>
  <c r="F12" i="2"/>
  <c r="F13" i="2"/>
  <c r="F14" i="2"/>
  <c r="G14" i="2" s="1"/>
  <c r="F15" i="2"/>
  <c r="F16" i="2"/>
  <c r="G16" i="2" s="1"/>
  <c r="F17" i="2"/>
  <c r="F18" i="2"/>
  <c r="F19" i="2"/>
  <c r="F20" i="2"/>
  <c r="G20" i="2" s="1"/>
  <c r="F21" i="2"/>
  <c r="F22" i="2"/>
  <c r="G22" i="2" s="1"/>
  <c r="F23" i="2"/>
  <c r="G23" i="2" s="1"/>
  <c r="F24" i="2"/>
  <c r="G24" i="2" s="1"/>
  <c r="F25" i="2"/>
  <c r="F26" i="2"/>
  <c r="F27" i="2"/>
  <c r="F28" i="2"/>
  <c r="F29" i="2"/>
  <c r="F30" i="2"/>
  <c r="G30" i="2" s="1"/>
  <c r="F31" i="2"/>
  <c r="F32" i="2"/>
  <c r="F33" i="2"/>
  <c r="F34" i="2"/>
  <c r="F35" i="2"/>
  <c r="F36" i="2"/>
  <c r="F37" i="2"/>
  <c r="F38" i="2"/>
  <c r="G38" i="2" s="1"/>
  <c r="F39" i="2"/>
  <c r="F40" i="2"/>
  <c r="F41" i="2"/>
  <c r="F42" i="2"/>
  <c r="F43" i="2"/>
  <c r="F44" i="2"/>
  <c r="F45" i="2"/>
  <c r="F46" i="2"/>
  <c r="G46" i="2" s="1"/>
  <c r="F47" i="2"/>
  <c r="G47" i="2" s="1"/>
  <c r="F48" i="2"/>
  <c r="F49" i="2"/>
  <c r="F50" i="2"/>
  <c r="F6" i="2"/>
  <c r="D7" i="2"/>
  <c r="D8" i="2"/>
  <c r="D9" i="2"/>
  <c r="G9" i="2" s="1"/>
  <c r="D10" i="2"/>
  <c r="D11" i="2"/>
  <c r="D12" i="2"/>
  <c r="D13" i="2"/>
  <c r="D14" i="2"/>
  <c r="D15" i="2"/>
  <c r="D16" i="2"/>
  <c r="D17" i="2"/>
  <c r="G17" i="2" s="1"/>
  <c r="D18" i="2"/>
  <c r="D19" i="2"/>
  <c r="D20" i="2"/>
  <c r="D21" i="2"/>
  <c r="D22" i="2"/>
  <c r="D23" i="2"/>
  <c r="D24" i="2"/>
  <c r="D25" i="2"/>
  <c r="D26" i="2"/>
  <c r="D27" i="2"/>
  <c r="G27" i="2" s="1"/>
  <c r="D28" i="2"/>
  <c r="D29" i="2"/>
  <c r="D30" i="2"/>
  <c r="D31" i="2"/>
  <c r="D32" i="2"/>
  <c r="D33" i="2"/>
  <c r="G33" i="2" s="1"/>
  <c r="D34" i="2"/>
  <c r="G34" i="2" s="1"/>
  <c r="D35" i="2"/>
  <c r="D36" i="2"/>
  <c r="D37" i="2"/>
  <c r="D38" i="2"/>
  <c r="D39" i="2"/>
  <c r="D40" i="2"/>
  <c r="D41" i="2"/>
  <c r="D42" i="2"/>
  <c r="D43" i="2"/>
  <c r="G43" i="2" s="1"/>
  <c r="D44" i="2"/>
  <c r="D45" i="2"/>
  <c r="D46" i="2"/>
  <c r="D47" i="2"/>
  <c r="D48" i="2"/>
  <c r="D49" i="2"/>
  <c r="G49" i="2" s="1"/>
  <c r="D50" i="2"/>
  <c r="D6" i="2"/>
  <c r="G6" i="2" s="1"/>
  <c r="F50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6" i="1"/>
  <c r="D7" i="1"/>
  <c r="G7" i="1" s="1"/>
  <c r="D8" i="1"/>
  <c r="D9" i="1"/>
  <c r="D10" i="1"/>
  <c r="D12" i="1"/>
  <c r="D13" i="1"/>
  <c r="G13" i="1" s="1"/>
  <c r="D14" i="1"/>
  <c r="G14" i="1" s="1"/>
  <c r="D15" i="1"/>
  <c r="G15" i="1" s="1"/>
  <c r="D16" i="1"/>
  <c r="D17" i="1"/>
  <c r="D18" i="1"/>
  <c r="D19" i="1"/>
  <c r="D20" i="1"/>
  <c r="D21" i="1"/>
  <c r="G21" i="1" s="1"/>
  <c r="D22" i="1"/>
  <c r="G22" i="1" s="1"/>
  <c r="D23" i="1"/>
  <c r="D24" i="1"/>
  <c r="D25" i="1"/>
  <c r="D26" i="1"/>
  <c r="D27" i="1"/>
  <c r="D28" i="1"/>
  <c r="D29" i="1"/>
  <c r="G29" i="1" s="1"/>
  <c r="D30" i="1"/>
  <c r="G30" i="1" s="1"/>
  <c r="D31" i="1"/>
  <c r="G31" i="1" s="1"/>
  <c r="D32" i="1"/>
  <c r="D33" i="1"/>
  <c r="D34" i="1"/>
  <c r="D35" i="1"/>
  <c r="D36" i="1"/>
  <c r="D37" i="1"/>
  <c r="G37" i="1" s="1"/>
  <c r="D38" i="1"/>
  <c r="G38" i="1" s="1"/>
  <c r="D39" i="1"/>
  <c r="G39" i="1" s="1"/>
  <c r="D40" i="1"/>
  <c r="D41" i="1"/>
  <c r="D42" i="1"/>
  <c r="D43" i="1"/>
  <c r="D44" i="1"/>
  <c r="D45" i="1"/>
  <c r="G45" i="1" s="1"/>
  <c r="D46" i="1"/>
  <c r="G46" i="1" s="1"/>
  <c r="D47" i="1"/>
  <c r="G47" i="1" s="1"/>
  <c r="D48" i="1"/>
  <c r="D49" i="1"/>
  <c r="D50" i="1"/>
  <c r="G50" i="1" s="1"/>
  <c r="I45" i="3" l="1"/>
  <c r="I29" i="3"/>
  <c r="I21" i="3"/>
  <c r="I36" i="3"/>
  <c r="I28" i="3"/>
  <c r="I12" i="3"/>
  <c r="I41" i="3"/>
  <c r="I33" i="3"/>
  <c r="I25" i="3"/>
  <c r="I17" i="3"/>
  <c r="I9" i="3"/>
  <c r="I37" i="3"/>
  <c r="I13" i="3"/>
  <c r="I44" i="3"/>
  <c r="I20" i="3"/>
  <c r="I40" i="3"/>
  <c r="I32" i="3"/>
  <c r="I24" i="3"/>
  <c r="I16" i="3"/>
  <c r="I8" i="3"/>
  <c r="G19" i="5"/>
  <c r="G18" i="5"/>
  <c r="G10" i="5"/>
  <c r="G7" i="5"/>
  <c r="G11" i="5"/>
  <c r="G44" i="1"/>
  <c r="G36" i="1"/>
  <c r="G28" i="1"/>
  <c r="G20" i="1"/>
  <c r="G12" i="1"/>
  <c r="G43" i="1"/>
  <c r="G35" i="1"/>
  <c r="G27" i="1"/>
  <c r="G19" i="1"/>
  <c r="G23" i="1"/>
  <c r="G6" i="1"/>
  <c r="G34" i="1"/>
  <c r="G18" i="1"/>
  <c r="G41" i="1"/>
  <c r="G33" i="1"/>
  <c r="G17" i="1"/>
  <c r="G9" i="1"/>
  <c r="G26" i="1"/>
  <c r="G49" i="1"/>
  <c r="G25" i="1"/>
  <c r="G48" i="1"/>
  <c r="G40" i="1"/>
  <c r="G32" i="1"/>
  <c r="G24" i="1"/>
  <c r="G16" i="1"/>
  <c r="G8" i="1"/>
  <c r="G42" i="1"/>
  <c r="G10" i="1"/>
  <c r="G7" i="2"/>
  <c r="G31" i="2"/>
  <c r="G37" i="2"/>
  <c r="G50" i="2"/>
  <c r="G42" i="2"/>
  <c r="G26" i="2"/>
  <c r="G10" i="2"/>
  <c r="G41" i="2"/>
  <c r="G25" i="2"/>
  <c r="G12" i="5"/>
  <c r="G20" i="5"/>
  <c r="G15" i="5"/>
  <c r="G17" i="5"/>
  <c r="G14" i="5"/>
  <c r="G16" i="5"/>
  <c r="G8" i="5"/>
  <c r="G39" i="2"/>
  <c r="G15" i="2"/>
  <c r="G21" i="2"/>
  <c r="G36" i="2"/>
  <c r="G35" i="2"/>
  <c r="G19" i="2"/>
  <c r="G45" i="2"/>
  <c r="G29" i="2"/>
  <c r="G13" i="2"/>
  <c r="G44" i="2"/>
  <c r="G28" i="2"/>
  <c r="G18" i="2"/>
  <c r="G48" i="2"/>
  <c r="G32" i="2"/>
  <c r="G40" i="2"/>
  <c r="G8" i="2"/>
</calcChain>
</file>

<file path=xl/sharedStrings.xml><?xml version="1.0" encoding="utf-8"?>
<sst xmlns="http://schemas.openxmlformats.org/spreadsheetml/2006/main" count="197" uniqueCount="161">
  <si>
    <t>Pieslēgumi CSA</t>
  </si>
  <si>
    <t xml:space="preserve">Dzīvojamās mājas siltumenerģijas pieprasījuma jauda, (kW) </t>
  </si>
  <si>
    <t>Atbalsts, 95%</t>
  </si>
  <si>
    <t>Summa iekārta + karstais ūdens + sistēma</t>
  </si>
  <si>
    <t>Summa iekārta + TIKAI sistēma</t>
  </si>
  <si>
    <r>
      <t>I</t>
    </r>
    <r>
      <rPr>
        <vertAlign val="subscript"/>
        <sz val="12"/>
        <color theme="1"/>
        <rFont val="Times New Roman"/>
        <family val="1"/>
      </rPr>
      <t>sm.</t>
    </r>
  </si>
  <si>
    <r>
      <t>I</t>
    </r>
    <r>
      <rPr>
        <vertAlign val="subscript"/>
        <sz val="12"/>
        <color theme="1"/>
        <rFont val="Times New Roman"/>
        <family val="1"/>
      </rPr>
      <t>k.ūd.</t>
    </r>
  </si>
  <si>
    <r>
      <t>I</t>
    </r>
    <r>
      <rPr>
        <vertAlign val="subscript"/>
        <sz val="12"/>
        <color theme="1"/>
        <rFont val="Times New Roman"/>
        <family val="1"/>
      </rPr>
      <t>apk.s.</t>
    </r>
  </si>
  <si>
    <t>(EUR)</t>
  </si>
  <si>
    <t>[1] Faktiskās iekārtas jauda jānoapaļo līdz veseliem skaitļiem.</t>
  </si>
  <si>
    <t>Siltumsūkņi (zeme un ūdens)</t>
  </si>
  <si>
    <t>Siltumapgādes iekārtas nominālā jauda (kW)[1]</t>
  </si>
  <si>
    <t>Atbalsts, 85%</t>
  </si>
  <si>
    <t>Summa iekārta + sistēma</t>
  </si>
  <si>
    <r>
      <t>I</t>
    </r>
    <r>
      <rPr>
        <vertAlign val="subscript"/>
        <sz val="12"/>
        <color theme="1"/>
        <rFont val="Times New Roman"/>
        <family val="1"/>
      </rPr>
      <t>iek.</t>
    </r>
  </si>
  <si>
    <t>C</t>
  </si>
  <si>
    <t>Siltumsūkņi (gaiss-ūdens)</t>
  </si>
  <si>
    <t>Granulu katli</t>
  </si>
  <si>
    <t>Atbalsts, 70%</t>
  </si>
  <si>
    <t>Siltumsūkņi (gaiss-gaiss)</t>
  </si>
  <si>
    <t>Izmaksas ar PVN par siltumapgādes iekārtām, kas vienas pašas pilnīgi aizstāj esošās siltumapgādes sistēmas patēriņu</t>
  </si>
  <si>
    <t>Atbalsts, 50%</t>
  </si>
  <si>
    <t>S</t>
  </si>
  <si>
    <r>
      <t>Saules paneļu sistēmas uzstādīšana (ar pieslēgumu elektrotīklam)</t>
    </r>
    <r>
      <rPr>
        <b/>
        <vertAlign val="superscript"/>
        <sz val="12"/>
        <color theme="1"/>
        <rFont val="Times New Roman"/>
        <family val="1"/>
      </rPr>
      <t>[1][2]</t>
    </r>
  </si>
  <si>
    <t>Iekārtas nominālā jauda (kW)[3]</t>
  </si>
  <si>
    <t xml:space="preserve">Izmaksas ar PVN par papildu siltumapgādes iekārtām, kas kombinētas ar izvēlēto siltumapgādes risinājumu </t>
  </si>
  <si>
    <t>! vēl jāreizina ar atbalsta intensitāti atbilstoši pamatiekārtai</t>
  </si>
  <si>
    <t>S,</t>
  </si>
  <si>
    <t>1,0</t>
  </si>
  <si>
    <t>1,1</t>
  </si>
  <si>
    <t>1,2</t>
  </si>
  <si>
    <t>1,3</t>
  </si>
  <si>
    <t>1,4</t>
  </si>
  <si>
    <t>1,5</t>
  </si>
  <si>
    <t>1,6</t>
  </si>
  <si>
    <t>1,7</t>
  </si>
  <si>
    <t>1,8</t>
  </si>
  <si>
    <t>1,9</t>
  </si>
  <si>
    <t>2,0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</si>
  <si>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</si>
  <si>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</si>
  <si>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</si>
  <si>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</si>
  <si>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</si>
  <si>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</si>
  <si>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</si>
  <si>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</si>
  <si>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</si>
  <si>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3,0</t>
  </si>
  <si>
    <t>3,1</t>
  </si>
  <si>
    <t>3,2</t>
  </si>
  <si>
    <t>3,3</t>
  </si>
  <si>
    <t>3,4</t>
  </si>
  <si>
    <t>3,5</t>
  </si>
  <si>
    <t>3,6</t>
  </si>
  <si>
    <t>3,7</t>
  </si>
  <si>
    <t>3,8</t>
  </si>
  <si>
    <t>3,9</t>
  </si>
  <si>
    <t>4,0</t>
  </si>
  <si>
    <t>4,1</t>
  </si>
  <si>
    <t>4,2</t>
  </si>
  <si>
    <t>4,3</t>
  </si>
  <si>
    <t>4,4</t>
  </si>
  <si>
    <t>4,5</t>
  </si>
  <si>
    <t>4,6</t>
  </si>
  <si>
    <t>4,7</t>
  </si>
  <si>
    <t>4,8</t>
  </si>
  <si>
    <t>4,9</t>
  </si>
  <si>
    <t>5,0</t>
  </si>
  <si>
    <t>5,1</t>
  </si>
  <si>
    <t>5,2</t>
  </si>
  <si>
    <t>5,3</t>
  </si>
  <si>
    <t>5,4</t>
  </si>
  <si>
    <t>5,5</t>
  </si>
  <si>
    <t>5,6</t>
  </si>
  <si>
    <t>5,7</t>
  </si>
  <si>
    <t>5,8</t>
  </si>
  <si>
    <t>5,9</t>
  </si>
  <si>
    <t>6,0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</si>
  <si>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</si>
  <si>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</si>
  <si>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</si>
  <si>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</si>
  <si>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</si>
  <si>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</si>
  <si>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</si>
  <si>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</si>
  <si>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</si>
  <si>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7,0</t>
  </si>
  <si>
    <t>7,1</t>
  </si>
  <si>
    <t>7,2</t>
  </si>
  <si>
    <t>7,3</t>
  </si>
  <si>
    <t>7,4</t>
  </si>
  <si>
    <t>7,5</t>
  </si>
  <si>
    <t>7,6</t>
  </si>
  <si>
    <t>7,7</t>
  </si>
  <si>
    <t>7,8</t>
  </si>
  <si>
    <t>7,9</t>
  </si>
  <si>
    <t>8,0</t>
  </si>
  <si>
    <t>8,1</t>
  </si>
  <si>
    <t>8,2</t>
  </si>
  <si>
    <t>8,3</t>
  </si>
  <si>
    <t>8,4</t>
  </si>
  <si>
    <t>8,5</t>
  </si>
  <si>
    <t>8,6</t>
  </si>
  <si>
    <t>8,7</t>
  </si>
  <si>
    <t>8,8</t>
  </si>
  <si>
    <t>8,9</t>
  </si>
  <si>
    <t>9,0</t>
  </si>
  <si>
    <t>9,1</t>
  </si>
  <si>
    <t>9,2</t>
  </si>
  <si>
    <t>9,3</t>
  </si>
  <si>
    <t>9,4</t>
  </si>
  <si>
    <t>9,5</t>
  </si>
  <si>
    <t>9,6</t>
  </si>
  <si>
    <t>9,7</t>
  </si>
  <si>
    <t>9,8</t>
  </si>
  <si>
    <t>9,9</t>
  </si>
  <si>
    <t>10,0</t>
  </si>
  <si>
    <t>10,1</t>
  </si>
  <si>
    <t>10,2</t>
  </si>
  <si>
    <t>10,3</t>
  </si>
  <si>
    <t>10,4</t>
  </si>
  <si>
    <t>10,5</t>
  </si>
  <si>
    <t>10,6</t>
  </si>
  <si>
    <t>10,7</t>
  </si>
  <si>
    <t>10,8</t>
  </si>
  <si>
    <t>10,9</t>
  </si>
  <si>
    <t>11,0</t>
  </si>
  <si>
    <t>11,1</t>
  </si>
  <si>
    <t>[1] Faktiskās iekārtas jauda jānoapaļo līdz desmitdaļai.</t>
  </si>
  <si>
    <t>[2] Izmaksu indeksācija veikta un izmaksu dati aktualizēti atbilstoši šīs metodikas 8.punkta prasībām 2023.gada 19.jūlijā.</t>
  </si>
  <si>
    <t>[3] Izmaksu aprēķinos izmanto uzstādāmā invertora jaudas vērtību. Ja uzstādāmo saules paneļu kopējā jauda ir mazāka par uzstādāmo invertora jaudas vērtību, aprēķinos izmanto uzstādāmo saules paneļu kopējās jaudas vērtību.</t>
  </si>
  <si>
    <t xml:space="preserve">2025.gada jūlijā izmaksas precizētas: </t>
  </si>
  <si>
    <t>uz 100,33 EUR/A ar PVN, ja īpašums atrodas līdz 50 m no "Sadales tīkls" elektrotīkla[1].</t>
  </si>
  <si>
    <t>uz 132,68 EUR/A ar PVN, ja īpašums atrodas no 51 m līdz 150 m no "Sadales tīkls" elektrotīkla[1].</t>
  </si>
  <si>
    <t>uz 184,15 EUR/A ar PVN, ja īpašums atrodas no 151 m līdz 300 m no "Sadales tīkls" elektrotīkla[1].</t>
  </si>
  <si>
    <t>Starpība</t>
  </si>
  <si>
    <t>EUR/A</t>
  </si>
  <si>
    <t>Attiec 50%</t>
  </si>
  <si>
    <t>VIL 7%</t>
  </si>
  <si>
    <t>Izmaksas</t>
  </si>
  <si>
    <r>
      <t>centralizētās siltumapgādes sistēmas karstā ūdens sadales sistēmas (</t>
    </r>
    <r>
      <rPr>
        <b/>
        <i/>
        <sz val="12"/>
        <color theme="1"/>
        <rFont val="Times New Roman"/>
        <family val="1"/>
        <charset val="186"/>
      </rPr>
      <t>karstā ūdens</t>
    </r>
    <r>
      <rPr>
        <sz val="12"/>
        <color theme="1"/>
        <rFont val="Times New Roman"/>
        <family val="1"/>
      </rPr>
      <t xml:space="preserve"> sistēmas infrastruktūra)    pilnīgas atjaunošanas, pārbūves vai izveides izmaksas ar PVN (ja nepieciešams)</t>
    </r>
  </si>
  <si>
    <r>
      <t xml:space="preserve">centralizētās siltumapgādes sistēmas (siltummezgla/ </t>
    </r>
    <r>
      <rPr>
        <b/>
        <i/>
        <sz val="12"/>
        <color theme="1"/>
        <rFont val="Times New Roman"/>
        <family val="1"/>
        <charset val="186"/>
      </rPr>
      <t>iekārta</t>
    </r>
    <r>
      <rPr>
        <sz val="12"/>
        <color theme="1"/>
        <rFont val="Times New Roman"/>
        <family val="1"/>
      </rPr>
      <t>) izveides un pieslēguma projektēšanas izmaksas ar PVN</t>
    </r>
  </si>
  <si>
    <r>
      <t xml:space="preserve">centralizētās siltumapgādes sistēmas apkures sadales sistēmas ar sildelementiem (apkures </t>
    </r>
    <r>
      <rPr>
        <b/>
        <i/>
        <sz val="12"/>
        <color theme="1"/>
        <rFont val="Times New Roman"/>
        <family val="1"/>
        <charset val="186"/>
      </rPr>
      <t>sistēmas</t>
    </r>
    <r>
      <rPr>
        <sz val="12"/>
        <color theme="1"/>
        <rFont val="Times New Roman"/>
        <family val="1"/>
      </rPr>
      <t xml:space="preserve"> infrastruktūra)  pilnīgas atjaunošanas, pārbūves vai izveides izmaksas ar PVN</t>
    </r>
  </si>
  <si>
    <r>
      <t xml:space="preserve">Izmaksas par siltumapgādes </t>
    </r>
    <r>
      <rPr>
        <b/>
        <sz val="12"/>
        <color theme="1"/>
        <rFont val="Times New Roman"/>
        <family val="1"/>
        <charset val="186"/>
      </rPr>
      <t xml:space="preserve">iekārtas </t>
    </r>
    <r>
      <rPr>
        <sz val="12"/>
        <color theme="1"/>
        <rFont val="Times New Roman"/>
        <family val="1"/>
      </rPr>
      <t>iegādi ar PVN (EUR) atbilstoši uzstādāmās iekārtas jaudai</t>
    </r>
  </si>
  <si>
    <r>
      <t xml:space="preserve">Izmaksas par apkures sistēmas ar sildelementiem (apkures </t>
    </r>
    <r>
      <rPr>
        <b/>
        <sz val="12"/>
        <color theme="1"/>
        <rFont val="Times New Roman"/>
        <family val="1"/>
        <charset val="186"/>
      </rPr>
      <t>sistēmas</t>
    </r>
    <r>
      <rPr>
        <sz val="12"/>
        <color theme="1"/>
        <rFont val="Times New Roman"/>
        <family val="1"/>
      </rPr>
      <t xml:space="preserve"> infrastruktūra) pilnīgu atjaunošanu, pārbūvi vai izveidi ar PVN (EUR) atbilstoši uzstādāmās iekārtas jaudai.</t>
    </r>
  </si>
  <si>
    <r>
      <t xml:space="preserve">Izmaksas par siltumapgādes </t>
    </r>
    <r>
      <rPr>
        <b/>
        <sz val="12"/>
        <color theme="1"/>
        <rFont val="Times New Roman"/>
        <family val="1"/>
        <charset val="186"/>
      </rPr>
      <t>iekārtas</t>
    </r>
    <r>
      <rPr>
        <sz val="12"/>
        <color theme="1"/>
        <rFont val="Times New Roman"/>
        <family val="1"/>
      </rPr>
      <t xml:space="preserve"> iegādi ar PVN (EUR) atbilstoši uzstādāmās iekārtas jaudai</t>
    </r>
  </si>
  <si>
    <t>Ja pamatiekārta ir:</t>
  </si>
  <si>
    <t>! Izmaksas vēl jāreizina ar atbalsta intensitāti atbilstoši pamatiekārtai</t>
  </si>
  <si>
    <t>Granulu katls</t>
  </si>
  <si>
    <t>iekopē zemāk izmaksas no kolonnas C atkarībā no saules paneļu jaudas</t>
  </si>
  <si>
    <t>Projekta iesniegumā Vienas vienības izmaksu likmes P komponenti aprēķina ar formulu (P = I [A] *  184.15 [EUR/A] * 0,5 * 1.07)</t>
  </si>
  <si>
    <t>Izmaksas (I[A])</t>
  </si>
  <si>
    <t>! Aprēķinā un projekta iesniegumā tiek norādīta 1 ampēra izmaksas, ja īpašums atrodas "Sadales tīkls" centrādī iekļautajā maksimālajā attālumā</t>
  </si>
  <si>
    <t>Ja vēlaties uzzināt precīzāku atbalsta summas apmēru kolonnā C var ievietot viena ampēra izmaksas, kas norādītas C2 vai C3 šūna</t>
  </si>
  <si>
    <t xml:space="preserve">Elektrotīkla attālumu līdz īpašumam var noskaidrot - </t>
  </si>
  <si>
    <t>https://karte.sadalestikls.lv/lv/jauna-piesleguma-maksa</t>
  </si>
  <si>
    <t>iekopē zemāk izmaksas no kolonnas C atkarībā no jaudas palielinājuma ampēros</t>
  </si>
  <si>
    <t xml:space="preserve">Siltumsūknis
(gaiss-gaiss) </t>
  </si>
  <si>
    <t>Siltumsūkis 
(zeme un ūdens)
(gaiss-ūdens)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</si>
</sst>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u/>
      <sz val="12"/>
      <color theme="10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1"/>
      <color rgb="FFFF0000"/>
      <name val="Aptos Narrow"/>
      <family val="2"/>
      <charset val="186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1" applyAlignment="1">
      <alignment vertical="center"/>
    </xf>
    <xf numFmtId="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1"/>
    <xf numFmtId="2" fontId="0" fillId="0" borderId="0" xfId="0" applyNumberFormat="1"/>
    <xf numFmtId="0" fontId="0" fillId="0" borderId="10" xfId="0" applyBorder="1"/>
    <xf numFmtId="0" fontId="9" fillId="0" borderId="0" xfId="0" applyFont="1"/>
    <xf numFmtId="0" fontId="0" fillId="0" borderId="11" xfId="0" applyBorder="1"/>
    <xf numFmtId="9" fontId="0" fillId="0" borderId="11" xfId="0" applyNumberFormat="1" applyBorder="1"/>
    <xf numFmtId="9" fontId="0" fillId="0" borderId="13" xfId="0" applyNumberFormat="1" applyBorder="1"/>
    <xf numFmtId="0" fontId="0" fillId="0" borderId="13" xfId="0" applyBorder="1"/>
    <xf numFmtId="0" fontId="5" fillId="3" borderId="1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10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10" xfId="0" applyFill="1" applyBorder="1"/>
    <xf numFmtId="0" fontId="0" fillId="0" borderId="10" xfId="0" applyBorder="1" applyAlignment="1">
      <alignment horizontal="center"/>
    </xf>
    <xf numFmtId="9" fontId="0" fillId="0" borderId="10" xfId="0" applyNumberFormat="1" applyBorder="1"/>
    <xf numFmtId="0" fontId="0" fillId="3" borderId="10" xfId="0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2" xfId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0" fontId="9" fillId="0" borderId="1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karte.sadalestikls.lv/lv/jauna-piesleguma-mak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A8F1-4BE1-4481-AC2B-A601EDD1AEA0}">
  <sheetPr>
    <pageSetUpPr fitToPage="1"/>
  </sheetPr>
  <dimension ref="B1:L48"/>
  <sheetViews>
    <sheetView workbookViewId="0">
      <selection activeCell="G4" sqref="G4"/>
    </sheetView>
  </sheetViews>
  <sheetFormatPr defaultRowHeight="14.4" x14ac:dyDescent="0.3"/>
  <cols>
    <col min="2" max="3" width="17.5546875" customWidth="1"/>
    <col min="4" max="4" width="17.5546875" style="10" customWidth="1"/>
    <col min="5" max="5" width="17.5546875" customWidth="1"/>
    <col min="6" max="6" width="17.5546875" style="10" customWidth="1"/>
    <col min="7" max="7" width="17.5546875" customWidth="1"/>
    <col min="8" max="9" width="17.5546875" style="10" customWidth="1"/>
    <col min="10" max="10" width="14.44140625" customWidth="1"/>
  </cols>
  <sheetData>
    <row r="1" spans="2:12" ht="31.35" customHeight="1" x14ac:dyDescent="0.3">
      <c r="B1" s="52" t="s">
        <v>0</v>
      </c>
      <c r="C1" s="52"/>
      <c r="D1" s="52"/>
      <c r="E1" s="52"/>
      <c r="F1" s="52"/>
      <c r="G1" s="52"/>
      <c r="H1" s="52"/>
      <c r="I1" s="52"/>
    </row>
    <row r="2" spans="2:12" x14ac:dyDescent="0.3">
      <c r="G2" s="10"/>
      <c r="H2"/>
      <c r="I2"/>
    </row>
    <row r="3" spans="2:12" ht="204" x14ac:dyDescent="0.3">
      <c r="B3" s="53" t="s">
        <v>1</v>
      </c>
      <c r="C3" s="11" t="s">
        <v>143</v>
      </c>
      <c r="D3" s="49" t="s">
        <v>2</v>
      </c>
      <c r="E3" s="11" t="s">
        <v>142</v>
      </c>
      <c r="F3" s="49" t="s">
        <v>2</v>
      </c>
      <c r="G3" s="11" t="s">
        <v>144</v>
      </c>
      <c r="H3" s="49" t="s">
        <v>2</v>
      </c>
      <c r="I3" s="49" t="s">
        <v>3</v>
      </c>
      <c r="J3" s="49" t="s">
        <v>4</v>
      </c>
    </row>
    <row r="4" spans="2:12" ht="18" x14ac:dyDescent="0.3">
      <c r="B4" s="54"/>
      <c r="C4" s="12" t="s">
        <v>5</v>
      </c>
      <c r="D4" s="50"/>
      <c r="E4" s="22" t="s">
        <v>6</v>
      </c>
      <c r="F4" s="50"/>
      <c r="G4" s="22" t="s">
        <v>7</v>
      </c>
      <c r="H4" s="50"/>
      <c r="I4" s="50"/>
      <c r="J4" s="50"/>
    </row>
    <row r="5" spans="2:12" ht="15.6" x14ac:dyDescent="0.3">
      <c r="B5" s="55"/>
      <c r="C5" s="13" t="s">
        <v>8</v>
      </c>
      <c r="D5" s="51"/>
      <c r="E5" s="1" t="s">
        <v>8</v>
      </c>
      <c r="F5" s="51"/>
      <c r="G5" s="1" t="s">
        <v>8</v>
      </c>
      <c r="H5" s="51"/>
      <c r="I5" s="51"/>
      <c r="J5" s="51"/>
    </row>
    <row r="6" spans="2:12" ht="15.6" x14ac:dyDescent="0.3">
      <c r="B6" s="15">
        <v>10</v>
      </c>
      <c r="C6" s="23">
        <v>7835</v>
      </c>
      <c r="D6" s="14">
        <f>C6*0.95</f>
        <v>7443.25</v>
      </c>
      <c r="E6" s="17">
        <v>2133</v>
      </c>
      <c r="F6" s="14">
        <f>E6*0.95</f>
        <v>2026.35</v>
      </c>
      <c r="G6" s="17">
        <v>4806</v>
      </c>
      <c r="H6" s="14">
        <f>G6*0.95</f>
        <v>4565.7</v>
      </c>
      <c r="I6" s="24">
        <f>D6+H6+F6</f>
        <v>14035.300000000001</v>
      </c>
      <c r="J6" s="24">
        <f>D6+H6</f>
        <v>12008.95</v>
      </c>
      <c r="L6" s="10"/>
    </row>
    <row r="7" spans="2:12" ht="15.6" x14ac:dyDescent="0.3">
      <c r="B7" s="6">
        <v>11</v>
      </c>
      <c r="C7" s="4">
        <v>7916</v>
      </c>
      <c r="D7" s="14">
        <f t="shared" ref="D7:D46" si="0">C7*0.95</f>
        <v>7520.2</v>
      </c>
      <c r="E7" s="13">
        <v>2174</v>
      </c>
      <c r="F7" s="14">
        <f t="shared" ref="F7:F46" si="1">E7*0.95</f>
        <v>2065.2999999999997</v>
      </c>
      <c r="G7" s="13">
        <v>5098</v>
      </c>
      <c r="H7" s="14">
        <f t="shared" ref="H7:H46" si="2">G7*0.95</f>
        <v>4843.0999999999995</v>
      </c>
      <c r="I7" s="24">
        <f t="shared" ref="I7:I46" si="3">D7+H7+F7</f>
        <v>14428.599999999999</v>
      </c>
      <c r="J7" s="24">
        <f t="shared" ref="J7:J46" si="4">D7+H7</f>
        <v>12363.3</v>
      </c>
      <c r="L7" s="10"/>
    </row>
    <row r="8" spans="2:12" ht="15.6" x14ac:dyDescent="0.3">
      <c r="B8" s="6">
        <v>12</v>
      </c>
      <c r="C8" s="4">
        <v>7977</v>
      </c>
      <c r="D8" s="14">
        <f t="shared" si="0"/>
        <v>7578.15</v>
      </c>
      <c r="E8" s="13">
        <v>2201</v>
      </c>
      <c r="F8" s="14">
        <f t="shared" si="1"/>
        <v>2090.9499999999998</v>
      </c>
      <c r="G8" s="13">
        <v>5391</v>
      </c>
      <c r="H8" s="14">
        <f t="shared" si="2"/>
        <v>5121.45</v>
      </c>
      <c r="I8" s="24">
        <f t="shared" si="3"/>
        <v>14790.55</v>
      </c>
      <c r="J8" s="24">
        <f t="shared" si="4"/>
        <v>12699.599999999999</v>
      </c>
      <c r="L8" s="10"/>
    </row>
    <row r="9" spans="2:12" ht="15.6" x14ac:dyDescent="0.3">
      <c r="B9" s="6">
        <v>13</v>
      </c>
      <c r="C9" s="4">
        <v>8049</v>
      </c>
      <c r="D9" s="14">
        <f t="shared" si="0"/>
        <v>7646.5499999999993</v>
      </c>
      <c r="E9" s="13">
        <v>2236</v>
      </c>
      <c r="F9" s="14">
        <f t="shared" si="1"/>
        <v>2124.1999999999998</v>
      </c>
      <c r="G9" s="13">
        <v>5655</v>
      </c>
      <c r="H9" s="14">
        <f t="shared" si="2"/>
        <v>5372.25</v>
      </c>
      <c r="I9" s="24">
        <f t="shared" si="3"/>
        <v>15143</v>
      </c>
      <c r="J9" s="24">
        <f t="shared" si="4"/>
        <v>13018.8</v>
      </c>
    </row>
    <row r="10" spans="2:12" ht="15.6" x14ac:dyDescent="0.3">
      <c r="B10" s="6">
        <v>14</v>
      </c>
      <c r="C10" s="4">
        <v>8115</v>
      </c>
      <c r="D10" s="14">
        <f t="shared" si="0"/>
        <v>7709.25</v>
      </c>
      <c r="E10" s="13">
        <v>2269</v>
      </c>
      <c r="F10" s="14">
        <f t="shared" si="1"/>
        <v>2155.5499999999997</v>
      </c>
      <c r="G10" s="13">
        <v>5931</v>
      </c>
      <c r="H10" s="14">
        <f t="shared" si="2"/>
        <v>5634.45</v>
      </c>
      <c r="I10" s="24">
        <f t="shared" si="3"/>
        <v>15499.25</v>
      </c>
      <c r="J10" s="24">
        <f t="shared" si="4"/>
        <v>13343.7</v>
      </c>
    </row>
    <row r="11" spans="2:12" ht="15.6" x14ac:dyDescent="0.3">
      <c r="B11" s="6">
        <v>15</v>
      </c>
      <c r="C11" s="4">
        <v>8170</v>
      </c>
      <c r="D11" s="14">
        <f t="shared" si="0"/>
        <v>7761.5</v>
      </c>
      <c r="E11" s="13">
        <v>2282</v>
      </c>
      <c r="F11" s="14">
        <f t="shared" si="1"/>
        <v>2167.9</v>
      </c>
      <c r="G11" s="13">
        <v>6185</v>
      </c>
      <c r="H11" s="14">
        <f t="shared" si="2"/>
        <v>5875.75</v>
      </c>
      <c r="I11" s="24">
        <f t="shared" si="3"/>
        <v>15805.15</v>
      </c>
      <c r="J11" s="24">
        <f t="shared" si="4"/>
        <v>13637.25</v>
      </c>
    </row>
    <row r="12" spans="2:12" ht="15.6" x14ac:dyDescent="0.3">
      <c r="B12" s="6">
        <v>16</v>
      </c>
      <c r="C12" s="4">
        <v>8227</v>
      </c>
      <c r="D12" s="14">
        <f t="shared" si="0"/>
        <v>7815.65</v>
      </c>
      <c r="E12" s="13">
        <v>2321</v>
      </c>
      <c r="F12" s="14">
        <f t="shared" si="1"/>
        <v>2204.9499999999998</v>
      </c>
      <c r="G12" s="13">
        <v>6438</v>
      </c>
      <c r="H12" s="14">
        <f t="shared" si="2"/>
        <v>6116.0999999999995</v>
      </c>
      <c r="I12" s="24">
        <f t="shared" si="3"/>
        <v>16136.7</v>
      </c>
      <c r="J12" s="24">
        <f t="shared" si="4"/>
        <v>13931.75</v>
      </c>
    </row>
    <row r="13" spans="2:12" ht="15.6" x14ac:dyDescent="0.3">
      <c r="B13" s="6">
        <v>17</v>
      </c>
      <c r="C13" s="4">
        <v>8276</v>
      </c>
      <c r="D13" s="14">
        <f t="shared" si="0"/>
        <v>7862.2</v>
      </c>
      <c r="E13" s="13">
        <v>2344</v>
      </c>
      <c r="F13" s="14">
        <f t="shared" si="1"/>
        <v>2226.7999999999997</v>
      </c>
      <c r="G13" s="13">
        <v>6695</v>
      </c>
      <c r="H13" s="14">
        <f t="shared" si="2"/>
        <v>6360.25</v>
      </c>
      <c r="I13" s="24">
        <f t="shared" si="3"/>
        <v>16449.25</v>
      </c>
      <c r="J13" s="24">
        <f t="shared" si="4"/>
        <v>14222.45</v>
      </c>
    </row>
    <row r="14" spans="2:12" ht="15.6" x14ac:dyDescent="0.3">
      <c r="B14" s="6">
        <v>18</v>
      </c>
      <c r="C14" s="4">
        <v>8324</v>
      </c>
      <c r="D14" s="14">
        <f t="shared" si="0"/>
        <v>7907.7999999999993</v>
      </c>
      <c r="E14" s="13">
        <v>2355</v>
      </c>
      <c r="F14" s="14">
        <f t="shared" si="1"/>
        <v>2237.25</v>
      </c>
      <c r="G14" s="13">
        <v>6935</v>
      </c>
      <c r="H14" s="14">
        <f t="shared" si="2"/>
        <v>6588.25</v>
      </c>
      <c r="I14" s="24">
        <f t="shared" si="3"/>
        <v>16733.3</v>
      </c>
      <c r="J14" s="24">
        <f t="shared" si="4"/>
        <v>14496.05</v>
      </c>
    </row>
    <row r="15" spans="2:12" ht="15.6" x14ac:dyDescent="0.3">
      <c r="B15" s="6">
        <v>19</v>
      </c>
      <c r="C15" s="4">
        <v>8382</v>
      </c>
      <c r="D15" s="14">
        <f t="shared" si="0"/>
        <v>7962.9</v>
      </c>
      <c r="E15" s="13">
        <v>2377</v>
      </c>
      <c r="F15" s="14">
        <f t="shared" si="1"/>
        <v>2258.15</v>
      </c>
      <c r="G15" s="13">
        <v>7158</v>
      </c>
      <c r="H15" s="14">
        <f t="shared" si="2"/>
        <v>6800.0999999999995</v>
      </c>
      <c r="I15" s="24">
        <f t="shared" si="3"/>
        <v>17021.150000000001</v>
      </c>
      <c r="J15" s="24">
        <f t="shared" si="4"/>
        <v>14763</v>
      </c>
    </row>
    <row r="16" spans="2:12" ht="15.6" x14ac:dyDescent="0.3">
      <c r="B16" s="6">
        <v>20</v>
      </c>
      <c r="C16" s="4">
        <v>8427</v>
      </c>
      <c r="D16" s="14">
        <f t="shared" si="0"/>
        <v>8005.65</v>
      </c>
      <c r="E16" s="13">
        <v>2389</v>
      </c>
      <c r="F16" s="14">
        <f t="shared" si="1"/>
        <v>2269.5499999999997</v>
      </c>
      <c r="G16" s="13">
        <v>7393</v>
      </c>
      <c r="H16" s="14">
        <f t="shared" si="2"/>
        <v>7023.3499999999995</v>
      </c>
      <c r="I16" s="24">
        <f t="shared" si="3"/>
        <v>17298.55</v>
      </c>
      <c r="J16" s="24">
        <f t="shared" si="4"/>
        <v>15029</v>
      </c>
    </row>
    <row r="17" spans="2:10" ht="15.6" x14ac:dyDescent="0.3">
      <c r="B17" s="6">
        <v>21</v>
      </c>
      <c r="C17" s="4">
        <v>8466</v>
      </c>
      <c r="D17" s="14">
        <f t="shared" si="0"/>
        <v>8042.7</v>
      </c>
      <c r="E17" s="13">
        <v>2418</v>
      </c>
      <c r="F17" s="14">
        <f t="shared" si="1"/>
        <v>2297.1</v>
      </c>
      <c r="G17" s="13">
        <v>7643</v>
      </c>
      <c r="H17" s="14">
        <f t="shared" si="2"/>
        <v>7260.8499999999995</v>
      </c>
      <c r="I17" s="24">
        <f t="shared" si="3"/>
        <v>17600.649999999998</v>
      </c>
      <c r="J17" s="24">
        <f t="shared" si="4"/>
        <v>15303.55</v>
      </c>
    </row>
    <row r="18" spans="2:10" ht="15.6" x14ac:dyDescent="0.3">
      <c r="B18" s="6">
        <v>22</v>
      </c>
      <c r="C18" s="4">
        <v>8500</v>
      </c>
      <c r="D18" s="14">
        <f t="shared" si="0"/>
        <v>8075</v>
      </c>
      <c r="E18" s="13">
        <v>2439</v>
      </c>
      <c r="F18" s="14">
        <f t="shared" si="1"/>
        <v>2317.0499999999997</v>
      </c>
      <c r="G18" s="13">
        <v>7851</v>
      </c>
      <c r="H18" s="14">
        <f t="shared" si="2"/>
        <v>7458.45</v>
      </c>
      <c r="I18" s="24">
        <f t="shared" si="3"/>
        <v>17850.5</v>
      </c>
      <c r="J18" s="24">
        <f t="shared" si="4"/>
        <v>15533.45</v>
      </c>
    </row>
    <row r="19" spans="2:10" ht="15.6" x14ac:dyDescent="0.3">
      <c r="B19" s="6">
        <v>23</v>
      </c>
      <c r="C19" s="4">
        <v>8538</v>
      </c>
      <c r="D19" s="14">
        <f t="shared" si="0"/>
        <v>8111.0999999999995</v>
      </c>
      <c r="E19" s="13">
        <v>2452</v>
      </c>
      <c r="F19" s="14">
        <f t="shared" si="1"/>
        <v>2329.4</v>
      </c>
      <c r="G19" s="13">
        <v>8077</v>
      </c>
      <c r="H19" s="14">
        <f t="shared" si="2"/>
        <v>7673.15</v>
      </c>
      <c r="I19" s="24">
        <f t="shared" si="3"/>
        <v>18113.650000000001</v>
      </c>
      <c r="J19" s="24">
        <f t="shared" si="4"/>
        <v>15784.25</v>
      </c>
    </row>
    <row r="20" spans="2:10" ht="15.6" x14ac:dyDescent="0.3">
      <c r="B20" s="6">
        <v>24</v>
      </c>
      <c r="C20" s="4">
        <v>8580</v>
      </c>
      <c r="D20" s="14">
        <f t="shared" si="0"/>
        <v>8151</v>
      </c>
      <c r="E20" s="13">
        <v>2491</v>
      </c>
      <c r="F20" s="14">
        <f t="shared" si="1"/>
        <v>2366.4499999999998</v>
      </c>
      <c r="G20" s="13">
        <v>8292</v>
      </c>
      <c r="H20" s="14">
        <f t="shared" si="2"/>
        <v>7877.4</v>
      </c>
      <c r="I20" s="24">
        <f t="shared" si="3"/>
        <v>18394.849999999999</v>
      </c>
      <c r="J20" s="24">
        <f t="shared" si="4"/>
        <v>16028.4</v>
      </c>
    </row>
    <row r="21" spans="2:10" ht="15.6" x14ac:dyDescent="0.3">
      <c r="B21" s="6">
        <v>25</v>
      </c>
      <c r="C21" s="4">
        <v>8634</v>
      </c>
      <c r="D21" s="14">
        <f t="shared" si="0"/>
        <v>8202.2999999999993</v>
      </c>
      <c r="E21" s="13">
        <v>2489</v>
      </c>
      <c r="F21" s="14">
        <f t="shared" si="1"/>
        <v>2364.5499999999997</v>
      </c>
      <c r="G21" s="13">
        <v>8495</v>
      </c>
      <c r="H21" s="14">
        <f t="shared" si="2"/>
        <v>8070.25</v>
      </c>
      <c r="I21" s="24">
        <f t="shared" si="3"/>
        <v>18637.099999999999</v>
      </c>
      <c r="J21" s="24">
        <f t="shared" si="4"/>
        <v>16272.55</v>
      </c>
    </row>
    <row r="22" spans="2:10" ht="15.6" x14ac:dyDescent="0.3">
      <c r="B22" s="6">
        <v>26</v>
      </c>
      <c r="C22" s="4">
        <v>8662</v>
      </c>
      <c r="D22" s="14">
        <f t="shared" si="0"/>
        <v>8228.9</v>
      </c>
      <c r="E22" s="13">
        <v>2513</v>
      </c>
      <c r="F22" s="14">
        <f t="shared" si="1"/>
        <v>2387.35</v>
      </c>
      <c r="G22" s="13">
        <v>8724</v>
      </c>
      <c r="H22" s="14">
        <f t="shared" si="2"/>
        <v>8287.7999999999993</v>
      </c>
      <c r="I22" s="24">
        <f t="shared" si="3"/>
        <v>18904.049999999996</v>
      </c>
      <c r="J22" s="24">
        <f t="shared" si="4"/>
        <v>16516.699999999997</v>
      </c>
    </row>
    <row r="23" spans="2:10" ht="15.6" x14ac:dyDescent="0.3">
      <c r="B23" s="6">
        <v>27</v>
      </c>
      <c r="C23" s="4">
        <v>8708</v>
      </c>
      <c r="D23" s="14">
        <f t="shared" si="0"/>
        <v>8272.6</v>
      </c>
      <c r="E23" s="13">
        <v>2533</v>
      </c>
      <c r="F23" s="14">
        <f t="shared" si="1"/>
        <v>2406.35</v>
      </c>
      <c r="G23" s="13">
        <v>8905</v>
      </c>
      <c r="H23" s="14">
        <f t="shared" si="2"/>
        <v>8459.75</v>
      </c>
      <c r="I23" s="24">
        <f t="shared" si="3"/>
        <v>19138.699999999997</v>
      </c>
      <c r="J23" s="24">
        <f t="shared" si="4"/>
        <v>16732.349999999999</v>
      </c>
    </row>
    <row r="24" spans="2:10" ht="15.6" x14ac:dyDescent="0.3">
      <c r="B24" s="6">
        <v>28</v>
      </c>
      <c r="C24" s="4">
        <v>8731</v>
      </c>
      <c r="D24" s="14">
        <f t="shared" si="0"/>
        <v>8294.4499999999989</v>
      </c>
      <c r="E24" s="13">
        <v>2547</v>
      </c>
      <c r="F24" s="14">
        <f t="shared" si="1"/>
        <v>2419.65</v>
      </c>
      <c r="G24" s="13">
        <v>9117</v>
      </c>
      <c r="H24" s="14">
        <f t="shared" si="2"/>
        <v>8661.15</v>
      </c>
      <c r="I24" s="24">
        <f t="shared" si="3"/>
        <v>19375.25</v>
      </c>
      <c r="J24" s="24">
        <f t="shared" si="4"/>
        <v>16955.599999999999</v>
      </c>
    </row>
    <row r="25" spans="2:10" ht="15.6" x14ac:dyDescent="0.3">
      <c r="B25" s="6">
        <v>29</v>
      </c>
      <c r="C25" s="4">
        <v>8780</v>
      </c>
      <c r="D25" s="14">
        <f t="shared" si="0"/>
        <v>8341</v>
      </c>
      <c r="E25" s="13">
        <v>2557</v>
      </c>
      <c r="F25" s="14">
        <f t="shared" si="1"/>
        <v>2429.15</v>
      </c>
      <c r="G25" s="13">
        <v>9318</v>
      </c>
      <c r="H25" s="14">
        <f t="shared" si="2"/>
        <v>8852.1</v>
      </c>
      <c r="I25" s="24">
        <f t="shared" si="3"/>
        <v>19622.25</v>
      </c>
      <c r="J25" s="24">
        <f t="shared" si="4"/>
        <v>17193.099999999999</v>
      </c>
    </row>
    <row r="26" spans="2:10" ht="15.6" x14ac:dyDescent="0.3">
      <c r="B26" s="6">
        <v>30</v>
      </c>
      <c r="C26" s="4">
        <v>8808</v>
      </c>
      <c r="D26" s="14">
        <f t="shared" si="0"/>
        <v>8367.6</v>
      </c>
      <c r="E26" s="13">
        <v>2559</v>
      </c>
      <c r="F26" s="14">
        <f t="shared" si="1"/>
        <v>2431.0499999999997</v>
      </c>
      <c r="G26" s="13">
        <v>9512</v>
      </c>
      <c r="H26" s="14">
        <f t="shared" si="2"/>
        <v>9036.4</v>
      </c>
      <c r="I26" s="24">
        <f t="shared" si="3"/>
        <v>19835.05</v>
      </c>
      <c r="J26" s="24">
        <f t="shared" si="4"/>
        <v>17404</v>
      </c>
    </row>
    <row r="27" spans="2:10" ht="15.6" x14ac:dyDescent="0.3">
      <c r="B27" s="6">
        <v>31</v>
      </c>
      <c r="C27" s="4">
        <v>8818</v>
      </c>
      <c r="D27" s="14">
        <f t="shared" si="0"/>
        <v>8377.1</v>
      </c>
      <c r="E27" s="13">
        <v>2600</v>
      </c>
      <c r="F27" s="14">
        <f t="shared" si="1"/>
        <v>2470</v>
      </c>
      <c r="G27" s="13">
        <v>9741</v>
      </c>
      <c r="H27" s="14">
        <f t="shared" si="2"/>
        <v>9253.9499999999989</v>
      </c>
      <c r="I27" s="24">
        <f t="shared" si="3"/>
        <v>20101.05</v>
      </c>
      <c r="J27" s="24">
        <f t="shared" si="4"/>
        <v>17631.05</v>
      </c>
    </row>
    <row r="28" spans="2:10" ht="15.6" x14ac:dyDescent="0.3">
      <c r="B28" s="6">
        <v>32</v>
      </c>
      <c r="C28" s="4">
        <v>8860</v>
      </c>
      <c r="D28" s="14">
        <f t="shared" si="0"/>
        <v>8417</v>
      </c>
      <c r="E28" s="13">
        <v>2593</v>
      </c>
      <c r="F28" s="14">
        <f t="shared" si="1"/>
        <v>2463.35</v>
      </c>
      <c r="G28" s="13">
        <v>9918</v>
      </c>
      <c r="H28" s="14">
        <f t="shared" si="2"/>
        <v>9422.1</v>
      </c>
      <c r="I28" s="24">
        <f t="shared" si="3"/>
        <v>20302.449999999997</v>
      </c>
      <c r="J28" s="24">
        <f t="shared" si="4"/>
        <v>17839.099999999999</v>
      </c>
    </row>
    <row r="29" spans="2:10" ht="15.6" x14ac:dyDescent="0.3">
      <c r="B29" s="6">
        <v>33</v>
      </c>
      <c r="C29" s="4">
        <v>8887</v>
      </c>
      <c r="D29" s="14">
        <f t="shared" si="0"/>
        <v>8442.65</v>
      </c>
      <c r="E29" s="13">
        <v>2627</v>
      </c>
      <c r="F29" s="14">
        <f t="shared" si="1"/>
        <v>2495.65</v>
      </c>
      <c r="G29" s="13">
        <v>10134</v>
      </c>
      <c r="H29" s="14">
        <f t="shared" si="2"/>
        <v>9627.2999999999993</v>
      </c>
      <c r="I29" s="24">
        <f t="shared" si="3"/>
        <v>20565.599999999999</v>
      </c>
      <c r="J29" s="24">
        <f t="shared" si="4"/>
        <v>18069.949999999997</v>
      </c>
    </row>
    <row r="30" spans="2:10" ht="15.6" x14ac:dyDescent="0.3">
      <c r="B30" s="6">
        <v>34</v>
      </c>
      <c r="C30" s="4">
        <v>8896</v>
      </c>
      <c r="D30" s="14">
        <f t="shared" si="0"/>
        <v>8451.1999999999989</v>
      </c>
      <c r="E30" s="13">
        <v>2611</v>
      </c>
      <c r="F30" s="14">
        <f t="shared" si="1"/>
        <v>2480.4499999999998</v>
      </c>
      <c r="G30" s="13">
        <v>10297</v>
      </c>
      <c r="H30" s="14">
        <f t="shared" si="2"/>
        <v>9782.15</v>
      </c>
      <c r="I30" s="24">
        <f t="shared" si="3"/>
        <v>20713.8</v>
      </c>
      <c r="J30" s="24">
        <f t="shared" si="4"/>
        <v>18233.349999999999</v>
      </c>
    </row>
    <row r="31" spans="2:10" ht="15.6" x14ac:dyDescent="0.3">
      <c r="B31" s="6">
        <v>35</v>
      </c>
      <c r="C31" s="4">
        <v>8945</v>
      </c>
      <c r="D31" s="14">
        <f t="shared" si="0"/>
        <v>8497.75</v>
      </c>
      <c r="E31" s="13">
        <v>2638</v>
      </c>
      <c r="F31" s="14">
        <f t="shared" si="1"/>
        <v>2506.1</v>
      </c>
      <c r="G31" s="13">
        <v>10500</v>
      </c>
      <c r="H31" s="14">
        <f t="shared" si="2"/>
        <v>9975</v>
      </c>
      <c r="I31" s="24">
        <f t="shared" si="3"/>
        <v>20978.85</v>
      </c>
      <c r="J31" s="24">
        <f t="shared" si="4"/>
        <v>18472.75</v>
      </c>
    </row>
    <row r="32" spans="2:10" ht="15.6" x14ac:dyDescent="0.3">
      <c r="B32" s="6">
        <v>36</v>
      </c>
      <c r="C32" s="4">
        <v>8982</v>
      </c>
      <c r="D32" s="14">
        <f t="shared" si="0"/>
        <v>8532.9</v>
      </c>
      <c r="E32" s="13">
        <v>2661</v>
      </c>
      <c r="F32" s="14">
        <f t="shared" si="1"/>
        <v>2527.9499999999998</v>
      </c>
      <c r="G32" s="13">
        <v>10697</v>
      </c>
      <c r="H32" s="14">
        <f t="shared" si="2"/>
        <v>10162.15</v>
      </c>
      <c r="I32" s="24">
        <f t="shared" si="3"/>
        <v>21223</v>
      </c>
      <c r="J32" s="24">
        <f t="shared" si="4"/>
        <v>18695.05</v>
      </c>
    </row>
    <row r="33" spans="2:10" ht="15.6" x14ac:dyDescent="0.3">
      <c r="B33" s="6">
        <v>37</v>
      </c>
      <c r="C33" s="4">
        <v>9005</v>
      </c>
      <c r="D33" s="14">
        <f t="shared" si="0"/>
        <v>8554.75</v>
      </c>
      <c r="E33" s="13">
        <v>2683</v>
      </c>
      <c r="F33" s="14">
        <f t="shared" si="1"/>
        <v>2548.85</v>
      </c>
      <c r="G33" s="13">
        <v>10837</v>
      </c>
      <c r="H33" s="14">
        <f t="shared" si="2"/>
        <v>10295.15</v>
      </c>
      <c r="I33" s="24">
        <f t="shared" si="3"/>
        <v>21398.75</v>
      </c>
      <c r="J33" s="24">
        <f t="shared" si="4"/>
        <v>18849.900000000001</v>
      </c>
    </row>
    <row r="34" spans="2:10" ht="15.6" x14ac:dyDescent="0.3">
      <c r="B34" s="6">
        <v>38</v>
      </c>
      <c r="C34" s="4">
        <v>9018</v>
      </c>
      <c r="D34" s="14">
        <f t="shared" si="0"/>
        <v>8567.1</v>
      </c>
      <c r="E34" s="13">
        <v>2701</v>
      </c>
      <c r="F34" s="14">
        <f t="shared" si="1"/>
        <v>2565.9499999999998</v>
      </c>
      <c r="G34" s="13">
        <v>11022</v>
      </c>
      <c r="H34" s="14">
        <f t="shared" si="2"/>
        <v>10470.9</v>
      </c>
      <c r="I34" s="24">
        <f t="shared" si="3"/>
        <v>21603.95</v>
      </c>
      <c r="J34" s="24">
        <f t="shared" si="4"/>
        <v>19038</v>
      </c>
    </row>
    <row r="35" spans="2:10" ht="15.6" x14ac:dyDescent="0.3">
      <c r="B35" s="6">
        <v>39</v>
      </c>
      <c r="C35" s="4">
        <v>9018</v>
      </c>
      <c r="D35" s="14">
        <f t="shared" si="0"/>
        <v>8567.1</v>
      </c>
      <c r="E35" s="13">
        <v>2717</v>
      </c>
      <c r="F35" s="14">
        <f t="shared" si="1"/>
        <v>2581.15</v>
      </c>
      <c r="G35" s="13">
        <v>11200</v>
      </c>
      <c r="H35" s="14">
        <f t="shared" si="2"/>
        <v>10640</v>
      </c>
      <c r="I35" s="24">
        <f t="shared" si="3"/>
        <v>21788.25</v>
      </c>
      <c r="J35" s="24">
        <f t="shared" si="4"/>
        <v>19207.099999999999</v>
      </c>
    </row>
    <row r="36" spans="2:10" ht="15.6" x14ac:dyDescent="0.3">
      <c r="B36" s="6">
        <v>40</v>
      </c>
      <c r="C36" s="4">
        <v>9067</v>
      </c>
      <c r="D36" s="14">
        <f t="shared" si="0"/>
        <v>8613.65</v>
      </c>
      <c r="E36" s="13">
        <v>2730</v>
      </c>
      <c r="F36" s="14">
        <f t="shared" si="1"/>
        <v>2593.5</v>
      </c>
      <c r="G36" s="13">
        <v>11374</v>
      </c>
      <c r="H36" s="14">
        <f t="shared" si="2"/>
        <v>10805.3</v>
      </c>
      <c r="I36" s="24">
        <f t="shared" si="3"/>
        <v>22012.449999999997</v>
      </c>
      <c r="J36" s="24">
        <f t="shared" si="4"/>
        <v>19418.949999999997</v>
      </c>
    </row>
    <row r="37" spans="2:10" ht="15.6" x14ac:dyDescent="0.3">
      <c r="B37" s="6">
        <v>41</v>
      </c>
      <c r="C37" s="4">
        <v>9106</v>
      </c>
      <c r="D37" s="14">
        <f t="shared" si="0"/>
        <v>8650.6999999999989</v>
      </c>
      <c r="E37" s="13">
        <v>2740</v>
      </c>
      <c r="F37" s="14">
        <f t="shared" si="1"/>
        <v>2603</v>
      </c>
      <c r="G37" s="13">
        <v>11600</v>
      </c>
      <c r="H37" s="14">
        <f t="shared" si="2"/>
        <v>11020</v>
      </c>
      <c r="I37" s="24">
        <f t="shared" si="3"/>
        <v>22273.699999999997</v>
      </c>
      <c r="J37" s="24">
        <f t="shared" si="4"/>
        <v>19670.699999999997</v>
      </c>
    </row>
    <row r="38" spans="2:10" ht="15.6" x14ac:dyDescent="0.3">
      <c r="B38" s="6">
        <v>42</v>
      </c>
      <c r="C38" s="4">
        <v>9072</v>
      </c>
      <c r="D38" s="14">
        <f t="shared" si="0"/>
        <v>8618.4</v>
      </c>
      <c r="E38" s="13">
        <v>2747</v>
      </c>
      <c r="F38" s="14">
        <f t="shared" si="1"/>
        <v>2609.65</v>
      </c>
      <c r="G38" s="13">
        <v>11764</v>
      </c>
      <c r="H38" s="14">
        <f t="shared" si="2"/>
        <v>11175.8</v>
      </c>
      <c r="I38" s="24">
        <f t="shared" si="3"/>
        <v>22403.85</v>
      </c>
      <c r="J38" s="24">
        <f t="shared" si="4"/>
        <v>19794.199999999997</v>
      </c>
    </row>
    <row r="39" spans="2:10" ht="15.6" x14ac:dyDescent="0.3">
      <c r="B39" s="6">
        <v>43</v>
      </c>
      <c r="C39" s="4">
        <v>9158</v>
      </c>
      <c r="D39" s="14">
        <f t="shared" si="0"/>
        <v>8700.1</v>
      </c>
      <c r="E39" s="13">
        <v>2751</v>
      </c>
      <c r="F39" s="14">
        <f t="shared" si="1"/>
        <v>2613.4499999999998</v>
      </c>
      <c r="G39" s="13">
        <v>11922</v>
      </c>
      <c r="H39" s="14">
        <f t="shared" si="2"/>
        <v>11325.9</v>
      </c>
      <c r="I39" s="24">
        <f t="shared" si="3"/>
        <v>22639.45</v>
      </c>
      <c r="J39" s="24">
        <f t="shared" si="4"/>
        <v>20026</v>
      </c>
    </row>
    <row r="40" spans="2:10" ht="15.6" x14ac:dyDescent="0.3">
      <c r="B40" s="6">
        <v>44</v>
      </c>
      <c r="C40" s="4">
        <v>9171</v>
      </c>
      <c r="D40" s="14">
        <f t="shared" si="0"/>
        <v>8712.4499999999989</v>
      </c>
      <c r="E40" s="13">
        <v>2753</v>
      </c>
      <c r="F40" s="14">
        <f t="shared" si="1"/>
        <v>2615.35</v>
      </c>
      <c r="G40" s="13">
        <v>12073</v>
      </c>
      <c r="H40" s="14">
        <f t="shared" si="2"/>
        <v>11469.35</v>
      </c>
      <c r="I40" s="24">
        <f t="shared" si="3"/>
        <v>22797.149999999998</v>
      </c>
      <c r="J40" s="24">
        <f t="shared" si="4"/>
        <v>20181.8</v>
      </c>
    </row>
    <row r="41" spans="2:10" ht="15.6" x14ac:dyDescent="0.3">
      <c r="B41" s="6">
        <v>45</v>
      </c>
      <c r="C41" s="4">
        <v>9173</v>
      </c>
      <c r="D41" s="14">
        <f t="shared" si="0"/>
        <v>8714.35</v>
      </c>
      <c r="E41" s="13">
        <v>2751</v>
      </c>
      <c r="F41" s="14">
        <f t="shared" si="1"/>
        <v>2613.4499999999998</v>
      </c>
      <c r="G41" s="13">
        <v>12283</v>
      </c>
      <c r="H41" s="14">
        <f t="shared" si="2"/>
        <v>11668.849999999999</v>
      </c>
      <c r="I41" s="24">
        <f t="shared" si="3"/>
        <v>22996.649999999998</v>
      </c>
      <c r="J41" s="24">
        <f t="shared" si="4"/>
        <v>20383.199999999997</v>
      </c>
    </row>
    <row r="42" spans="2:10" ht="15.6" x14ac:dyDescent="0.3">
      <c r="B42" s="6">
        <v>46</v>
      </c>
      <c r="C42" s="4">
        <v>9166</v>
      </c>
      <c r="D42" s="14">
        <f t="shared" si="0"/>
        <v>8707.6999999999989</v>
      </c>
      <c r="E42" s="13">
        <v>2747</v>
      </c>
      <c r="F42" s="14">
        <f t="shared" si="1"/>
        <v>2609.65</v>
      </c>
      <c r="G42" s="13">
        <v>12426</v>
      </c>
      <c r="H42" s="14">
        <f t="shared" si="2"/>
        <v>11804.699999999999</v>
      </c>
      <c r="I42" s="24">
        <f t="shared" si="3"/>
        <v>23122.05</v>
      </c>
      <c r="J42" s="24">
        <f t="shared" si="4"/>
        <v>20512.399999999998</v>
      </c>
    </row>
    <row r="43" spans="2:10" ht="15.6" x14ac:dyDescent="0.3">
      <c r="B43" s="6">
        <v>47</v>
      </c>
      <c r="C43" s="4">
        <v>9224</v>
      </c>
      <c r="D43" s="14">
        <f t="shared" si="0"/>
        <v>8762.7999999999993</v>
      </c>
      <c r="E43" s="13">
        <v>2807</v>
      </c>
      <c r="F43" s="14">
        <f t="shared" si="1"/>
        <v>2666.65</v>
      </c>
      <c r="G43" s="13">
        <v>12629</v>
      </c>
      <c r="H43" s="14">
        <f t="shared" si="2"/>
        <v>11997.55</v>
      </c>
      <c r="I43" s="24">
        <f t="shared" si="3"/>
        <v>23427</v>
      </c>
      <c r="J43" s="24">
        <f t="shared" si="4"/>
        <v>20760.349999999999</v>
      </c>
    </row>
    <row r="44" spans="2:10" ht="15.6" x14ac:dyDescent="0.3">
      <c r="B44" s="6">
        <v>48</v>
      </c>
      <c r="C44" s="4">
        <v>9200</v>
      </c>
      <c r="D44" s="14">
        <f t="shared" si="0"/>
        <v>8740</v>
      </c>
      <c r="E44" s="13">
        <v>2798</v>
      </c>
      <c r="F44" s="14">
        <f t="shared" si="1"/>
        <v>2658.1</v>
      </c>
      <c r="G44" s="13">
        <v>12762</v>
      </c>
      <c r="H44" s="14">
        <f t="shared" si="2"/>
        <v>12123.9</v>
      </c>
      <c r="I44" s="24">
        <f t="shared" si="3"/>
        <v>23522</v>
      </c>
      <c r="J44" s="24">
        <f t="shared" si="4"/>
        <v>20863.900000000001</v>
      </c>
    </row>
    <row r="45" spans="2:10" ht="15.6" x14ac:dyDescent="0.3">
      <c r="B45" s="6">
        <v>49</v>
      </c>
      <c r="C45" s="4">
        <v>9244</v>
      </c>
      <c r="D45" s="14">
        <f t="shared" si="0"/>
        <v>8781.7999999999993</v>
      </c>
      <c r="E45" s="13">
        <v>2787</v>
      </c>
      <c r="F45" s="14">
        <f t="shared" si="1"/>
        <v>2647.65</v>
      </c>
      <c r="G45" s="13">
        <v>12958</v>
      </c>
      <c r="H45" s="14">
        <f t="shared" si="2"/>
        <v>12310.099999999999</v>
      </c>
      <c r="I45" s="24">
        <f t="shared" si="3"/>
        <v>23739.55</v>
      </c>
      <c r="J45" s="24">
        <f t="shared" si="4"/>
        <v>21091.899999999998</v>
      </c>
    </row>
    <row r="46" spans="2:10" ht="15.6" x14ac:dyDescent="0.3">
      <c r="B46" s="6">
        <v>50</v>
      </c>
      <c r="C46" s="4">
        <v>9280</v>
      </c>
      <c r="D46" s="14">
        <f t="shared" si="0"/>
        <v>8816</v>
      </c>
      <c r="E46" s="13">
        <v>2844</v>
      </c>
      <c r="F46" s="14">
        <f t="shared" si="1"/>
        <v>2701.7999999999997</v>
      </c>
      <c r="G46" s="13">
        <v>13080</v>
      </c>
      <c r="H46" s="14">
        <f t="shared" si="2"/>
        <v>12426</v>
      </c>
      <c r="I46" s="24">
        <f t="shared" si="3"/>
        <v>23943.8</v>
      </c>
      <c r="J46" s="24">
        <f t="shared" si="4"/>
        <v>21242</v>
      </c>
    </row>
    <row r="48" spans="2:10" x14ac:dyDescent="0.3">
      <c r="B48" s="9" t="s">
        <v>9</v>
      </c>
    </row>
  </sheetData>
  <mergeCells count="7">
    <mergeCell ref="J3:J5"/>
    <mergeCell ref="B1:I1"/>
    <mergeCell ref="B3:B5"/>
    <mergeCell ref="D3:D5"/>
    <mergeCell ref="H3:H5"/>
    <mergeCell ref="I3:I5"/>
    <mergeCell ref="F3:F5"/>
  </mergeCells>
  <hyperlinks>
    <hyperlink ref="B3" location="_ftn1" display="_ftn1" xr:uid="{BE7885A8-694B-4CE3-B2FC-F0D2142E3278}"/>
    <hyperlink ref="B48" location="_ftnref1" display="_ftnref1" xr:uid="{0154AD1D-A02E-4C59-948F-8B1D3D1D07E0}"/>
  </hyperlinks>
  <pageMargins left="0.25" right="0.25" top="0.75" bottom="0.75" header="0.3" footer="0.3"/>
  <pageSetup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7DB-90E0-4980-AE59-DC9C55EBA4F1}">
  <sheetPr>
    <pageSetUpPr fitToPage="1"/>
  </sheetPr>
  <dimension ref="B1:G52"/>
  <sheetViews>
    <sheetView workbookViewId="0">
      <selection activeCell="K24" sqref="K24"/>
    </sheetView>
  </sheetViews>
  <sheetFormatPr defaultRowHeight="14.4" x14ac:dyDescent="0.3"/>
  <cols>
    <col min="2" max="3" width="17.5546875" customWidth="1"/>
    <col min="4" max="4" width="17.5546875" style="10" customWidth="1"/>
    <col min="5" max="5" width="17.5546875" customWidth="1"/>
    <col min="6" max="7" width="17.5546875" style="10" customWidth="1"/>
  </cols>
  <sheetData>
    <row r="1" spans="2:7" ht="31.35" customHeight="1" x14ac:dyDescent="0.3">
      <c r="B1" s="52" t="s">
        <v>10</v>
      </c>
      <c r="C1" s="52"/>
      <c r="D1" s="52"/>
      <c r="E1" s="52"/>
      <c r="F1" s="52"/>
      <c r="G1" s="52"/>
    </row>
    <row r="2" spans="2:7" ht="15" thickBot="1" x14ac:dyDescent="0.35"/>
    <row r="3" spans="2:7" ht="187.2" x14ac:dyDescent="0.3">
      <c r="B3" s="53" t="s">
        <v>11</v>
      </c>
      <c r="C3" s="2" t="s">
        <v>145</v>
      </c>
      <c r="D3" s="49" t="s">
        <v>12</v>
      </c>
      <c r="E3" s="2" t="s">
        <v>146</v>
      </c>
      <c r="F3" s="49" t="s">
        <v>12</v>
      </c>
      <c r="G3" s="49" t="s">
        <v>13</v>
      </c>
    </row>
    <row r="4" spans="2:7" ht="18" x14ac:dyDescent="0.3">
      <c r="B4" s="54"/>
      <c r="C4" s="3" t="s">
        <v>14</v>
      </c>
      <c r="D4" s="50"/>
      <c r="E4" s="5" t="s">
        <v>15</v>
      </c>
      <c r="F4" s="50"/>
      <c r="G4" s="50"/>
    </row>
    <row r="5" spans="2:7" ht="16.2" thickBot="1" x14ac:dyDescent="0.35">
      <c r="B5" s="55"/>
      <c r="C5" s="4" t="s">
        <v>8</v>
      </c>
      <c r="D5" s="51"/>
      <c r="E5" s="4" t="s">
        <v>8</v>
      </c>
      <c r="F5" s="51"/>
      <c r="G5" s="51"/>
    </row>
    <row r="6" spans="2:7" ht="16.2" thickBot="1" x14ac:dyDescent="0.35">
      <c r="B6" s="15">
        <v>6</v>
      </c>
      <c r="C6" s="16">
        <v>9237</v>
      </c>
      <c r="D6" s="14">
        <f>C6*0.85</f>
        <v>7851.45</v>
      </c>
      <c r="E6" s="15">
        <v>3498</v>
      </c>
      <c r="F6" s="14">
        <f>E6*0.85</f>
        <v>2973.2999999999997</v>
      </c>
      <c r="G6" s="14">
        <f>D6+F6</f>
        <v>10824.75</v>
      </c>
    </row>
    <row r="7" spans="2:7" ht="16.2" thickBot="1" x14ac:dyDescent="0.35">
      <c r="B7" s="6">
        <v>7</v>
      </c>
      <c r="C7" s="7">
        <v>9915</v>
      </c>
      <c r="D7" s="14">
        <f t="shared" ref="D7:D50" si="0">C7*0.85</f>
        <v>8427.75</v>
      </c>
      <c r="E7" s="6">
        <v>3852</v>
      </c>
      <c r="F7" s="14">
        <f t="shared" ref="F7:F50" si="1">E7*0.85</f>
        <v>3274.2</v>
      </c>
      <c r="G7" s="14">
        <f t="shared" ref="G7:G50" si="2">D7+F7</f>
        <v>11701.95</v>
      </c>
    </row>
    <row r="8" spans="2:7" ht="16.2" thickBot="1" x14ac:dyDescent="0.35">
      <c r="B8" s="6">
        <v>8</v>
      </c>
      <c r="C8" s="7">
        <v>10540</v>
      </c>
      <c r="D8" s="14">
        <f t="shared" si="0"/>
        <v>8959</v>
      </c>
      <c r="E8" s="6">
        <v>4185</v>
      </c>
      <c r="F8" s="14">
        <f t="shared" si="1"/>
        <v>3557.25</v>
      </c>
      <c r="G8" s="14">
        <f t="shared" si="2"/>
        <v>12516.25</v>
      </c>
    </row>
    <row r="9" spans="2:7" ht="16.2" thickBot="1" x14ac:dyDescent="0.35">
      <c r="B9" s="6">
        <v>9</v>
      </c>
      <c r="C9" s="7">
        <v>11118</v>
      </c>
      <c r="D9" s="14">
        <f t="shared" si="0"/>
        <v>9450.2999999999993</v>
      </c>
      <c r="E9" s="6">
        <v>4504</v>
      </c>
      <c r="F9" s="14">
        <f t="shared" si="1"/>
        <v>3828.4</v>
      </c>
      <c r="G9" s="14">
        <f t="shared" si="2"/>
        <v>13278.699999999999</v>
      </c>
    </row>
    <row r="10" spans="2:7" ht="16.2" thickBot="1" x14ac:dyDescent="0.35">
      <c r="B10" s="6">
        <v>10</v>
      </c>
      <c r="C10" s="7">
        <v>11669</v>
      </c>
      <c r="D10" s="14">
        <f t="shared" si="0"/>
        <v>9918.65</v>
      </c>
      <c r="E10" s="6">
        <v>4806</v>
      </c>
      <c r="F10" s="14">
        <f t="shared" si="1"/>
        <v>4085.1</v>
      </c>
      <c r="G10" s="14">
        <f t="shared" si="2"/>
        <v>14003.75</v>
      </c>
    </row>
    <row r="11" spans="2:7" ht="16.2" thickBot="1" x14ac:dyDescent="0.35">
      <c r="B11" s="6">
        <v>11</v>
      </c>
      <c r="C11" s="7">
        <v>12182</v>
      </c>
      <c r="D11" s="14">
        <f t="shared" si="0"/>
        <v>10354.699999999999</v>
      </c>
      <c r="E11" s="6">
        <v>5098</v>
      </c>
      <c r="F11" s="14">
        <f t="shared" si="1"/>
        <v>4333.3</v>
      </c>
      <c r="G11" s="14">
        <f>D11+F11</f>
        <v>14688</v>
      </c>
    </row>
    <row r="12" spans="2:7" ht="16.2" thickBot="1" x14ac:dyDescent="0.35">
      <c r="B12" s="6">
        <v>12</v>
      </c>
      <c r="C12" s="7">
        <v>12686</v>
      </c>
      <c r="D12" s="14">
        <f t="shared" si="0"/>
        <v>10783.1</v>
      </c>
      <c r="E12" s="6">
        <v>5391</v>
      </c>
      <c r="F12" s="14">
        <f t="shared" si="1"/>
        <v>4582.3499999999995</v>
      </c>
      <c r="G12" s="14">
        <f>D12+F12</f>
        <v>15365.45</v>
      </c>
    </row>
    <row r="13" spans="2:7" ht="16.2" thickBot="1" x14ac:dyDescent="0.35">
      <c r="B13" s="6">
        <v>13</v>
      </c>
      <c r="C13" s="7">
        <v>13151</v>
      </c>
      <c r="D13" s="14">
        <f t="shared" si="0"/>
        <v>11178.35</v>
      </c>
      <c r="E13" s="6">
        <v>5655</v>
      </c>
      <c r="F13" s="14">
        <f t="shared" si="1"/>
        <v>4806.75</v>
      </c>
      <c r="G13" s="14">
        <f t="shared" si="2"/>
        <v>15985.1</v>
      </c>
    </row>
    <row r="14" spans="2:7" ht="16.2" thickBot="1" x14ac:dyDescent="0.35">
      <c r="B14" s="6">
        <v>14</v>
      </c>
      <c r="C14" s="7">
        <v>13610</v>
      </c>
      <c r="D14" s="14">
        <f t="shared" si="0"/>
        <v>11568.5</v>
      </c>
      <c r="E14" s="6">
        <v>5931</v>
      </c>
      <c r="F14" s="14">
        <f t="shared" si="1"/>
        <v>5041.3499999999995</v>
      </c>
      <c r="G14" s="14">
        <f t="shared" si="2"/>
        <v>16609.849999999999</v>
      </c>
    </row>
    <row r="15" spans="2:7" ht="16.2" thickBot="1" x14ac:dyDescent="0.35">
      <c r="B15" s="6">
        <v>15</v>
      </c>
      <c r="C15" s="7">
        <v>14057</v>
      </c>
      <c r="D15" s="14">
        <f t="shared" si="0"/>
        <v>11948.449999999999</v>
      </c>
      <c r="E15" s="6">
        <v>6185</v>
      </c>
      <c r="F15" s="14">
        <f t="shared" si="1"/>
        <v>5257.25</v>
      </c>
      <c r="G15" s="14">
        <f t="shared" si="2"/>
        <v>17205.699999999997</v>
      </c>
    </row>
    <row r="16" spans="2:7" ht="16.2" thickBot="1" x14ac:dyDescent="0.35">
      <c r="B16" s="6">
        <v>16</v>
      </c>
      <c r="C16" s="7">
        <v>14458</v>
      </c>
      <c r="D16" s="14">
        <f t="shared" si="0"/>
        <v>12289.3</v>
      </c>
      <c r="E16" s="6">
        <v>6438</v>
      </c>
      <c r="F16" s="14">
        <f t="shared" si="1"/>
        <v>5472.3</v>
      </c>
      <c r="G16" s="14">
        <f t="shared" si="2"/>
        <v>17761.599999999999</v>
      </c>
    </row>
    <row r="17" spans="2:7" ht="16.2" thickBot="1" x14ac:dyDescent="0.35">
      <c r="B17" s="6">
        <v>17</v>
      </c>
      <c r="C17" s="7">
        <v>14871</v>
      </c>
      <c r="D17" s="14">
        <f t="shared" si="0"/>
        <v>12640.35</v>
      </c>
      <c r="E17" s="6">
        <v>6695</v>
      </c>
      <c r="F17" s="14">
        <f t="shared" si="1"/>
        <v>5690.75</v>
      </c>
      <c r="G17" s="14">
        <f t="shared" si="2"/>
        <v>18331.099999999999</v>
      </c>
    </row>
    <row r="18" spans="2:7" ht="16.2" thickBot="1" x14ac:dyDescent="0.35">
      <c r="B18" s="6">
        <v>18</v>
      </c>
      <c r="C18" s="7">
        <v>15280</v>
      </c>
      <c r="D18" s="14">
        <f t="shared" si="0"/>
        <v>12988</v>
      </c>
      <c r="E18" s="6">
        <v>6935</v>
      </c>
      <c r="F18" s="14">
        <f t="shared" si="1"/>
        <v>5894.75</v>
      </c>
      <c r="G18" s="14">
        <f t="shared" si="2"/>
        <v>18882.75</v>
      </c>
    </row>
    <row r="19" spans="2:7" ht="16.2" thickBot="1" x14ac:dyDescent="0.35">
      <c r="B19" s="6">
        <v>19</v>
      </c>
      <c r="C19" s="7">
        <v>15638</v>
      </c>
      <c r="D19" s="14">
        <f t="shared" si="0"/>
        <v>13292.3</v>
      </c>
      <c r="E19" s="6">
        <v>7158</v>
      </c>
      <c r="F19" s="14">
        <f t="shared" si="1"/>
        <v>6084.3</v>
      </c>
      <c r="G19" s="14">
        <f t="shared" si="2"/>
        <v>19376.599999999999</v>
      </c>
    </row>
    <row r="20" spans="2:7" ht="16.2" thickBot="1" x14ac:dyDescent="0.35">
      <c r="B20" s="6">
        <v>20</v>
      </c>
      <c r="C20" s="7">
        <v>16034</v>
      </c>
      <c r="D20" s="14">
        <f t="shared" si="0"/>
        <v>13628.9</v>
      </c>
      <c r="E20" s="6">
        <v>7393</v>
      </c>
      <c r="F20" s="14">
        <f t="shared" si="1"/>
        <v>6284.05</v>
      </c>
      <c r="G20" s="14">
        <f t="shared" si="2"/>
        <v>19912.95</v>
      </c>
    </row>
    <row r="21" spans="2:7" ht="16.2" thickBot="1" x14ac:dyDescent="0.35">
      <c r="B21" s="6">
        <v>21</v>
      </c>
      <c r="C21" s="7">
        <v>16388</v>
      </c>
      <c r="D21" s="14">
        <f t="shared" si="0"/>
        <v>13929.8</v>
      </c>
      <c r="E21" s="6">
        <v>7643</v>
      </c>
      <c r="F21" s="14">
        <f t="shared" si="1"/>
        <v>6496.55</v>
      </c>
      <c r="G21" s="14">
        <f t="shared" si="2"/>
        <v>20426.349999999999</v>
      </c>
    </row>
    <row r="22" spans="2:7" ht="16.2" thickBot="1" x14ac:dyDescent="0.35">
      <c r="B22" s="6">
        <v>22</v>
      </c>
      <c r="C22" s="7">
        <v>16734</v>
      </c>
      <c r="D22" s="14">
        <f t="shared" si="0"/>
        <v>14223.9</v>
      </c>
      <c r="E22" s="6">
        <v>7851</v>
      </c>
      <c r="F22" s="14">
        <f t="shared" si="1"/>
        <v>6673.3499999999995</v>
      </c>
      <c r="G22" s="14">
        <f t="shared" si="2"/>
        <v>20897.25</v>
      </c>
    </row>
    <row r="23" spans="2:7" ht="16.2" thickBot="1" x14ac:dyDescent="0.35">
      <c r="B23" s="6">
        <v>23</v>
      </c>
      <c r="C23" s="7">
        <v>17075</v>
      </c>
      <c r="D23" s="14">
        <f t="shared" si="0"/>
        <v>14513.75</v>
      </c>
      <c r="E23" s="6">
        <v>8077</v>
      </c>
      <c r="F23" s="14">
        <f t="shared" si="1"/>
        <v>6865.45</v>
      </c>
      <c r="G23" s="14">
        <f t="shared" si="2"/>
        <v>21379.200000000001</v>
      </c>
    </row>
    <row r="24" spans="2:7" ht="16.2" thickBot="1" x14ac:dyDescent="0.35">
      <c r="B24" s="6">
        <v>24</v>
      </c>
      <c r="C24" s="7">
        <v>17416</v>
      </c>
      <c r="D24" s="14">
        <f t="shared" si="0"/>
        <v>14803.6</v>
      </c>
      <c r="E24" s="6">
        <v>8292</v>
      </c>
      <c r="F24" s="14">
        <f t="shared" si="1"/>
        <v>7048.2</v>
      </c>
      <c r="G24" s="14">
        <f t="shared" si="2"/>
        <v>21851.8</v>
      </c>
    </row>
    <row r="25" spans="2:7" ht="16.2" thickBot="1" x14ac:dyDescent="0.35">
      <c r="B25" s="6">
        <v>25</v>
      </c>
      <c r="C25" s="7">
        <v>17724</v>
      </c>
      <c r="D25" s="14">
        <f t="shared" si="0"/>
        <v>15065.4</v>
      </c>
      <c r="E25" s="6">
        <v>8495</v>
      </c>
      <c r="F25" s="14">
        <f t="shared" si="1"/>
        <v>7220.75</v>
      </c>
      <c r="G25" s="14">
        <f t="shared" si="2"/>
        <v>22286.15</v>
      </c>
    </row>
    <row r="26" spans="2:7" ht="16.2" thickBot="1" x14ac:dyDescent="0.35">
      <c r="B26" s="6">
        <v>26</v>
      </c>
      <c r="C26" s="7">
        <v>18075</v>
      </c>
      <c r="D26" s="14">
        <f t="shared" si="0"/>
        <v>15363.75</v>
      </c>
      <c r="E26" s="6">
        <v>8724</v>
      </c>
      <c r="F26" s="14">
        <f t="shared" si="1"/>
        <v>7415.4</v>
      </c>
      <c r="G26" s="14">
        <f t="shared" si="2"/>
        <v>22779.15</v>
      </c>
    </row>
    <row r="27" spans="2:7" ht="16.2" thickBot="1" x14ac:dyDescent="0.35">
      <c r="B27" s="6">
        <v>27</v>
      </c>
      <c r="C27" s="7">
        <v>18359</v>
      </c>
      <c r="D27" s="14">
        <f t="shared" si="0"/>
        <v>15605.15</v>
      </c>
      <c r="E27" s="6">
        <v>8905</v>
      </c>
      <c r="F27" s="14">
        <f t="shared" si="1"/>
        <v>7569.25</v>
      </c>
      <c r="G27" s="14">
        <f t="shared" si="2"/>
        <v>23174.400000000001</v>
      </c>
    </row>
    <row r="28" spans="2:7" ht="16.2" thickBot="1" x14ac:dyDescent="0.35">
      <c r="B28" s="6">
        <v>28</v>
      </c>
      <c r="C28" s="7">
        <v>18699</v>
      </c>
      <c r="D28" s="14">
        <f t="shared" si="0"/>
        <v>15894.15</v>
      </c>
      <c r="E28" s="6">
        <v>9117</v>
      </c>
      <c r="F28" s="14">
        <f t="shared" si="1"/>
        <v>7749.45</v>
      </c>
      <c r="G28" s="14">
        <f t="shared" si="2"/>
        <v>23643.599999999999</v>
      </c>
    </row>
    <row r="29" spans="2:7" ht="16.2" thickBot="1" x14ac:dyDescent="0.35">
      <c r="B29" s="6">
        <v>29</v>
      </c>
      <c r="C29" s="7">
        <v>18970</v>
      </c>
      <c r="D29" s="14">
        <f t="shared" si="0"/>
        <v>16124.5</v>
      </c>
      <c r="E29" s="6">
        <v>9318</v>
      </c>
      <c r="F29" s="14">
        <f t="shared" si="1"/>
        <v>7920.3</v>
      </c>
      <c r="G29" s="14">
        <f t="shared" si="2"/>
        <v>24044.799999999999</v>
      </c>
    </row>
    <row r="30" spans="2:7" ht="16.2" thickBot="1" x14ac:dyDescent="0.35">
      <c r="B30" s="6">
        <v>30</v>
      </c>
      <c r="C30" s="7">
        <v>19259</v>
      </c>
      <c r="D30" s="14">
        <f t="shared" si="0"/>
        <v>16370.15</v>
      </c>
      <c r="E30" s="6">
        <v>9512</v>
      </c>
      <c r="F30" s="14">
        <f t="shared" si="1"/>
        <v>8085.2</v>
      </c>
      <c r="G30" s="14">
        <f t="shared" si="2"/>
        <v>24455.35</v>
      </c>
    </row>
    <row r="31" spans="2:7" ht="16.2" thickBot="1" x14ac:dyDescent="0.35">
      <c r="B31" s="6">
        <v>31</v>
      </c>
      <c r="C31" s="7">
        <v>19572</v>
      </c>
      <c r="D31" s="14">
        <f t="shared" si="0"/>
        <v>16636.2</v>
      </c>
      <c r="E31" s="6">
        <v>9741</v>
      </c>
      <c r="F31" s="14">
        <f t="shared" si="1"/>
        <v>8279.85</v>
      </c>
      <c r="G31" s="14">
        <f t="shared" si="2"/>
        <v>24916.050000000003</v>
      </c>
    </row>
    <row r="32" spans="2:7" ht="16.2" thickBot="1" x14ac:dyDescent="0.35">
      <c r="B32" s="6">
        <v>32</v>
      </c>
      <c r="C32" s="7">
        <v>19862</v>
      </c>
      <c r="D32" s="14">
        <f t="shared" si="0"/>
        <v>16882.7</v>
      </c>
      <c r="E32" s="6">
        <v>9918</v>
      </c>
      <c r="F32" s="14">
        <f t="shared" si="1"/>
        <v>8430.2999999999993</v>
      </c>
      <c r="G32" s="14">
        <f t="shared" si="2"/>
        <v>25313</v>
      </c>
    </row>
    <row r="33" spans="2:7" ht="16.2" thickBot="1" x14ac:dyDescent="0.35">
      <c r="B33" s="6">
        <v>33</v>
      </c>
      <c r="C33" s="7">
        <v>20131</v>
      </c>
      <c r="D33" s="14">
        <f t="shared" si="0"/>
        <v>17111.349999999999</v>
      </c>
      <c r="E33" s="6">
        <v>10134</v>
      </c>
      <c r="F33" s="14">
        <f t="shared" si="1"/>
        <v>8613.9</v>
      </c>
      <c r="G33" s="14">
        <f t="shared" si="2"/>
        <v>25725.25</v>
      </c>
    </row>
    <row r="34" spans="2:7" ht="16.2" thickBot="1" x14ac:dyDescent="0.35">
      <c r="B34" s="6">
        <v>34</v>
      </c>
      <c r="C34" s="7">
        <v>20431</v>
      </c>
      <c r="D34" s="14">
        <f t="shared" si="0"/>
        <v>17366.349999999999</v>
      </c>
      <c r="E34" s="6">
        <v>10297</v>
      </c>
      <c r="F34" s="14">
        <f t="shared" si="1"/>
        <v>8752.4499999999989</v>
      </c>
      <c r="G34" s="14">
        <f t="shared" si="2"/>
        <v>26118.799999999996</v>
      </c>
    </row>
    <row r="35" spans="2:7" ht="16.2" thickBot="1" x14ac:dyDescent="0.35">
      <c r="B35" s="6">
        <v>35</v>
      </c>
      <c r="C35" s="7">
        <v>20712</v>
      </c>
      <c r="D35" s="14">
        <f t="shared" si="0"/>
        <v>17605.2</v>
      </c>
      <c r="E35" s="6">
        <v>10500</v>
      </c>
      <c r="F35" s="14">
        <f t="shared" si="1"/>
        <v>8925</v>
      </c>
      <c r="G35" s="14">
        <f t="shared" si="2"/>
        <v>26530.2</v>
      </c>
    </row>
    <row r="36" spans="2:7" ht="16.2" thickBot="1" x14ac:dyDescent="0.35">
      <c r="B36" s="6">
        <v>36</v>
      </c>
      <c r="C36" s="7">
        <v>20975</v>
      </c>
      <c r="D36" s="14">
        <f t="shared" si="0"/>
        <v>17828.75</v>
      </c>
      <c r="E36" s="6">
        <v>10697</v>
      </c>
      <c r="F36" s="14">
        <f t="shared" si="1"/>
        <v>9092.4499999999989</v>
      </c>
      <c r="G36" s="14">
        <f t="shared" si="2"/>
        <v>26921.199999999997</v>
      </c>
    </row>
    <row r="37" spans="2:7" ht="16.2" thickBot="1" x14ac:dyDescent="0.35">
      <c r="B37" s="6">
        <v>37</v>
      </c>
      <c r="C37" s="7">
        <v>21219</v>
      </c>
      <c r="D37" s="14">
        <f t="shared" si="0"/>
        <v>18036.149999999998</v>
      </c>
      <c r="E37" s="6">
        <v>10837</v>
      </c>
      <c r="F37" s="14">
        <f t="shared" si="1"/>
        <v>9211.4499999999989</v>
      </c>
      <c r="G37" s="14">
        <f t="shared" si="2"/>
        <v>27247.599999999999</v>
      </c>
    </row>
    <row r="38" spans="2:7" ht="16.2" thickBot="1" x14ac:dyDescent="0.35">
      <c r="B38" s="6">
        <v>38</v>
      </c>
      <c r="C38" s="7">
        <v>21505</v>
      </c>
      <c r="D38" s="14">
        <f t="shared" si="0"/>
        <v>18279.25</v>
      </c>
      <c r="E38" s="6">
        <v>11022</v>
      </c>
      <c r="F38" s="14">
        <f t="shared" si="1"/>
        <v>9368.6999999999989</v>
      </c>
      <c r="G38" s="14">
        <f t="shared" si="2"/>
        <v>27647.949999999997</v>
      </c>
    </row>
    <row r="39" spans="2:7" ht="16.2" thickBot="1" x14ac:dyDescent="0.35">
      <c r="B39" s="6">
        <v>39</v>
      </c>
      <c r="C39" s="7">
        <v>21715</v>
      </c>
      <c r="D39" s="14">
        <f t="shared" si="0"/>
        <v>18457.75</v>
      </c>
      <c r="E39" s="6">
        <v>11200</v>
      </c>
      <c r="F39" s="14">
        <f t="shared" si="1"/>
        <v>9520</v>
      </c>
      <c r="G39" s="14">
        <f t="shared" si="2"/>
        <v>27977.75</v>
      </c>
    </row>
    <row r="40" spans="2:7" ht="16.2" thickBot="1" x14ac:dyDescent="0.35">
      <c r="B40" s="6">
        <v>40</v>
      </c>
      <c r="C40" s="7">
        <v>21967</v>
      </c>
      <c r="D40" s="14">
        <f t="shared" si="0"/>
        <v>18671.95</v>
      </c>
      <c r="E40" s="6">
        <v>11374</v>
      </c>
      <c r="F40" s="14">
        <f t="shared" si="1"/>
        <v>9667.9</v>
      </c>
      <c r="G40" s="14">
        <f t="shared" si="2"/>
        <v>28339.85</v>
      </c>
    </row>
    <row r="41" spans="2:7" ht="16.2" thickBot="1" x14ac:dyDescent="0.35">
      <c r="B41" s="6">
        <v>41</v>
      </c>
      <c r="C41" s="7">
        <v>22267</v>
      </c>
      <c r="D41" s="14">
        <f t="shared" si="0"/>
        <v>18926.95</v>
      </c>
      <c r="E41" s="6">
        <v>11600</v>
      </c>
      <c r="F41" s="14">
        <f t="shared" si="1"/>
        <v>9860</v>
      </c>
      <c r="G41" s="14">
        <f t="shared" si="2"/>
        <v>28786.95</v>
      </c>
    </row>
    <row r="42" spans="2:7" ht="16.2" thickBot="1" x14ac:dyDescent="0.35">
      <c r="B42" s="6">
        <v>42</v>
      </c>
      <c r="C42" s="7">
        <v>22491</v>
      </c>
      <c r="D42" s="14">
        <f t="shared" si="0"/>
        <v>19117.349999999999</v>
      </c>
      <c r="E42" s="6">
        <v>11764</v>
      </c>
      <c r="F42" s="14">
        <f t="shared" si="1"/>
        <v>9999.4</v>
      </c>
      <c r="G42" s="14">
        <f t="shared" si="2"/>
        <v>29116.75</v>
      </c>
    </row>
    <row r="43" spans="2:7" ht="16.2" thickBot="1" x14ac:dyDescent="0.35">
      <c r="B43" s="6">
        <v>43</v>
      </c>
      <c r="C43" s="7">
        <v>22699</v>
      </c>
      <c r="D43" s="14">
        <f t="shared" si="0"/>
        <v>19294.149999999998</v>
      </c>
      <c r="E43" s="6">
        <v>11922</v>
      </c>
      <c r="F43" s="14">
        <f t="shared" si="1"/>
        <v>10133.699999999999</v>
      </c>
      <c r="G43" s="14">
        <f t="shared" si="2"/>
        <v>29427.85</v>
      </c>
    </row>
    <row r="44" spans="2:7" ht="16.2" thickBot="1" x14ac:dyDescent="0.35">
      <c r="B44" s="6">
        <v>44</v>
      </c>
      <c r="C44" s="7">
        <v>22958</v>
      </c>
      <c r="D44" s="14">
        <f t="shared" si="0"/>
        <v>19514.3</v>
      </c>
      <c r="E44" s="6">
        <v>12073</v>
      </c>
      <c r="F44" s="14">
        <f t="shared" si="1"/>
        <v>10262.049999999999</v>
      </c>
      <c r="G44" s="14">
        <f t="shared" si="2"/>
        <v>29776.35</v>
      </c>
    </row>
    <row r="45" spans="2:7" ht="16.2" thickBot="1" x14ac:dyDescent="0.35">
      <c r="B45" s="6">
        <v>45</v>
      </c>
      <c r="C45" s="7">
        <v>23207</v>
      </c>
      <c r="D45" s="14">
        <f t="shared" si="0"/>
        <v>19725.95</v>
      </c>
      <c r="E45" s="6">
        <v>12283</v>
      </c>
      <c r="F45" s="14">
        <f t="shared" si="1"/>
        <v>10440.549999999999</v>
      </c>
      <c r="G45" s="14">
        <f t="shared" si="2"/>
        <v>30166.5</v>
      </c>
    </row>
    <row r="46" spans="2:7" ht="16.2" thickBot="1" x14ac:dyDescent="0.35">
      <c r="B46" s="6">
        <v>46</v>
      </c>
      <c r="C46" s="7">
        <v>23442</v>
      </c>
      <c r="D46" s="14">
        <f t="shared" si="0"/>
        <v>19925.7</v>
      </c>
      <c r="E46" s="6">
        <v>12426</v>
      </c>
      <c r="F46" s="14">
        <f t="shared" si="1"/>
        <v>10562.1</v>
      </c>
      <c r="G46" s="14">
        <f t="shared" si="2"/>
        <v>30487.800000000003</v>
      </c>
    </row>
    <row r="47" spans="2:7" ht="16.2" thickBot="1" x14ac:dyDescent="0.35">
      <c r="B47" s="6">
        <v>47</v>
      </c>
      <c r="C47" s="7">
        <v>23667</v>
      </c>
      <c r="D47" s="14">
        <f t="shared" si="0"/>
        <v>20116.95</v>
      </c>
      <c r="E47" s="6">
        <v>12629</v>
      </c>
      <c r="F47" s="14">
        <f t="shared" si="1"/>
        <v>10734.65</v>
      </c>
      <c r="G47" s="14">
        <f t="shared" si="2"/>
        <v>30851.599999999999</v>
      </c>
    </row>
    <row r="48" spans="2:7" ht="16.2" thickBot="1" x14ac:dyDescent="0.35">
      <c r="B48" s="6">
        <v>48</v>
      </c>
      <c r="C48" s="7">
        <v>23877</v>
      </c>
      <c r="D48" s="14">
        <f t="shared" si="0"/>
        <v>20295.45</v>
      </c>
      <c r="E48" s="6">
        <v>12762</v>
      </c>
      <c r="F48" s="14">
        <f t="shared" si="1"/>
        <v>10847.699999999999</v>
      </c>
      <c r="G48" s="14">
        <f t="shared" si="2"/>
        <v>31143.15</v>
      </c>
    </row>
    <row r="49" spans="2:7" ht="16.2" thickBot="1" x14ac:dyDescent="0.35">
      <c r="B49" s="6">
        <v>49</v>
      </c>
      <c r="C49" s="7">
        <v>24152</v>
      </c>
      <c r="D49" s="14">
        <f t="shared" si="0"/>
        <v>20529.2</v>
      </c>
      <c r="E49" s="6">
        <v>12958</v>
      </c>
      <c r="F49" s="14">
        <f t="shared" si="1"/>
        <v>11014.3</v>
      </c>
      <c r="G49" s="14">
        <f t="shared" si="2"/>
        <v>31543.5</v>
      </c>
    </row>
    <row r="50" spans="2:7" ht="16.2" thickBot="1" x14ac:dyDescent="0.35">
      <c r="B50" s="6">
        <v>50</v>
      </c>
      <c r="C50" s="7">
        <v>24340</v>
      </c>
      <c r="D50" s="14">
        <f t="shared" si="0"/>
        <v>20689</v>
      </c>
      <c r="E50" s="6">
        <v>13080</v>
      </c>
      <c r="F50" s="14">
        <f t="shared" si="1"/>
        <v>11118</v>
      </c>
      <c r="G50" s="14">
        <f t="shared" si="2"/>
        <v>31807</v>
      </c>
    </row>
    <row r="52" spans="2:7" x14ac:dyDescent="0.3">
      <c r="B52" s="9" t="s">
        <v>9</v>
      </c>
    </row>
  </sheetData>
  <mergeCells count="5">
    <mergeCell ref="B3:B5"/>
    <mergeCell ref="D3:D5"/>
    <mergeCell ref="F3:F5"/>
    <mergeCell ref="G3:G5"/>
    <mergeCell ref="B1:G1"/>
  </mergeCells>
  <hyperlinks>
    <hyperlink ref="B3" location="_ftn1" display="_ftn1" xr:uid="{2AC1EBFB-3B0A-463A-8A9B-67949925E933}"/>
    <hyperlink ref="B52" location="_ftnref1" display="_ftnref1" xr:uid="{DF9E749C-0278-46A9-A187-1527410E7566}"/>
  </hyperlinks>
  <pageMargins left="0.25" right="0.25" top="0.75" bottom="0.75" header="0.3" footer="0.3"/>
  <pageSetup scale="6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3278-3153-45C4-B07B-A3E04F71A851}">
  <sheetPr>
    <pageSetUpPr fitToPage="1"/>
  </sheetPr>
  <dimension ref="B1:G25"/>
  <sheetViews>
    <sheetView topLeftCell="A2" workbookViewId="0">
      <selection activeCell="E4" sqref="E4"/>
    </sheetView>
  </sheetViews>
  <sheetFormatPr defaultRowHeight="14.4" x14ac:dyDescent="0.3"/>
  <cols>
    <col min="2" max="3" width="17.5546875" customWidth="1"/>
    <col min="4" max="4" width="17.5546875" style="10" customWidth="1"/>
    <col min="5" max="5" width="17.5546875" customWidth="1"/>
    <col min="6" max="7" width="17.5546875" style="10" customWidth="1"/>
  </cols>
  <sheetData>
    <row r="1" spans="2:7" ht="31.35" customHeight="1" x14ac:dyDescent="0.3">
      <c r="B1" s="52" t="s">
        <v>16</v>
      </c>
      <c r="C1" s="52"/>
      <c r="D1" s="52"/>
      <c r="E1" s="52"/>
      <c r="F1" s="52"/>
      <c r="G1" s="52"/>
    </row>
    <row r="2" spans="2:7" ht="15" thickBot="1" x14ac:dyDescent="0.35"/>
    <row r="3" spans="2:7" ht="187.2" x14ac:dyDescent="0.3">
      <c r="B3" s="53" t="s">
        <v>11</v>
      </c>
      <c r="C3" s="2" t="s">
        <v>147</v>
      </c>
      <c r="D3" s="49" t="s">
        <v>12</v>
      </c>
      <c r="E3" s="2" t="s">
        <v>146</v>
      </c>
      <c r="F3" s="49" t="s">
        <v>12</v>
      </c>
      <c r="G3" s="49" t="s">
        <v>13</v>
      </c>
    </row>
    <row r="4" spans="2:7" ht="18" x14ac:dyDescent="0.3">
      <c r="B4" s="54"/>
      <c r="C4" s="3" t="s">
        <v>14</v>
      </c>
      <c r="D4" s="50"/>
      <c r="E4" s="5" t="s">
        <v>15</v>
      </c>
      <c r="F4" s="50"/>
      <c r="G4" s="50"/>
    </row>
    <row r="5" spans="2:7" ht="16.2" thickBot="1" x14ac:dyDescent="0.35">
      <c r="B5" s="55"/>
      <c r="C5" s="4" t="s">
        <v>8</v>
      </c>
      <c r="D5" s="51"/>
      <c r="E5" s="4" t="s">
        <v>8</v>
      </c>
      <c r="F5" s="51"/>
      <c r="G5" s="51"/>
    </row>
    <row r="6" spans="2:7" ht="16.2" thickBot="1" x14ac:dyDescent="0.35">
      <c r="B6" s="15">
        <v>3</v>
      </c>
      <c r="C6" s="16">
        <v>5521</v>
      </c>
      <c r="D6" s="14">
        <f>C6*0.85</f>
        <v>4692.8499999999995</v>
      </c>
      <c r="E6" s="15">
        <v>2269</v>
      </c>
      <c r="F6" s="14">
        <f>E6*0.85</f>
        <v>1928.6499999999999</v>
      </c>
      <c r="G6" s="14">
        <f>D6+F6</f>
        <v>6621.4999999999991</v>
      </c>
    </row>
    <row r="7" spans="2:7" ht="16.2" thickBot="1" x14ac:dyDescent="0.35">
      <c r="B7" s="6">
        <v>4</v>
      </c>
      <c r="C7" s="7">
        <v>5976</v>
      </c>
      <c r="D7" s="14">
        <f t="shared" ref="D7:D23" si="0">C7*0.85</f>
        <v>5079.5999999999995</v>
      </c>
      <c r="E7" s="6">
        <v>2719</v>
      </c>
      <c r="F7" s="14">
        <f t="shared" ref="F7:F23" si="1">E7*0.85</f>
        <v>2311.15</v>
      </c>
      <c r="G7" s="14">
        <f t="shared" ref="G7:G23" si="2">D7+F7</f>
        <v>7390.75</v>
      </c>
    </row>
    <row r="8" spans="2:7" ht="16.2" thickBot="1" x14ac:dyDescent="0.35">
      <c r="B8" s="6">
        <v>5</v>
      </c>
      <c r="C8" s="7">
        <v>6352</v>
      </c>
      <c r="D8" s="14">
        <f t="shared" si="0"/>
        <v>5399.2</v>
      </c>
      <c r="E8" s="6">
        <v>3121</v>
      </c>
      <c r="F8" s="14">
        <f t="shared" si="1"/>
        <v>2652.85</v>
      </c>
      <c r="G8" s="14">
        <f t="shared" si="2"/>
        <v>8052.0499999999993</v>
      </c>
    </row>
    <row r="9" spans="2:7" ht="16.2" thickBot="1" x14ac:dyDescent="0.35">
      <c r="B9" s="6">
        <v>6</v>
      </c>
      <c r="C9" s="7">
        <v>6672</v>
      </c>
      <c r="D9" s="14">
        <f t="shared" si="0"/>
        <v>5671.2</v>
      </c>
      <c r="E9" s="6">
        <v>3498</v>
      </c>
      <c r="F9" s="14">
        <f t="shared" si="1"/>
        <v>2973.2999999999997</v>
      </c>
      <c r="G9" s="14">
        <f t="shared" si="2"/>
        <v>8644.5</v>
      </c>
    </row>
    <row r="10" spans="2:7" ht="16.2" thickBot="1" x14ac:dyDescent="0.35">
      <c r="B10" s="6">
        <v>7</v>
      </c>
      <c r="C10" s="7">
        <v>6964</v>
      </c>
      <c r="D10" s="14">
        <f t="shared" si="0"/>
        <v>5919.4</v>
      </c>
      <c r="E10" s="6">
        <v>3852</v>
      </c>
      <c r="F10" s="14">
        <f t="shared" si="1"/>
        <v>3274.2</v>
      </c>
      <c r="G10" s="14">
        <f t="shared" si="2"/>
        <v>9193.5999999999985</v>
      </c>
    </row>
    <row r="11" spans="2:7" ht="16.2" thickBot="1" x14ac:dyDescent="0.35">
      <c r="B11" s="6">
        <v>8</v>
      </c>
      <c r="C11" s="7">
        <v>7217</v>
      </c>
      <c r="D11" s="14">
        <f t="shared" si="0"/>
        <v>6134.45</v>
      </c>
      <c r="E11" s="6">
        <v>4185</v>
      </c>
      <c r="F11" s="14">
        <f t="shared" si="1"/>
        <v>3557.25</v>
      </c>
      <c r="G11" s="14">
        <f t="shared" si="2"/>
        <v>9691.7000000000007</v>
      </c>
    </row>
    <row r="12" spans="2:7" ht="16.2" thickBot="1" x14ac:dyDescent="0.35">
      <c r="B12" s="6">
        <v>9</v>
      </c>
      <c r="C12" s="7">
        <v>7461</v>
      </c>
      <c r="D12" s="14">
        <f t="shared" si="0"/>
        <v>6341.8499999999995</v>
      </c>
      <c r="E12" s="6">
        <v>4504</v>
      </c>
      <c r="F12" s="14">
        <f t="shared" si="1"/>
        <v>3828.4</v>
      </c>
      <c r="G12" s="14">
        <f t="shared" si="2"/>
        <v>10170.25</v>
      </c>
    </row>
    <row r="13" spans="2:7" ht="16.2" thickBot="1" x14ac:dyDescent="0.35">
      <c r="B13" s="6">
        <v>10</v>
      </c>
      <c r="C13" s="7">
        <v>7683</v>
      </c>
      <c r="D13" s="14">
        <f t="shared" si="0"/>
        <v>6530.55</v>
      </c>
      <c r="E13" s="6">
        <v>4806</v>
      </c>
      <c r="F13" s="14">
        <f t="shared" si="1"/>
        <v>4085.1</v>
      </c>
      <c r="G13" s="14">
        <f t="shared" si="2"/>
        <v>10615.65</v>
      </c>
    </row>
    <row r="14" spans="2:7" ht="16.2" thickBot="1" x14ac:dyDescent="0.35">
      <c r="B14" s="6">
        <v>11</v>
      </c>
      <c r="C14" s="7">
        <v>7882</v>
      </c>
      <c r="D14" s="14">
        <f t="shared" si="0"/>
        <v>6699.7</v>
      </c>
      <c r="E14" s="6">
        <v>5098</v>
      </c>
      <c r="F14" s="14">
        <f t="shared" si="1"/>
        <v>4333.3</v>
      </c>
      <c r="G14" s="14">
        <f t="shared" si="2"/>
        <v>11033</v>
      </c>
    </row>
    <row r="15" spans="2:7" ht="16.2" thickBot="1" x14ac:dyDescent="0.35">
      <c r="B15" s="6">
        <v>12</v>
      </c>
      <c r="C15" s="7">
        <v>8069</v>
      </c>
      <c r="D15" s="14">
        <f t="shared" si="0"/>
        <v>6858.65</v>
      </c>
      <c r="E15" s="6">
        <v>5391</v>
      </c>
      <c r="F15" s="14">
        <f t="shared" si="1"/>
        <v>4582.3499999999995</v>
      </c>
      <c r="G15" s="14">
        <f t="shared" si="2"/>
        <v>11441</v>
      </c>
    </row>
    <row r="16" spans="2:7" ht="16.2" thickBot="1" x14ac:dyDescent="0.35">
      <c r="B16" s="6">
        <v>13</v>
      </c>
      <c r="C16" s="7">
        <v>8246</v>
      </c>
      <c r="D16" s="14">
        <f t="shared" si="0"/>
        <v>7009.0999999999995</v>
      </c>
      <c r="E16" s="6">
        <v>5655</v>
      </c>
      <c r="F16" s="14">
        <f t="shared" si="1"/>
        <v>4806.75</v>
      </c>
      <c r="G16" s="14">
        <f t="shared" si="2"/>
        <v>11815.849999999999</v>
      </c>
    </row>
    <row r="17" spans="2:7" ht="16.2" thickBot="1" x14ac:dyDescent="0.35">
      <c r="B17" s="6">
        <v>14</v>
      </c>
      <c r="C17" s="7">
        <v>8412</v>
      </c>
      <c r="D17" s="14">
        <f t="shared" si="0"/>
        <v>7150.2</v>
      </c>
      <c r="E17" s="6">
        <v>5931</v>
      </c>
      <c r="F17" s="14">
        <f t="shared" si="1"/>
        <v>5041.3499999999995</v>
      </c>
      <c r="G17" s="14">
        <f t="shared" si="2"/>
        <v>12191.55</v>
      </c>
    </row>
    <row r="18" spans="2:7" ht="16.2" thickBot="1" x14ac:dyDescent="0.35">
      <c r="B18" s="6">
        <v>15</v>
      </c>
      <c r="C18" s="7">
        <v>8580</v>
      </c>
      <c r="D18" s="14">
        <f t="shared" si="0"/>
        <v>7293</v>
      </c>
      <c r="E18" s="6">
        <v>6185</v>
      </c>
      <c r="F18" s="14">
        <f t="shared" si="1"/>
        <v>5257.25</v>
      </c>
      <c r="G18" s="14">
        <f t="shared" si="2"/>
        <v>12550.25</v>
      </c>
    </row>
    <row r="19" spans="2:7" ht="16.2" thickBot="1" x14ac:dyDescent="0.35">
      <c r="B19" s="6">
        <v>16</v>
      </c>
      <c r="C19" s="7">
        <v>8738</v>
      </c>
      <c r="D19" s="14">
        <f t="shared" si="0"/>
        <v>7427.3</v>
      </c>
      <c r="E19" s="6">
        <v>6438</v>
      </c>
      <c r="F19" s="14">
        <f t="shared" si="1"/>
        <v>5472.3</v>
      </c>
      <c r="G19" s="14">
        <f t="shared" si="2"/>
        <v>12899.6</v>
      </c>
    </row>
    <row r="20" spans="2:7" ht="16.2" thickBot="1" x14ac:dyDescent="0.35">
      <c r="B20" s="6">
        <v>17</v>
      </c>
      <c r="C20" s="7">
        <v>8871</v>
      </c>
      <c r="D20" s="14">
        <f t="shared" si="0"/>
        <v>7540.3499999999995</v>
      </c>
      <c r="E20" s="6">
        <v>6695</v>
      </c>
      <c r="F20" s="14">
        <f t="shared" si="1"/>
        <v>5690.75</v>
      </c>
      <c r="G20" s="14">
        <f t="shared" si="2"/>
        <v>13231.099999999999</v>
      </c>
    </row>
    <row r="21" spans="2:7" ht="16.2" thickBot="1" x14ac:dyDescent="0.35">
      <c r="B21" s="6">
        <v>18</v>
      </c>
      <c r="C21" s="7">
        <v>9010</v>
      </c>
      <c r="D21" s="14">
        <f t="shared" si="0"/>
        <v>7658.5</v>
      </c>
      <c r="E21" s="6">
        <v>6935</v>
      </c>
      <c r="F21" s="14">
        <f t="shared" si="1"/>
        <v>5894.75</v>
      </c>
      <c r="G21" s="14">
        <f t="shared" si="2"/>
        <v>13553.25</v>
      </c>
    </row>
    <row r="22" spans="2:7" ht="16.2" thickBot="1" x14ac:dyDescent="0.35">
      <c r="B22" s="6">
        <v>19</v>
      </c>
      <c r="C22" s="7">
        <v>9163</v>
      </c>
      <c r="D22" s="14">
        <f t="shared" si="0"/>
        <v>7788.55</v>
      </c>
      <c r="E22" s="6">
        <v>7158</v>
      </c>
      <c r="F22" s="14">
        <f t="shared" si="1"/>
        <v>6084.3</v>
      </c>
      <c r="G22" s="14">
        <f t="shared" si="2"/>
        <v>13872.85</v>
      </c>
    </row>
    <row r="23" spans="2:7" ht="16.2" thickBot="1" x14ac:dyDescent="0.35">
      <c r="B23" s="6">
        <v>20</v>
      </c>
      <c r="C23" s="7">
        <v>9280</v>
      </c>
      <c r="D23" s="14">
        <f t="shared" si="0"/>
        <v>7888</v>
      </c>
      <c r="E23" s="6">
        <v>7393</v>
      </c>
      <c r="F23" s="14">
        <f t="shared" si="1"/>
        <v>6284.05</v>
      </c>
      <c r="G23" s="14">
        <f t="shared" si="2"/>
        <v>14172.05</v>
      </c>
    </row>
    <row r="25" spans="2:7" x14ac:dyDescent="0.3">
      <c r="B25" s="9" t="s">
        <v>9</v>
      </c>
    </row>
  </sheetData>
  <mergeCells count="5">
    <mergeCell ref="B3:B5"/>
    <mergeCell ref="D3:D5"/>
    <mergeCell ref="F3:F5"/>
    <mergeCell ref="G3:G5"/>
    <mergeCell ref="B1:G1"/>
  </mergeCells>
  <hyperlinks>
    <hyperlink ref="B3" location="_ftn1" display="_ftn1" xr:uid="{19C61419-ADD6-49C4-94B0-F21425B472E6}"/>
    <hyperlink ref="B25" location="_ftnref1" display="_ftnref1" xr:uid="{5F16A593-A8E7-471D-B069-F59D8738BC5C}"/>
  </hyperlinks>
  <pageMargins left="0.25" right="0.25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6C6E-DD59-40C0-8776-D49D46460CEC}">
  <sheetPr>
    <pageSetUpPr fitToPage="1"/>
  </sheetPr>
  <dimension ref="B1:H52"/>
  <sheetViews>
    <sheetView workbookViewId="0">
      <selection activeCell="A45" sqref="A45:XFD45"/>
    </sheetView>
  </sheetViews>
  <sheetFormatPr defaultRowHeight="14.4" x14ac:dyDescent="0.3"/>
  <cols>
    <col min="2" max="3" width="17.5546875" customWidth="1"/>
    <col min="4" max="4" width="17.5546875" style="10" customWidth="1"/>
    <col min="5" max="5" width="17.5546875" customWidth="1"/>
    <col min="6" max="7" width="17.5546875" style="10" customWidth="1"/>
  </cols>
  <sheetData>
    <row r="1" spans="2:8" ht="31.35" customHeight="1" x14ac:dyDescent="0.3">
      <c r="B1" s="52" t="s">
        <v>17</v>
      </c>
      <c r="C1" s="52"/>
      <c r="D1" s="52"/>
      <c r="E1" s="52"/>
      <c r="F1" s="52"/>
      <c r="G1" s="52"/>
      <c r="H1" s="25"/>
    </row>
    <row r="2" spans="2:8" ht="15" thickBot="1" x14ac:dyDescent="0.35">
      <c r="D2"/>
      <c r="E2" s="10"/>
      <c r="F2"/>
      <c r="H2" s="10"/>
    </row>
    <row r="3" spans="2:8" ht="187.2" x14ac:dyDescent="0.3">
      <c r="B3" s="53" t="s">
        <v>11</v>
      </c>
      <c r="C3" s="2" t="s">
        <v>145</v>
      </c>
      <c r="D3" s="49" t="s">
        <v>18</v>
      </c>
      <c r="E3" s="2" t="s">
        <v>146</v>
      </c>
      <c r="F3" s="49" t="s">
        <v>18</v>
      </c>
      <c r="G3" s="49" t="s">
        <v>13</v>
      </c>
    </row>
    <row r="4" spans="2:8" ht="18" x14ac:dyDescent="0.3">
      <c r="B4" s="54"/>
      <c r="C4" s="3" t="s">
        <v>14</v>
      </c>
      <c r="D4" s="50"/>
      <c r="E4" s="5" t="s">
        <v>15</v>
      </c>
      <c r="F4" s="50"/>
      <c r="G4" s="50"/>
    </row>
    <row r="5" spans="2:8" ht="16.2" thickBot="1" x14ac:dyDescent="0.35">
      <c r="B5" s="55"/>
      <c r="C5" s="4" t="s">
        <v>8</v>
      </c>
      <c r="D5" s="51"/>
      <c r="E5" s="4" t="s">
        <v>8</v>
      </c>
      <c r="F5" s="51"/>
      <c r="G5" s="51"/>
    </row>
    <row r="6" spans="2:8" ht="15.6" x14ac:dyDescent="0.3">
      <c r="B6" s="6">
        <v>6</v>
      </c>
      <c r="C6" s="7">
        <v>4338</v>
      </c>
      <c r="D6" s="14">
        <f t="shared" ref="D6:D50" si="0">C6*0.7</f>
        <v>3036.6</v>
      </c>
      <c r="E6" s="8">
        <v>3507</v>
      </c>
      <c r="F6" s="14">
        <f>E6*0.7</f>
        <v>2454.8999999999996</v>
      </c>
      <c r="G6" s="14">
        <f>D6+F6</f>
        <v>5491.5</v>
      </c>
    </row>
    <row r="7" spans="2:8" ht="16.2" thickBot="1" x14ac:dyDescent="0.35">
      <c r="B7" s="6">
        <v>7</v>
      </c>
      <c r="C7" s="7">
        <v>4473</v>
      </c>
      <c r="D7" s="14">
        <f t="shared" si="0"/>
        <v>3131.1</v>
      </c>
      <c r="E7" s="8">
        <v>3862</v>
      </c>
      <c r="F7" s="14">
        <f t="shared" ref="F7:F49" si="1">E7*0.7</f>
        <v>2703.3999999999996</v>
      </c>
      <c r="G7" s="14">
        <f t="shared" ref="G7:G50" si="2">D7+F7</f>
        <v>5834.5</v>
      </c>
    </row>
    <row r="8" spans="2:8" ht="16.2" thickBot="1" x14ac:dyDescent="0.35">
      <c r="B8" s="6">
        <v>8</v>
      </c>
      <c r="C8" s="7">
        <v>4599</v>
      </c>
      <c r="D8" s="14">
        <f t="shared" si="0"/>
        <v>3219.2999999999997</v>
      </c>
      <c r="E8" s="8">
        <v>4196</v>
      </c>
      <c r="F8" s="14">
        <f t="shared" si="1"/>
        <v>2937.2</v>
      </c>
      <c r="G8" s="14">
        <f t="shared" si="2"/>
        <v>6156.5</v>
      </c>
    </row>
    <row r="9" spans="2:8" ht="16.2" thickBot="1" x14ac:dyDescent="0.35">
      <c r="B9" s="6">
        <v>9</v>
      </c>
      <c r="C9" s="7">
        <v>4708</v>
      </c>
      <c r="D9" s="14">
        <f t="shared" si="0"/>
        <v>3295.6</v>
      </c>
      <c r="E9" s="8">
        <v>4516</v>
      </c>
      <c r="F9" s="14">
        <f t="shared" si="1"/>
        <v>3161.2</v>
      </c>
      <c r="G9" s="14">
        <f t="shared" si="2"/>
        <v>6456.7999999999993</v>
      </c>
    </row>
    <row r="10" spans="2:8" ht="16.2" thickBot="1" x14ac:dyDescent="0.35">
      <c r="B10" s="6">
        <v>10</v>
      </c>
      <c r="C10" s="7">
        <v>4806</v>
      </c>
      <c r="D10" s="14">
        <f t="shared" si="0"/>
        <v>3364.2</v>
      </c>
      <c r="E10" s="8">
        <v>4819</v>
      </c>
      <c r="F10" s="14">
        <f t="shared" si="1"/>
        <v>3373.2999999999997</v>
      </c>
      <c r="G10" s="14">
        <f t="shared" si="2"/>
        <v>6737.5</v>
      </c>
    </row>
    <row r="11" spans="2:8" ht="16.2" thickBot="1" x14ac:dyDescent="0.35">
      <c r="B11" s="6">
        <v>11</v>
      </c>
      <c r="C11" s="7">
        <v>4900</v>
      </c>
      <c r="D11" s="14">
        <f>C11*0.7</f>
        <v>3430</v>
      </c>
      <c r="E11" s="8">
        <v>5112</v>
      </c>
      <c r="F11" s="14">
        <f>E11*0.7</f>
        <v>3578.3999999999996</v>
      </c>
      <c r="G11" s="14">
        <f>D11+F11</f>
        <v>7008.4</v>
      </c>
    </row>
    <row r="12" spans="2:8" ht="16.2" thickBot="1" x14ac:dyDescent="0.35">
      <c r="B12" s="6">
        <v>12</v>
      </c>
      <c r="C12" s="7">
        <v>4996</v>
      </c>
      <c r="D12" s="14">
        <f t="shared" si="0"/>
        <v>3497.2</v>
      </c>
      <c r="E12" s="8">
        <v>5405</v>
      </c>
      <c r="F12" s="14">
        <f t="shared" si="1"/>
        <v>3783.4999999999995</v>
      </c>
      <c r="G12" s="14">
        <f t="shared" si="2"/>
        <v>7280.6999999999989</v>
      </c>
    </row>
    <row r="13" spans="2:8" ht="16.2" thickBot="1" x14ac:dyDescent="0.35">
      <c r="B13" s="6">
        <v>13</v>
      </c>
      <c r="C13" s="7">
        <v>5077</v>
      </c>
      <c r="D13" s="14">
        <f t="shared" si="0"/>
        <v>3553.8999999999996</v>
      </c>
      <c r="E13" s="8">
        <v>5670</v>
      </c>
      <c r="F13" s="14">
        <f t="shared" si="1"/>
        <v>3968.9999999999995</v>
      </c>
      <c r="G13" s="14">
        <f t="shared" si="2"/>
        <v>7522.9</v>
      </c>
    </row>
    <row r="14" spans="2:8" ht="16.2" thickBot="1" x14ac:dyDescent="0.35">
      <c r="B14" s="6">
        <v>14</v>
      </c>
      <c r="C14" s="7">
        <v>5147</v>
      </c>
      <c r="D14" s="14">
        <f t="shared" si="0"/>
        <v>3602.8999999999996</v>
      </c>
      <c r="E14" s="8">
        <v>5947</v>
      </c>
      <c r="F14" s="14">
        <f t="shared" si="1"/>
        <v>4162.8999999999996</v>
      </c>
      <c r="G14" s="14">
        <f t="shared" si="2"/>
        <v>7765.7999999999993</v>
      </c>
    </row>
    <row r="15" spans="2:8" ht="16.2" thickBot="1" x14ac:dyDescent="0.35">
      <c r="B15" s="6">
        <v>15</v>
      </c>
      <c r="C15" s="7">
        <v>5217</v>
      </c>
      <c r="D15" s="14">
        <f t="shared" si="0"/>
        <v>3651.8999999999996</v>
      </c>
      <c r="E15" s="8">
        <v>6202</v>
      </c>
      <c r="F15" s="14">
        <f t="shared" si="1"/>
        <v>4341.3999999999996</v>
      </c>
      <c r="G15" s="14">
        <f t="shared" si="2"/>
        <v>7993.2999999999993</v>
      </c>
    </row>
    <row r="16" spans="2:8" ht="16.2" thickBot="1" x14ac:dyDescent="0.35">
      <c r="B16" s="6">
        <v>16</v>
      </c>
      <c r="C16" s="7">
        <v>5296</v>
      </c>
      <c r="D16" s="14">
        <f t="shared" si="0"/>
        <v>3707.2</v>
      </c>
      <c r="E16" s="8">
        <v>6455</v>
      </c>
      <c r="F16" s="14">
        <f t="shared" si="1"/>
        <v>4518.5</v>
      </c>
      <c r="G16" s="14">
        <f t="shared" si="2"/>
        <v>8225.7000000000007</v>
      </c>
    </row>
    <row r="17" spans="2:7" ht="16.2" thickBot="1" x14ac:dyDescent="0.35">
      <c r="B17" s="6">
        <v>17</v>
      </c>
      <c r="C17" s="7">
        <v>5368</v>
      </c>
      <c r="D17" s="14">
        <f t="shared" si="0"/>
        <v>3757.6</v>
      </c>
      <c r="E17" s="8">
        <v>6713</v>
      </c>
      <c r="F17" s="14">
        <f t="shared" si="1"/>
        <v>4699.0999999999995</v>
      </c>
      <c r="G17" s="14">
        <f t="shared" si="2"/>
        <v>8456.6999999999989</v>
      </c>
    </row>
    <row r="18" spans="2:7" ht="16.2" thickBot="1" x14ac:dyDescent="0.35">
      <c r="B18" s="6">
        <v>18</v>
      </c>
      <c r="C18" s="7">
        <v>5409</v>
      </c>
      <c r="D18" s="14">
        <f t="shared" si="0"/>
        <v>3786.2999999999997</v>
      </c>
      <c r="E18" s="8">
        <v>6953</v>
      </c>
      <c r="F18" s="14">
        <f t="shared" si="1"/>
        <v>4867.0999999999995</v>
      </c>
      <c r="G18" s="14">
        <f t="shared" si="2"/>
        <v>8653.4</v>
      </c>
    </row>
    <row r="19" spans="2:7" ht="16.2" thickBot="1" x14ac:dyDescent="0.35">
      <c r="B19" s="6">
        <v>19</v>
      </c>
      <c r="C19" s="7">
        <v>5477</v>
      </c>
      <c r="D19" s="14">
        <f t="shared" si="0"/>
        <v>3833.8999999999996</v>
      </c>
      <c r="E19" s="8">
        <v>7177</v>
      </c>
      <c r="F19" s="14">
        <f t="shared" si="1"/>
        <v>5023.8999999999996</v>
      </c>
      <c r="G19" s="14">
        <f t="shared" si="2"/>
        <v>8857.7999999999993</v>
      </c>
    </row>
    <row r="20" spans="2:7" ht="16.2" thickBot="1" x14ac:dyDescent="0.35">
      <c r="B20" s="6">
        <v>20</v>
      </c>
      <c r="C20" s="7">
        <v>5522</v>
      </c>
      <c r="D20" s="14">
        <f t="shared" si="0"/>
        <v>3865.3999999999996</v>
      </c>
      <c r="E20" s="8">
        <v>7413</v>
      </c>
      <c r="F20" s="14">
        <f t="shared" si="1"/>
        <v>5189.0999999999995</v>
      </c>
      <c r="G20" s="14">
        <f t="shared" si="2"/>
        <v>9054.5</v>
      </c>
    </row>
    <row r="21" spans="2:7" ht="16.2" thickBot="1" x14ac:dyDescent="0.35">
      <c r="B21" s="6">
        <v>21</v>
      </c>
      <c r="C21" s="7">
        <v>5606</v>
      </c>
      <c r="D21" s="14">
        <f t="shared" si="0"/>
        <v>3924.2</v>
      </c>
      <c r="E21" s="8">
        <v>7664</v>
      </c>
      <c r="F21" s="14">
        <f t="shared" si="1"/>
        <v>5364.7999999999993</v>
      </c>
      <c r="G21" s="14">
        <f t="shared" si="2"/>
        <v>9289</v>
      </c>
    </row>
    <row r="22" spans="2:7" ht="16.2" thickBot="1" x14ac:dyDescent="0.35">
      <c r="B22" s="6">
        <v>22</v>
      </c>
      <c r="C22" s="7">
        <v>5637</v>
      </c>
      <c r="D22" s="14">
        <f t="shared" si="0"/>
        <v>3945.8999999999996</v>
      </c>
      <c r="E22" s="8">
        <v>7872</v>
      </c>
      <c r="F22" s="14">
        <f t="shared" si="1"/>
        <v>5510.4</v>
      </c>
      <c r="G22" s="14">
        <f t="shared" si="2"/>
        <v>9456.2999999999993</v>
      </c>
    </row>
    <row r="23" spans="2:7" ht="16.2" thickBot="1" x14ac:dyDescent="0.35">
      <c r="B23" s="6">
        <v>23</v>
      </c>
      <c r="C23" s="7">
        <v>5683</v>
      </c>
      <c r="D23" s="14">
        <f t="shared" si="0"/>
        <v>3978.1</v>
      </c>
      <c r="E23" s="8">
        <v>8098</v>
      </c>
      <c r="F23" s="14">
        <f t="shared" si="1"/>
        <v>5668.5999999999995</v>
      </c>
      <c r="G23" s="14">
        <f t="shared" si="2"/>
        <v>9646.6999999999989</v>
      </c>
    </row>
    <row r="24" spans="2:7" ht="16.2" thickBot="1" x14ac:dyDescent="0.35">
      <c r="B24" s="6">
        <v>24</v>
      </c>
      <c r="C24" s="7">
        <v>5747</v>
      </c>
      <c r="D24" s="14">
        <f t="shared" si="0"/>
        <v>4022.8999999999996</v>
      </c>
      <c r="E24" s="8">
        <v>8314</v>
      </c>
      <c r="F24" s="14">
        <f t="shared" si="1"/>
        <v>5819.7999999999993</v>
      </c>
      <c r="G24" s="14">
        <f t="shared" si="2"/>
        <v>9842.6999999999989</v>
      </c>
    </row>
    <row r="25" spans="2:7" ht="16.2" thickBot="1" x14ac:dyDescent="0.35">
      <c r="B25" s="6">
        <v>25</v>
      </c>
      <c r="C25" s="7">
        <v>5796</v>
      </c>
      <c r="D25" s="14">
        <f t="shared" si="0"/>
        <v>4057.2</v>
      </c>
      <c r="E25" s="8">
        <v>8518</v>
      </c>
      <c r="F25" s="14">
        <f t="shared" si="1"/>
        <v>5962.5999999999995</v>
      </c>
      <c r="G25" s="14">
        <f t="shared" si="2"/>
        <v>10019.799999999999</v>
      </c>
    </row>
    <row r="26" spans="2:7" ht="16.2" thickBot="1" x14ac:dyDescent="0.35">
      <c r="B26" s="6">
        <v>26</v>
      </c>
      <c r="C26" s="7">
        <v>5831</v>
      </c>
      <c r="D26" s="14">
        <f t="shared" si="0"/>
        <v>4081.7</v>
      </c>
      <c r="E26" s="8">
        <v>8748</v>
      </c>
      <c r="F26" s="14">
        <f t="shared" si="1"/>
        <v>6123.5999999999995</v>
      </c>
      <c r="G26" s="14">
        <f t="shared" si="2"/>
        <v>10205.299999999999</v>
      </c>
    </row>
    <row r="27" spans="2:7" ht="16.2" thickBot="1" x14ac:dyDescent="0.35">
      <c r="B27" s="6">
        <v>27</v>
      </c>
      <c r="C27" s="7">
        <v>5889</v>
      </c>
      <c r="D27" s="14">
        <f t="shared" si="0"/>
        <v>4122.3</v>
      </c>
      <c r="E27" s="8">
        <v>8929</v>
      </c>
      <c r="F27" s="14">
        <f t="shared" si="1"/>
        <v>6250.2999999999993</v>
      </c>
      <c r="G27" s="14">
        <f t="shared" si="2"/>
        <v>10372.599999999999</v>
      </c>
    </row>
    <row r="28" spans="2:7" ht="16.2" thickBot="1" x14ac:dyDescent="0.35">
      <c r="B28" s="6">
        <v>28</v>
      </c>
      <c r="C28" s="7">
        <v>5937</v>
      </c>
      <c r="D28" s="14">
        <f t="shared" si="0"/>
        <v>4155.8999999999996</v>
      </c>
      <c r="E28" s="8">
        <v>9141</v>
      </c>
      <c r="F28" s="14">
        <f t="shared" si="1"/>
        <v>6398.7</v>
      </c>
      <c r="G28" s="14">
        <f t="shared" si="2"/>
        <v>10554.599999999999</v>
      </c>
    </row>
    <row r="29" spans="2:7" ht="16.2" thickBot="1" x14ac:dyDescent="0.35">
      <c r="B29" s="6">
        <v>29</v>
      </c>
      <c r="C29" s="7">
        <v>5972</v>
      </c>
      <c r="D29" s="14">
        <f t="shared" si="0"/>
        <v>4180.3999999999996</v>
      </c>
      <c r="E29" s="8">
        <v>9343</v>
      </c>
      <c r="F29" s="14">
        <f t="shared" si="1"/>
        <v>6540.0999999999995</v>
      </c>
      <c r="G29" s="14">
        <f t="shared" si="2"/>
        <v>10720.5</v>
      </c>
    </row>
    <row r="30" spans="2:7" ht="16.2" thickBot="1" x14ac:dyDescent="0.35">
      <c r="B30" s="6">
        <v>30</v>
      </c>
      <c r="C30" s="7">
        <v>5994</v>
      </c>
      <c r="D30" s="14">
        <f t="shared" si="0"/>
        <v>4195.8</v>
      </c>
      <c r="E30" s="8">
        <v>9537</v>
      </c>
      <c r="F30" s="14">
        <f t="shared" si="1"/>
        <v>6675.9</v>
      </c>
      <c r="G30" s="14">
        <f t="shared" si="2"/>
        <v>10871.7</v>
      </c>
    </row>
    <row r="31" spans="2:7" ht="16.2" thickBot="1" x14ac:dyDescent="0.35">
      <c r="B31" s="6">
        <v>31</v>
      </c>
      <c r="C31" s="7">
        <v>6052</v>
      </c>
      <c r="D31" s="14">
        <f t="shared" si="0"/>
        <v>4236.3999999999996</v>
      </c>
      <c r="E31" s="8">
        <v>9767</v>
      </c>
      <c r="F31" s="14">
        <f t="shared" si="1"/>
        <v>6836.9</v>
      </c>
      <c r="G31" s="14">
        <f t="shared" si="2"/>
        <v>11073.3</v>
      </c>
    </row>
    <row r="32" spans="2:7" ht="16.2" thickBot="1" x14ac:dyDescent="0.35">
      <c r="B32" s="6">
        <v>32</v>
      </c>
      <c r="C32" s="7">
        <v>6102</v>
      </c>
      <c r="D32" s="14">
        <f t="shared" si="0"/>
        <v>4271.3999999999996</v>
      </c>
      <c r="E32" s="8">
        <v>9945</v>
      </c>
      <c r="F32" s="14">
        <f t="shared" si="1"/>
        <v>6961.5</v>
      </c>
      <c r="G32" s="14">
        <f t="shared" si="2"/>
        <v>11232.9</v>
      </c>
    </row>
    <row r="33" spans="2:7" ht="16.2" thickBot="1" x14ac:dyDescent="0.35">
      <c r="B33" s="6">
        <v>33</v>
      </c>
      <c r="C33" s="7">
        <v>6140</v>
      </c>
      <c r="D33" s="14">
        <f t="shared" si="0"/>
        <v>4298</v>
      </c>
      <c r="E33" s="8">
        <v>10161</v>
      </c>
      <c r="F33" s="14">
        <f t="shared" si="1"/>
        <v>7112.7</v>
      </c>
      <c r="G33" s="14">
        <f t="shared" si="2"/>
        <v>11410.7</v>
      </c>
    </row>
    <row r="34" spans="2:7" ht="16.2" thickBot="1" x14ac:dyDescent="0.35">
      <c r="B34" s="6">
        <v>34</v>
      </c>
      <c r="C34" s="7">
        <v>6172</v>
      </c>
      <c r="D34" s="14">
        <f t="shared" si="0"/>
        <v>4320.3999999999996</v>
      </c>
      <c r="E34" s="8">
        <v>10324</v>
      </c>
      <c r="F34" s="14">
        <f t="shared" si="1"/>
        <v>7226.7999999999993</v>
      </c>
      <c r="G34" s="14">
        <f t="shared" si="2"/>
        <v>11547.199999999999</v>
      </c>
    </row>
    <row r="35" spans="2:7" ht="16.2" thickBot="1" x14ac:dyDescent="0.35">
      <c r="B35" s="6">
        <v>35</v>
      </c>
      <c r="C35" s="7">
        <v>6193</v>
      </c>
      <c r="D35" s="14">
        <f t="shared" si="0"/>
        <v>4335.0999999999995</v>
      </c>
      <c r="E35" s="8">
        <v>10528</v>
      </c>
      <c r="F35" s="14">
        <f t="shared" si="1"/>
        <v>7369.5999999999995</v>
      </c>
      <c r="G35" s="14">
        <f t="shared" si="2"/>
        <v>11704.699999999999</v>
      </c>
    </row>
    <row r="36" spans="2:7" ht="16.2" thickBot="1" x14ac:dyDescent="0.35">
      <c r="B36" s="6">
        <v>36</v>
      </c>
      <c r="C36" s="7">
        <v>6261</v>
      </c>
      <c r="D36" s="14">
        <f t="shared" si="0"/>
        <v>4382.7</v>
      </c>
      <c r="E36" s="8">
        <v>10726</v>
      </c>
      <c r="F36" s="14">
        <f t="shared" si="1"/>
        <v>7508.2</v>
      </c>
      <c r="G36" s="14">
        <f t="shared" si="2"/>
        <v>11890.9</v>
      </c>
    </row>
    <row r="37" spans="2:7" ht="16.2" thickBot="1" x14ac:dyDescent="0.35">
      <c r="B37" s="6">
        <v>37</v>
      </c>
      <c r="C37" s="7">
        <v>6264</v>
      </c>
      <c r="D37" s="14">
        <f t="shared" si="0"/>
        <v>4384.7999999999993</v>
      </c>
      <c r="E37" s="8">
        <v>10866</v>
      </c>
      <c r="F37" s="14">
        <f t="shared" si="1"/>
        <v>7606.2</v>
      </c>
      <c r="G37" s="14">
        <f t="shared" si="2"/>
        <v>11991</v>
      </c>
    </row>
    <row r="38" spans="2:7" ht="16.2" thickBot="1" x14ac:dyDescent="0.35">
      <c r="B38" s="6">
        <v>38</v>
      </c>
      <c r="C38" s="7">
        <v>6318</v>
      </c>
      <c r="D38" s="14">
        <f t="shared" si="0"/>
        <v>4422.5999999999995</v>
      </c>
      <c r="E38" s="8">
        <v>11051</v>
      </c>
      <c r="F38" s="14">
        <f t="shared" si="1"/>
        <v>7735.7</v>
      </c>
      <c r="G38" s="14">
        <f t="shared" si="2"/>
        <v>12158.3</v>
      </c>
    </row>
    <row r="39" spans="2:7" ht="16.2" thickBot="1" x14ac:dyDescent="0.35">
      <c r="B39" s="6">
        <v>39</v>
      </c>
      <c r="C39" s="7">
        <v>6364</v>
      </c>
      <c r="D39" s="14">
        <f t="shared" si="0"/>
        <v>4454.7999999999993</v>
      </c>
      <c r="E39" s="8">
        <v>11230</v>
      </c>
      <c r="F39" s="14">
        <f t="shared" si="1"/>
        <v>7860.9999999999991</v>
      </c>
      <c r="G39" s="14">
        <f t="shared" si="2"/>
        <v>12315.8</v>
      </c>
    </row>
    <row r="40" spans="2:7" ht="16.2" thickBot="1" x14ac:dyDescent="0.35">
      <c r="B40" s="6">
        <v>40</v>
      </c>
      <c r="C40" s="7">
        <v>6345</v>
      </c>
      <c r="D40" s="14">
        <f t="shared" si="0"/>
        <v>4441.5</v>
      </c>
      <c r="E40" s="8">
        <v>11404</v>
      </c>
      <c r="F40" s="14">
        <f t="shared" si="1"/>
        <v>7982.7999999999993</v>
      </c>
      <c r="G40" s="14">
        <f t="shared" si="2"/>
        <v>12424.3</v>
      </c>
    </row>
    <row r="41" spans="2:7" ht="16.2" thickBot="1" x14ac:dyDescent="0.35">
      <c r="B41" s="6">
        <v>41</v>
      </c>
      <c r="C41" s="7">
        <v>6378</v>
      </c>
      <c r="D41" s="14">
        <f t="shared" si="0"/>
        <v>4464.5999999999995</v>
      </c>
      <c r="E41" s="8">
        <v>11630</v>
      </c>
      <c r="F41" s="14">
        <f t="shared" si="1"/>
        <v>8140.9999999999991</v>
      </c>
      <c r="G41" s="14">
        <f t="shared" si="2"/>
        <v>12605.599999999999</v>
      </c>
    </row>
    <row r="42" spans="2:7" ht="16.2" thickBot="1" x14ac:dyDescent="0.35">
      <c r="B42" s="6">
        <v>42</v>
      </c>
      <c r="C42" s="7">
        <v>6407</v>
      </c>
      <c r="D42" s="14">
        <f t="shared" si="0"/>
        <v>4484.8999999999996</v>
      </c>
      <c r="E42" s="8">
        <v>11795</v>
      </c>
      <c r="F42" s="14">
        <f t="shared" si="1"/>
        <v>8256.5</v>
      </c>
      <c r="G42" s="14">
        <f t="shared" si="2"/>
        <v>12741.4</v>
      </c>
    </row>
    <row r="43" spans="2:7" ht="16.2" thickBot="1" x14ac:dyDescent="0.35">
      <c r="B43" s="6">
        <v>43</v>
      </c>
      <c r="C43" s="7">
        <v>6494</v>
      </c>
      <c r="D43" s="14">
        <f t="shared" si="0"/>
        <v>4545.7999999999993</v>
      </c>
      <c r="E43" s="8">
        <v>11953</v>
      </c>
      <c r="F43" s="14">
        <f t="shared" si="1"/>
        <v>8367.1</v>
      </c>
      <c r="G43" s="14">
        <f t="shared" si="2"/>
        <v>12912.9</v>
      </c>
    </row>
    <row r="44" spans="2:7" ht="16.2" thickBot="1" x14ac:dyDescent="0.35">
      <c r="B44" s="6">
        <v>44</v>
      </c>
      <c r="C44" s="7">
        <v>6509</v>
      </c>
      <c r="D44" s="14">
        <f t="shared" si="0"/>
        <v>4556.2999999999993</v>
      </c>
      <c r="E44" s="8">
        <v>12105</v>
      </c>
      <c r="F44" s="14">
        <f t="shared" si="1"/>
        <v>8473.5</v>
      </c>
      <c r="G44" s="14">
        <f t="shared" si="2"/>
        <v>13029.8</v>
      </c>
    </row>
    <row r="45" spans="2:7" ht="16.2" thickBot="1" x14ac:dyDescent="0.35">
      <c r="B45" s="6">
        <v>45</v>
      </c>
      <c r="C45" s="7">
        <v>6521</v>
      </c>
      <c r="D45" s="14">
        <f t="shared" si="0"/>
        <v>4564.7</v>
      </c>
      <c r="E45" s="8">
        <v>12316</v>
      </c>
      <c r="F45" s="14">
        <f t="shared" si="1"/>
        <v>8621.1999999999989</v>
      </c>
      <c r="G45" s="14">
        <f t="shared" si="2"/>
        <v>13185.899999999998</v>
      </c>
    </row>
    <row r="46" spans="2:7" ht="16.2" thickBot="1" x14ac:dyDescent="0.35">
      <c r="B46" s="6">
        <v>46</v>
      </c>
      <c r="C46" s="7">
        <v>6524</v>
      </c>
      <c r="D46" s="14">
        <f t="shared" si="0"/>
        <v>4566.7999999999993</v>
      </c>
      <c r="E46" s="8">
        <v>12459</v>
      </c>
      <c r="F46" s="14">
        <f t="shared" si="1"/>
        <v>8721.2999999999993</v>
      </c>
      <c r="G46" s="14">
        <f t="shared" si="2"/>
        <v>13288.099999999999</v>
      </c>
    </row>
    <row r="47" spans="2:7" ht="16.2" thickBot="1" x14ac:dyDescent="0.35">
      <c r="B47" s="6">
        <v>47</v>
      </c>
      <c r="C47" s="7">
        <v>6595</v>
      </c>
      <c r="D47" s="14">
        <f t="shared" si="0"/>
        <v>4616.5</v>
      </c>
      <c r="E47" s="8">
        <v>12662</v>
      </c>
      <c r="F47" s="14">
        <f t="shared" si="1"/>
        <v>8863.4</v>
      </c>
      <c r="G47" s="14">
        <f t="shared" si="2"/>
        <v>13479.9</v>
      </c>
    </row>
    <row r="48" spans="2:7" ht="16.2" thickBot="1" x14ac:dyDescent="0.35">
      <c r="B48" s="6">
        <v>48</v>
      </c>
      <c r="C48" s="7">
        <v>6589</v>
      </c>
      <c r="D48" s="14">
        <f t="shared" si="0"/>
        <v>4612.2999999999993</v>
      </c>
      <c r="E48" s="8">
        <v>12796</v>
      </c>
      <c r="F48" s="14">
        <f t="shared" si="1"/>
        <v>8957.1999999999989</v>
      </c>
      <c r="G48" s="14">
        <f t="shared" si="2"/>
        <v>13569.499999999998</v>
      </c>
    </row>
    <row r="49" spans="2:7" ht="16.2" thickBot="1" x14ac:dyDescent="0.35">
      <c r="B49" s="6">
        <v>49</v>
      </c>
      <c r="C49" s="7">
        <v>6652</v>
      </c>
      <c r="D49" s="14">
        <f t="shared" si="0"/>
        <v>4656.3999999999996</v>
      </c>
      <c r="E49" s="8">
        <v>12992</v>
      </c>
      <c r="F49" s="14">
        <f t="shared" si="1"/>
        <v>9094.4</v>
      </c>
      <c r="G49" s="14">
        <f t="shared" si="2"/>
        <v>13750.8</v>
      </c>
    </row>
    <row r="50" spans="2:7" ht="16.2" thickBot="1" x14ac:dyDescent="0.35">
      <c r="B50" s="6">
        <v>50</v>
      </c>
      <c r="C50" s="7">
        <v>6635</v>
      </c>
      <c r="D50" s="14">
        <f t="shared" si="0"/>
        <v>4644.5</v>
      </c>
      <c r="E50" s="8">
        <v>13115</v>
      </c>
      <c r="F50" s="14">
        <f>E50*0.7</f>
        <v>9180.5</v>
      </c>
      <c r="G50" s="14">
        <f t="shared" si="2"/>
        <v>13825</v>
      </c>
    </row>
    <row r="52" spans="2:7" x14ac:dyDescent="0.3">
      <c r="B52" s="9" t="s">
        <v>9</v>
      </c>
    </row>
  </sheetData>
  <mergeCells count="5">
    <mergeCell ref="B3:B5"/>
    <mergeCell ref="D3:D5"/>
    <mergeCell ref="F3:F5"/>
    <mergeCell ref="G3:G5"/>
    <mergeCell ref="B1:G1"/>
  </mergeCells>
  <hyperlinks>
    <hyperlink ref="B3" location="_ftn1" display="_ftn1" xr:uid="{386A5E4A-66D3-42CC-AB6D-E806149CD490}"/>
    <hyperlink ref="B52" location="_ftnref1" display="_ftnref1" xr:uid="{66FF293A-E532-40D3-B926-E9CA60357A73}"/>
  </hyperlinks>
  <pageMargins left="0.25" right="0.25" top="0.75" bottom="0.75" header="0.3" footer="0.3"/>
  <pageSetup scale="6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5B87-6F4E-4629-BF8E-3C85F598F94C}">
  <sheetPr>
    <pageSetUpPr fitToPage="1"/>
  </sheetPr>
  <dimension ref="B1:G25"/>
  <sheetViews>
    <sheetView workbookViewId="0">
      <selection activeCell="C6" sqref="C6"/>
    </sheetView>
  </sheetViews>
  <sheetFormatPr defaultRowHeight="14.4" x14ac:dyDescent="0.3"/>
  <cols>
    <col min="2" max="3" width="17.5546875" customWidth="1"/>
    <col min="4" max="4" width="17.5546875" style="10" customWidth="1"/>
  </cols>
  <sheetData>
    <row r="1" spans="2:7" ht="31.35" customHeight="1" x14ac:dyDescent="0.3">
      <c r="B1" s="52" t="s">
        <v>19</v>
      </c>
      <c r="C1" s="52"/>
      <c r="D1" s="52"/>
      <c r="E1" s="25"/>
      <c r="F1" s="25"/>
      <c r="G1" s="25"/>
    </row>
    <row r="2" spans="2:7" ht="15" thickBot="1" x14ac:dyDescent="0.35">
      <c r="F2" s="10"/>
      <c r="G2" s="10"/>
    </row>
    <row r="3" spans="2:7" ht="124.8" x14ac:dyDescent="0.3">
      <c r="B3" s="53" t="s">
        <v>11</v>
      </c>
      <c r="C3" s="2" t="s">
        <v>20</v>
      </c>
      <c r="D3" s="49" t="s">
        <v>21</v>
      </c>
    </row>
    <row r="4" spans="2:7" ht="15.6" x14ac:dyDescent="0.3">
      <c r="B4" s="54"/>
      <c r="C4" s="3" t="s">
        <v>22</v>
      </c>
      <c r="D4" s="50"/>
    </row>
    <row r="5" spans="2:7" ht="16.2" thickBot="1" x14ac:dyDescent="0.35">
      <c r="B5" s="55"/>
      <c r="C5" s="4" t="s">
        <v>8</v>
      </c>
      <c r="D5" s="51"/>
    </row>
    <row r="6" spans="2:7" ht="16.2" thickBot="1" x14ac:dyDescent="0.35">
      <c r="B6" s="17">
        <v>3</v>
      </c>
      <c r="C6" s="18">
        <v>1315</v>
      </c>
      <c r="D6" s="14">
        <f>C6*0.5</f>
        <v>657.5</v>
      </c>
    </row>
    <row r="7" spans="2:7" ht="16.2" thickBot="1" x14ac:dyDescent="0.35">
      <c r="B7" s="13">
        <v>4</v>
      </c>
      <c r="C7" s="19">
        <v>1630</v>
      </c>
      <c r="D7" s="14">
        <f t="shared" ref="D7:D23" si="0">C7*0.5</f>
        <v>815</v>
      </c>
    </row>
    <row r="8" spans="2:7" ht="16.2" thickBot="1" x14ac:dyDescent="0.35">
      <c r="B8" s="13">
        <v>5</v>
      </c>
      <c r="C8" s="19">
        <v>1930</v>
      </c>
      <c r="D8" s="14">
        <f t="shared" si="0"/>
        <v>965</v>
      </c>
    </row>
    <row r="9" spans="2:7" ht="16.2" thickBot="1" x14ac:dyDescent="0.35">
      <c r="B9" s="13">
        <v>6</v>
      </c>
      <c r="C9" s="19">
        <v>2204</v>
      </c>
      <c r="D9" s="14">
        <f t="shared" si="0"/>
        <v>1102</v>
      </c>
    </row>
    <row r="10" spans="2:7" ht="16.2" thickBot="1" x14ac:dyDescent="0.35">
      <c r="B10" s="13">
        <v>7</v>
      </c>
      <c r="C10" s="19">
        <v>2475</v>
      </c>
      <c r="D10" s="14">
        <f t="shared" si="0"/>
        <v>1237.5</v>
      </c>
    </row>
    <row r="11" spans="2:7" ht="16.2" thickBot="1" x14ac:dyDescent="0.35">
      <c r="B11" s="13">
        <v>8</v>
      </c>
      <c r="C11" s="19">
        <v>2743</v>
      </c>
      <c r="D11" s="14">
        <f t="shared" si="0"/>
        <v>1371.5</v>
      </c>
    </row>
    <row r="12" spans="2:7" ht="16.2" thickBot="1" x14ac:dyDescent="0.35">
      <c r="B12" s="13">
        <v>9</v>
      </c>
      <c r="C12" s="19">
        <v>2989</v>
      </c>
      <c r="D12" s="14">
        <f t="shared" si="0"/>
        <v>1494.5</v>
      </c>
    </row>
    <row r="13" spans="2:7" ht="16.2" thickBot="1" x14ac:dyDescent="0.35">
      <c r="B13" s="13">
        <v>10</v>
      </c>
      <c r="C13" s="19">
        <v>3229</v>
      </c>
      <c r="D13" s="14">
        <f t="shared" si="0"/>
        <v>1614.5</v>
      </c>
    </row>
    <row r="14" spans="2:7" ht="16.2" thickBot="1" x14ac:dyDescent="0.35">
      <c r="B14" s="13">
        <v>11</v>
      </c>
      <c r="C14" s="19">
        <v>3468</v>
      </c>
      <c r="D14" s="14">
        <f t="shared" si="0"/>
        <v>1734</v>
      </c>
    </row>
    <row r="15" spans="2:7" ht="16.2" thickBot="1" x14ac:dyDescent="0.35">
      <c r="B15" s="13">
        <v>12</v>
      </c>
      <c r="C15" s="19">
        <v>3709</v>
      </c>
      <c r="D15" s="14">
        <f t="shared" si="0"/>
        <v>1854.5</v>
      </c>
    </row>
    <row r="16" spans="2:7" ht="16.2" thickBot="1" x14ac:dyDescent="0.35">
      <c r="B16" s="13">
        <v>13</v>
      </c>
      <c r="C16" s="19">
        <v>3938</v>
      </c>
      <c r="D16" s="14">
        <f t="shared" si="0"/>
        <v>1969</v>
      </c>
    </row>
    <row r="17" spans="2:4" ht="16.2" thickBot="1" x14ac:dyDescent="0.35">
      <c r="B17" s="13">
        <v>14</v>
      </c>
      <c r="C17" s="19">
        <v>4154</v>
      </c>
      <c r="D17" s="14">
        <f t="shared" si="0"/>
        <v>2077</v>
      </c>
    </row>
    <row r="18" spans="2:4" ht="16.2" thickBot="1" x14ac:dyDescent="0.35">
      <c r="B18" s="13">
        <v>15</v>
      </c>
      <c r="C18" s="19">
        <v>4382</v>
      </c>
      <c r="D18" s="14">
        <f t="shared" si="0"/>
        <v>2191</v>
      </c>
    </row>
    <row r="19" spans="2:4" ht="16.2" thickBot="1" x14ac:dyDescent="0.35">
      <c r="B19" s="13">
        <v>16</v>
      </c>
      <c r="C19" s="19">
        <v>4599</v>
      </c>
      <c r="D19" s="14">
        <f t="shared" si="0"/>
        <v>2299.5</v>
      </c>
    </row>
    <row r="20" spans="2:4" ht="16.2" thickBot="1" x14ac:dyDescent="0.35">
      <c r="B20" s="13">
        <v>17</v>
      </c>
      <c r="C20" s="19">
        <v>4809</v>
      </c>
      <c r="D20" s="14">
        <f t="shared" si="0"/>
        <v>2404.5</v>
      </c>
    </row>
    <row r="21" spans="2:4" ht="16.2" thickBot="1" x14ac:dyDescent="0.35">
      <c r="B21" s="13">
        <v>18</v>
      </c>
      <c r="C21" s="19">
        <v>5009</v>
      </c>
      <c r="D21" s="14">
        <f t="shared" si="0"/>
        <v>2504.5</v>
      </c>
    </row>
    <row r="22" spans="2:4" ht="16.2" thickBot="1" x14ac:dyDescent="0.35">
      <c r="B22" s="13">
        <v>19</v>
      </c>
      <c r="C22" s="19">
        <v>5229</v>
      </c>
      <c r="D22" s="14">
        <f t="shared" si="0"/>
        <v>2614.5</v>
      </c>
    </row>
    <row r="23" spans="2:4" ht="16.2" thickBot="1" x14ac:dyDescent="0.35">
      <c r="B23" s="13">
        <v>20</v>
      </c>
      <c r="C23" s="19">
        <v>5442</v>
      </c>
      <c r="D23" s="14">
        <f t="shared" si="0"/>
        <v>2721</v>
      </c>
    </row>
    <row r="24" spans="2:4" ht="15.6" x14ac:dyDescent="0.3">
      <c r="B24" s="20"/>
      <c r="C24" s="21"/>
      <c r="D24" s="26"/>
    </row>
    <row r="25" spans="2:4" x14ac:dyDescent="0.3">
      <c r="B25" s="9" t="s">
        <v>9</v>
      </c>
    </row>
  </sheetData>
  <mergeCells count="3">
    <mergeCell ref="B3:B5"/>
    <mergeCell ref="D3:D5"/>
    <mergeCell ref="B1:D1"/>
  </mergeCells>
  <hyperlinks>
    <hyperlink ref="B3" location="_ftn1" display="_ftn1" xr:uid="{6264AB7C-0CEC-4A8B-AF1F-C01DFCF55D50}"/>
    <hyperlink ref="B25" location="_ftnref1" display="_ftnref1" xr:uid="{79902979-E822-437C-AA1E-AA4BF410969E}"/>
  </hyperlinks>
  <pageMargins left="0.25" right="0.25" top="0.75" bottom="0.75" header="0.3" footer="0.3"/>
  <pageSetup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8A6E-71F6-4541-9216-73FB7B54046B}">
  <dimension ref="B1:H120"/>
  <sheetViews>
    <sheetView workbookViewId="0">
      <selection activeCell="F19" sqref="F19"/>
    </sheetView>
  </sheetViews>
  <sheetFormatPr defaultRowHeight="14.4" x14ac:dyDescent="0.3"/>
  <cols>
    <col min="2" max="2" width="33" customWidth="1"/>
    <col min="3" max="3" width="40.88671875" customWidth="1"/>
    <col min="5" max="5" width="31.77734375" customWidth="1"/>
    <col min="6" max="6" width="12.77734375" customWidth="1"/>
    <col min="7" max="7" width="13.21875" customWidth="1"/>
    <col min="8" max="8" width="14.88671875" customWidth="1"/>
  </cols>
  <sheetData>
    <row r="1" spans="2:8" ht="15" thickBot="1" x14ac:dyDescent="0.35"/>
    <row r="2" spans="2:8" ht="51" customHeight="1" thickBot="1" x14ac:dyDescent="0.35">
      <c r="B2" s="57" t="s">
        <v>23</v>
      </c>
      <c r="C2" s="58"/>
      <c r="D2" s="63" t="s">
        <v>149</v>
      </c>
      <c r="E2" s="64"/>
      <c r="F2" s="56" t="s">
        <v>148</v>
      </c>
      <c r="G2" s="56"/>
    </row>
    <row r="3" spans="2:8" ht="47.4" customHeight="1" thickBot="1" x14ac:dyDescent="0.35">
      <c r="B3" s="59" t="s">
        <v>24</v>
      </c>
      <c r="C3" s="42" t="s">
        <v>25</v>
      </c>
      <c r="F3" s="40" t="s">
        <v>159</v>
      </c>
      <c r="G3" t="s">
        <v>150</v>
      </c>
      <c r="H3" s="40" t="s">
        <v>160</v>
      </c>
    </row>
    <row r="4" spans="2:8" ht="28.8" x14ac:dyDescent="0.3">
      <c r="B4" s="60"/>
      <c r="C4" s="3" t="s">
        <v>27</v>
      </c>
      <c r="E4" s="41" t="s">
        <v>151</v>
      </c>
      <c r="F4" s="34">
        <v>0.5</v>
      </c>
      <c r="G4" s="33">
        <v>0.7</v>
      </c>
      <c r="H4" s="33">
        <v>0.85</v>
      </c>
    </row>
    <row r="5" spans="2:8" ht="16.2" thickBot="1" x14ac:dyDescent="0.35">
      <c r="B5" s="61"/>
      <c r="C5" s="4" t="s">
        <v>8</v>
      </c>
      <c r="E5" s="36">
        <v>6477</v>
      </c>
      <c r="F5" s="35">
        <f>E5*F4</f>
        <v>3238.5</v>
      </c>
      <c r="G5" s="32">
        <f>E5*G4</f>
        <v>4533.8999999999996</v>
      </c>
      <c r="H5" s="32">
        <f>E5*H4</f>
        <v>5505.45</v>
      </c>
    </row>
    <row r="6" spans="2:8" ht="16.2" thickBot="1" x14ac:dyDescent="0.35">
      <c r="B6" s="6" t="s">
        <v>28</v>
      </c>
      <c r="C6" s="7">
        <v>2925</v>
      </c>
    </row>
    <row r="7" spans="2:8" ht="16.2" thickBot="1" x14ac:dyDescent="0.35">
      <c r="B7" s="6" t="s">
        <v>29</v>
      </c>
      <c r="C7" s="7">
        <v>3109</v>
      </c>
    </row>
    <row r="8" spans="2:8" ht="16.2" thickBot="1" x14ac:dyDescent="0.35">
      <c r="B8" s="6" t="s">
        <v>30</v>
      </c>
      <c r="C8" s="7">
        <v>3291</v>
      </c>
    </row>
    <row r="9" spans="2:8" ht="16.2" thickBot="1" x14ac:dyDescent="0.35">
      <c r="B9" s="6" t="s">
        <v>31</v>
      </c>
      <c r="C9" s="7">
        <v>3467</v>
      </c>
    </row>
    <row r="10" spans="2:8" ht="16.2" thickBot="1" x14ac:dyDescent="0.35">
      <c r="B10" s="6" t="s">
        <v>32</v>
      </c>
      <c r="C10" s="7">
        <v>3638</v>
      </c>
    </row>
    <row r="11" spans="2:8" ht="15.6" x14ac:dyDescent="0.3">
      <c r="B11" s="6" t="s">
        <v>33</v>
      </c>
      <c r="C11" s="7">
        <v>3805</v>
      </c>
    </row>
    <row r="12" spans="2:8" ht="15.6" x14ac:dyDescent="0.3">
      <c r="B12" s="6" t="s">
        <v>34</v>
      </c>
      <c r="C12" s="7">
        <v>3968</v>
      </c>
      <c r="E12" s="21"/>
    </row>
    <row r="13" spans="2:8" ht="15.6" x14ac:dyDescent="0.3">
      <c r="B13" s="6" t="s">
        <v>35</v>
      </c>
      <c r="C13" s="7">
        <v>4128</v>
      </c>
    </row>
    <row r="14" spans="2:8" ht="15.6" x14ac:dyDescent="0.3">
      <c r="B14" s="6" t="s">
        <v>36</v>
      </c>
      <c r="C14" s="7">
        <v>4282</v>
      </c>
    </row>
    <row r="15" spans="2:8" ht="16.2" thickBot="1" x14ac:dyDescent="0.35">
      <c r="B15" s="6" t="s">
        <v>37</v>
      </c>
      <c r="C15" s="7">
        <v>4438</v>
      </c>
    </row>
    <row r="16" spans="2:8" ht="16.2" thickBot="1" x14ac:dyDescent="0.35">
      <c r="B16" s="6" t="s">
        <v>38</v>
      </c>
      <c r="C16" s="7">
        <v>4587</v>
      </c>
    </row>
    <row r="17" spans="2:3" ht="16.2" thickBot="1" x14ac:dyDescent="0.35">
      <c r="B17" s="6" t="s">
        <v>39</v>
      </c>
      <c r="C17" s="7">
        <v>4735</v>
      </c>
    </row>
    <row r="18" spans="2:3" ht="16.2" thickBot="1" x14ac:dyDescent="0.35">
      <c r="B18" s="6" t="s">
        <v>40</v>
      </c>
      <c r="C18" s="7">
        <v>4881</v>
      </c>
    </row>
    <row r="19" spans="2:3" ht="16.2" thickBot="1" x14ac:dyDescent="0.35">
      <c r="B19" s="6" t="s">
        <v>41</v>
      </c>
      <c r="C19" s="7">
        <v>5025</v>
      </c>
    </row>
    <row r="20" spans="2:3" ht="16.2" thickBot="1" x14ac:dyDescent="0.35">
      <c r="B20" s="6" t="s">
        <v>42</v>
      </c>
      <c r="C20" s="7">
        <v>5163</v>
      </c>
    </row>
    <row r="21" spans="2:3" ht="16.2" thickBot="1" x14ac:dyDescent="0.35">
      <c r="B21" s="6" t="s">
        <v>43</v>
      </c>
      <c r="C21" s="7">
        <v>5302</v>
      </c>
    </row>
    <row r="22" spans="2:3" ht="16.2" thickBot="1" x14ac:dyDescent="0.35">
      <c r="B22" s="6" t="s">
        <v>44</v>
      </c>
      <c r="C22" s="7">
        <v>5439</v>
      </c>
    </row>
    <row r="23" spans="2:3" ht="16.2" thickBot="1" x14ac:dyDescent="0.35">
      <c r="B23" s="6" t="s">
        <v>45</v>
      </c>
      <c r="C23" s="7">
        <v>5573</v>
      </c>
    </row>
    <row r="24" spans="2:3" ht="16.2" thickBot="1" x14ac:dyDescent="0.35">
      <c r="B24" s="6" t="s">
        <v>46</v>
      </c>
      <c r="C24" s="7">
        <v>5708</v>
      </c>
    </row>
    <row r="25" spans="2:3" ht="16.2" thickBot="1" x14ac:dyDescent="0.35">
      <c r="B25" s="6" t="s">
        <v>47</v>
      </c>
      <c r="C25" s="7">
        <v>5841</v>
      </c>
    </row>
    <row r="26" spans="2:3" ht="16.2" thickBot="1" x14ac:dyDescent="0.35">
      <c r="B26" s="6" t="s">
        <v>48</v>
      </c>
      <c r="C26" s="7">
        <v>5969</v>
      </c>
    </row>
    <row r="27" spans="2:3" ht="16.2" thickBot="1" x14ac:dyDescent="0.35">
      <c r="B27" s="6" t="s">
        <v>49</v>
      </c>
      <c r="C27" s="7">
        <v>6098</v>
      </c>
    </row>
    <row r="28" spans="2:3" ht="16.2" thickBot="1" x14ac:dyDescent="0.35">
      <c r="B28" s="6" t="s">
        <v>50</v>
      </c>
      <c r="C28" s="7">
        <v>6228</v>
      </c>
    </row>
    <row r="29" spans="2:3" ht="16.2" thickBot="1" x14ac:dyDescent="0.35">
      <c r="B29" s="6" t="s">
        <v>51</v>
      </c>
      <c r="C29" s="7">
        <v>6352</v>
      </c>
    </row>
    <row r="30" spans="2:3" ht="16.2" thickBot="1" x14ac:dyDescent="0.35">
      <c r="B30" s="6" t="s">
        <v>52</v>
      </c>
      <c r="C30" s="7">
        <v>6477</v>
      </c>
    </row>
    <row r="31" spans="2:3" ht="16.2" thickBot="1" x14ac:dyDescent="0.35">
      <c r="B31" s="6" t="s">
        <v>53</v>
      </c>
      <c r="C31" s="7">
        <v>6598</v>
      </c>
    </row>
    <row r="32" spans="2:3" ht="16.2" thickBot="1" x14ac:dyDescent="0.35">
      <c r="B32" s="6" t="s">
        <v>54</v>
      </c>
      <c r="C32" s="7">
        <v>6720</v>
      </c>
    </row>
    <row r="33" spans="2:3" ht="16.2" thickBot="1" x14ac:dyDescent="0.35">
      <c r="B33" s="6" t="s">
        <v>55</v>
      </c>
      <c r="C33" s="7">
        <v>6844</v>
      </c>
    </row>
    <row r="34" spans="2:3" ht="16.2" thickBot="1" x14ac:dyDescent="0.35">
      <c r="B34" s="6" t="s">
        <v>56</v>
      </c>
      <c r="C34" s="7">
        <v>6961</v>
      </c>
    </row>
    <row r="35" spans="2:3" ht="16.2" thickBot="1" x14ac:dyDescent="0.35">
      <c r="B35" s="6" t="s">
        <v>57</v>
      </c>
      <c r="C35" s="7">
        <v>7078</v>
      </c>
    </row>
    <row r="36" spans="2:3" ht="16.2" thickBot="1" x14ac:dyDescent="0.35">
      <c r="B36" s="6" t="s">
        <v>58</v>
      </c>
      <c r="C36" s="7">
        <v>7199</v>
      </c>
    </row>
    <row r="37" spans="2:3" ht="16.2" thickBot="1" x14ac:dyDescent="0.35">
      <c r="B37" s="6" t="s">
        <v>59</v>
      </c>
      <c r="C37" s="7">
        <v>7316</v>
      </c>
    </row>
    <row r="38" spans="2:3" ht="16.2" thickBot="1" x14ac:dyDescent="0.35">
      <c r="B38" s="6" t="s">
        <v>60</v>
      </c>
      <c r="C38" s="7">
        <v>7432</v>
      </c>
    </row>
    <row r="39" spans="2:3" ht="16.2" thickBot="1" x14ac:dyDescent="0.35">
      <c r="B39" s="6" t="s">
        <v>61</v>
      </c>
      <c r="C39" s="7">
        <v>7542</v>
      </c>
    </row>
    <row r="40" spans="2:3" ht="16.2" thickBot="1" x14ac:dyDescent="0.35">
      <c r="B40" s="6" t="s">
        <v>62</v>
      </c>
      <c r="C40" s="7">
        <v>7657</v>
      </c>
    </row>
    <row r="41" spans="2:3" ht="16.2" thickBot="1" x14ac:dyDescent="0.35">
      <c r="B41" s="6" t="s">
        <v>63</v>
      </c>
      <c r="C41" s="7">
        <v>7771</v>
      </c>
    </row>
    <row r="42" spans="2:3" ht="16.2" thickBot="1" x14ac:dyDescent="0.35">
      <c r="B42" s="6" t="s">
        <v>64</v>
      </c>
      <c r="C42" s="7">
        <v>7881</v>
      </c>
    </row>
    <row r="43" spans="2:3" ht="16.2" thickBot="1" x14ac:dyDescent="0.35">
      <c r="B43" s="6" t="s">
        <v>65</v>
      </c>
      <c r="C43" s="7">
        <v>7995</v>
      </c>
    </row>
    <row r="44" spans="2:3" ht="16.2" thickBot="1" x14ac:dyDescent="0.35">
      <c r="B44" s="6" t="s">
        <v>66</v>
      </c>
      <c r="C44" s="7">
        <v>8105</v>
      </c>
    </row>
    <row r="45" spans="2:3" ht="16.2" thickBot="1" x14ac:dyDescent="0.35">
      <c r="B45" s="6" t="s">
        <v>67</v>
      </c>
      <c r="C45" s="7">
        <v>8214</v>
      </c>
    </row>
    <row r="46" spans="2:3" ht="16.2" thickBot="1" x14ac:dyDescent="0.35">
      <c r="B46" s="6" t="s">
        <v>68</v>
      </c>
      <c r="C46" s="7">
        <v>8321</v>
      </c>
    </row>
    <row r="47" spans="2:3" ht="16.2" thickBot="1" x14ac:dyDescent="0.35">
      <c r="B47" s="6" t="s">
        <v>69</v>
      </c>
      <c r="C47" s="7">
        <v>8426</v>
      </c>
    </row>
    <row r="48" spans="2:3" ht="16.2" thickBot="1" x14ac:dyDescent="0.35">
      <c r="B48" s="6" t="s">
        <v>70</v>
      </c>
      <c r="C48" s="7">
        <v>8535</v>
      </c>
    </row>
    <row r="49" spans="2:3" ht="16.2" thickBot="1" x14ac:dyDescent="0.35">
      <c r="B49" s="6" t="s">
        <v>71</v>
      </c>
      <c r="C49" s="7">
        <v>8643</v>
      </c>
    </row>
    <row r="50" spans="2:3" ht="16.2" thickBot="1" x14ac:dyDescent="0.35">
      <c r="B50" s="6" t="s">
        <v>72</v>
      </c>
      <c r="C50" s="7">
        <v>8749</v>
      </c>
    </row>
    <row r="51" spans="2:3" ht="16.2" thickBot="1" x14ac:dyDescent="0.35">
      <c r="B51" s="6" t="s">
        <v>73</v>
      </c>
      <c r="C51" s="7">
        <v>8852</v>
      </c>
    </row>
    <row r="52" spans="2:3" ht="16.2" thickBot="1" x14ac:dyDescent="0.35">
      <c r="B52" s="6" t="s">
        <v>74</v>
      </c>
      <c r="C52" s="7">
        <v>8955</v>
      </c>
    </row>
    <row r="53" spans="2:3" ht="16.2" thickBot="1" x14ac:dyDescent="0.35">
      <c r="B53" s="6" t="s">
        <v>75</v>
      </c>
      <c r="C53" s="7">
        <v>9063</v>
      </c>
    </row>
    <row r="54" spans="2:3" ht="16.2" thickBot="1" x14ac:dyDescent="0.35">
      <c r="B54" s="6" t="s">
        <v>76</v>
      </c>
      <c r="C54" s="7">
        <v>9166</v>
      </c>
    </row>
    <row r="55" spans="2:3" ht="16.2" thickBot="1" x14ac:dyDescent="0.35">
      <c r="B55" s="6" t="s">
        <v>77</v>
      </c>
      <c r="C55" s="7">
        <v>9264</v>
      </c>
    </row>
    <row r="56" spans="2:3" ht="15.6" x14ac:dyDescent="0.3">
      <c r="B56" s="6" t="s">
        <v>78</v>
      </c>
      <c r="C56" s="7">
        <v>9365</v>
      </c>
    </row>
    <row r="57" spans="2:3" ht="16.2" thickBot="1" x14ac:dyDescent="0.35">
      <c r="B57" s="6" t="s">
        <v>79</v>
      </c>
      <c r="C57" s="7">
        <v>9466</v>
      </c>
    </row>
    <row r="58" spans="2:3" ht="16.2" thickBot="1" x14ac:dyDescent="0.35">
      <c r="B58" s="6" t="s">
        <v>80</v>
      </c>
      <c r="C58" s="7">
        <v>9574</v>
      </c>
    </row>
    <row r="59" spans="2:3" ht="16.2" thickBot="1" x14ac:dyDescent="0.35">
      <c r="B59" s="6" t="s">
        <v>81</v>
      </c>
      <c r="C59" s="7">
        <v>9670</v>
      </c>
    </row>
    <row r="60" spans="2:3" ht="16.2" thickBot="1" x14ac:dyDescent="0.35">
      <c r="B60" s="6" t="s">
        <v>82</v>
      </c>
      <c r="C60" s="7">
        <v>9765</v>
      </c>
    </row>
    <row r="61" spans="2:3" ht="16.2" thickBot="1" x14ac:dyDescent="0.35">
      <c r="B61" s="6" t="s">
        <v>83</v>
      </c>
      <c r="C61" s="7">
        <v>9868</v>
      </c>
    </row>
    <row r="62" spans="2:3" ht="16.2" thickBot="1" x14ac:dyDescent="0.35">
      <c r="B62" s="6" t="s">
        <v>84</v>
      </c>
      <c r="C62" s="7">
        <v>9970</v>
      </c>
    </row>
    <row r="63" spans="2:3" ht="16.2" thickBot="1" x14ac:dyDescent="0.35">
      <c r="B63" s="6" t="s">
        <v>85</v>
      </c>
      <c r="C63" s="7">
        <v>10060</v>
      </c>
    </row>
    <row r="64" spans="2:3" ht="16.2" thickBot="1" x14ac:dyDescent="0.35">
      <c r="B64" s="6" t="s">
        <v>86</v>
      </c>
      <c r="C64" s="7">
        <v>10159</v>
      </c>
    </row>
    <row r="65" spans="2:3" ht="16.2" thickBot="1" x14ac:dyDescent="0.35">
      <c r="B65" s="6" t="s">
        <v>87</v>
      </c>
      <c r="C65" s="7">
        <v>10255</v>
      </c>
    </row>
    <row r="66" spans="2:3" ht="16.2" thickBot="1" x14ac:dyDescent="0.35">
      <c r="B66" s="6" t="s">
        <v>88</v>
      </c>
      <c r="C66" s="7">
        <v>10351</v>
      </c>
    </row>
    <row r="67" spans="2:3" ht="16.2" thickBot="1" x14ac:dyDescent="0.35">
      <c r="B67" s="6" t="s">
        <v>89</v>
      </c>
      <c r="C67" s="7">
        <v>10455</v>
      </c>
    </row>
    <row r="68" spans="2:3" ht="16.2" thickBot="1" x14ac:dyDescent="0.35">
      <c r="B68" s="6" t="s">
        <v>90</v>
      </c>
      <c r="C68" s="7">
        <v>10548</v>
      </c>
    </row>
    <row r="69" spans="2:3" ht="16.2" thickBot="1" x14ac:dyDescent="0.35">
      <c r="B69" s="6" t="s">
        <v>91</v>
      </c>
      <c r="C69" s="7">
        <v>10638</v>
      </c>
    </row>
    <row r="70" spans="2:3" ht="16.2" thickBot="1" x14ac:dyDescent="0.35">
      <c r="B70" s="6" t="s">
        <v>92</v>
      </c>
      <c r="C70" s="7">
        <v>10741</v>
      </c>
    </row>
    <row r="71" spans="2:3" ht="16.2" thickBot="1" x14ac:dyDescent="0.35">
      <c r="B71" s="6" t="s">
        <v>93</v>
      </c>
      <c r="C71" s="7">
        <v>10829</v>
      </c>
    </row>
    <row r="72" spans="2:3" ht="16.2" thickBot="1" x14ac:dyDescent="0.35">
      <c r="B72" s="6" t="s">
        <v>94</v>
      </c>
      <c r="C72" s="7">
        <v>10925</v>
      </c>
    </row>
    <row r="73" spans="2:3" ht="16.2" thickBot="1" x14ac:dyDescent="0.35">
      <c r="B73" s="6" t="s">
        <v>95</v>
      </c>
      <c r="C73" s="7">
        <v>11024</v>
      </c>
    </row>
    <row r="74" spans="2:3" ht="16.2" thickBot="1" x14ac:dyDescent="0.35">
      <c r="B74" s="6" t="s">
        <v>96</v>
      </c>
      <c r="C74" s="7">
        <v>11106</v>
      </c>
    </row>
    <row r="75" spans="2:3" ht="16.2" thickBot="1" x14ac:dyDescent="0.35">
      <c r="B75" s="6" t="s">
        <v>97</v>
      </c>
      <c r="C75" s="7">
        <v>11201</v>
      </c>
    </row>
    <row r="76" spans="2:3" ht="16.2" thickBot="1" x14ac:dyDescent="0.35">
      <c r="B76" s="6" t="s">
        <v>98</v>
      </c>
      <c r="C76" s="7">
        <v>11294</v>
      </c>
    </row>
    <row r="77" spans="2:3" ht="16.2" thickBot="1" x14ac:dyDescent="0.35">
      <c r="B77" s="6" t="s">
        <v>99</v>
      </c>
      <c r="C77" s="7">
        <v>11386</v>
      </c>
    </row>
    <row r="78" spans="2:3" ht="16.2" thickBot="1" x14ac:dyDescent="0.35">
      <c r="B78" s="6" t="s">
        <v>100</v>
      </c>
      <c r="C78" s="7">
        <v>11476</v>
      </c>
    </row>
    <row r="79" spans="2:3" ht="16.2" thickBot="1" x14ac:dyDescent="0.35">
      <c r="B79" s="6" t="s">
        <v>101</v>
      </c>
      <c r="C79" s="7">
        <v>11567</v>
      </c>
    </row>
    <row r="80" spans="2:3" ht="16.2" thickBot="1" x14ac:dyDescent="0.35">
      <c r="B80" s="6" t="s">
        <v>102</v>
      </c>
      <c r="C80" s="7">
        <v>11655</v>
      </c>
    </row>
    <row r="81" spans="2:3" ht="16.2" thickBot="1" x14ac:dyDescent="0.35">
      <c r="B81" s="6" t="s">
        <v>103</v>
      </c>
      <c r="C81" s="7">
        <v>11756</v>
      </c>
    </row>
    <row r="82" spans="2:3" ht="16.2" thickBot="1" x14ac:dyDescent="0.35">
      <c r="B82" s="6" t="s">
        <v>104</v>
      </c>
      <c r="C82" s="7">
        <v>11839</v>
      </c>
    </row>
    <row r="83" spans="2:3" ht="16.2" thickBot="1" x14ac:dyDescent="0.35">
      <c r="B83" s="6" t="s">
        <v>105</v>
      </c>
      <c r="C83" s="7">
        <v>11925</v>
      </c>
    </row>
    <row r="84" spans="2:3" ht="16.2" thickBot="1" x14ac:dyDescent="0.35">
      <c r="B84" s="6" t="s">
        <v>106</v>
      </c>
      <c r="C84" s="7">
        <v>12020</v>
      </c>
    </row>
    <row r="85" spans="2:3" ht="16.2" thickBot="1" x14ac:dyDescent="0.35">
      <c r="B85" s="6" t="s">
        <v>107</v>
      </c>
      <c r="C85" s="7">
        <v>12105</v>
      </c>
    </row>
    <row r="86" spans="2:3" ht="16.2" thickBot="1" x14ac:dyDescent="0.35">
      <c r="B86" s="6" t="s">
        <v>108</v>
      </c>
      <c r="C86" s="7">
        <v>12199</v>
      </c>
    </row>
    <row r="87" spans="2:3" ht="16.2" thickBot="1" x14ac:dyDescent="0.35">
      <c r="B87" s="6" t="s">
        <v>109</v>
      </c>
      <c r="C87" s="7">
        <v>12280</v>
      </c>
    </row>
    <row r="88" spans="2:3" ht="16.2" thickBot="1" x14ac:dyDescent="0.35">
      <c r="B88" s="6" t="s">
        <v>110</v>
      </c>
      <c r="C88" s="7">
        <v>12373</v>
      </c>
    </row>
    <row r="89" spans="2:3" ht="16.2" thickBot="1" x14ac:dyDescent="0.35">
      <c r="B89" s="6" t="s">
        <v>111</v>
      </c>
      <c r="C89" s="7">
        <v>12450</v>
      </c>
    </row>
    <row r="90" spans="2:3" ht="16.2" thickBot="1" x14ac:dyDescent="0.35">
      <c r="B90" s="6" t="s">
        <v>112</v>
      </c>
      <c r="C90" s="7">
        <v>12541</v>
      </c>
    </row>
    <row r="91" spans="2:3" ht="16.2" thickBot="1" x14ac:dyDescent="0.35">
      <c r="B91" s="6" t="s">
        <v>113</v>
      </c>
      <c r="C91" s="7">
        <v>12631</v>
      </c>
    </row>
    <row r="92" spans="2:3" ht="16.2" thickBot="1" x14ac:dyDescent="0.35">
      <c r="B92" s="6" t="s">
        <v>114</v>
      </c>
      <c r="C92" s="7">
        <v>12721</v>
      </c>
    </row>
    <row r="93" spans="2:3" ht="16.2" thickBot="1" x14ac:dyDescent="0.35">
      <c r="B93" s="6" t="s">
        <v>115</v>
      </c>
      <c r="C93" s="7">
        <v>12809</v>
      </c>
    </row>
    <row r="94" spans="2:3" ht="16.2" thickBot="1" x14ac:dyDescent="0.35">
      <c r="B94" s="6" t="s">
        <v>116</v>
      </c>
      <c r="C94" s="7">
        <v>12880</v>
      </c>
    </row>
    <row r="95" spans="2:3" ht="16.2" thickBot="1" x14ac:dyDescent="0.35">
      <c r="B95" s="6" t="s">
        <v>117</v>
      </c>
      <c r="C95" s="7">
        <v>12967</v>
      </c>
    </row>
    <row r="96" spans="2:3" ht="16.2" thickBot="1" x14ac:dyDescent="0.35">
      <c r="B96" s="6" t="s">
        <v>118</v>
      </c>
      <c r="C96" s="7">
        <v>13053</v>
      </c>
    </row>
    <row r="97" spans="2:3" ht="16.2" thickBot="1" x14ac:dyDescent="0.35">
      <c r="B97" s="6" t="s">
        <v>119</v>
      </c>
      <c r="C97" s="7">
        <v>13139</v>
      </c>
    </row>
    <row r="98" spans="2:3" ht="16.2" thickBot="1" x14ac:dyDescent="0.35">
      <c r="B98" s="6" t="s">
        <v>120</v>
      </c>
      <c r="C98" s="7">
        <v>13220</v>
      </c>
    </row>
    <row r="99" spans="2:3" ht="16.2" thickBot="1" x14ac:dyDescent="0.35">
      <c r="B99" s="6" t="s">
        <v>121</v>
      </c>
      <c r="C99" s="7">
        <v>13303</v>
      </c>
    </row>
    <row r="100" spans="2:3" ht="16.2" thickBot="1" x14ac:dyDescent="0.35">
      <c r="B100" s="6" t="s">
        <v>122</v>
      </c>
      <c r="C100" s="7">
        <v>13401</v>
      </c>
    </row>
    <row r="101" spans="2:3" ht="16.2" thickBot="1" x14ac:dyDescent="0.35">
      <c r="B101" s="6" t="s">
        <v>123</v>
      </c>
      <c r="C101" s="7">
        <v>13482</v>
      </c>
    </row>
    <row r="102" spans="2:3" ht="16.2" thickBot="1" x14ac:dyDescent="0.35">
      <c r="B102" s="6" t="s">
        <v>124</v>
      </c>
      <c r="C102" s="7">
        <v>13562</v>
      </c>
    </row>
    <row r="103" spans="2:3" ht="16.2" thickBot="1" x14ac:dyDescent="0.35">
      <c r="B103" s="6" t="s">
        <v>125</v>
      </c>
      <c r="C103" s="7">
        <v>13642</v>
      </c>
    </row>
    <row r="104" spans="2:3" ht="16.2" thickBot="1" x14ac:dyDescent="0.35">
      <c r="B104" s="6" t="s">
        <v>126</v>
      </c>
      <c r="C104" s="7">
        <v>13719</v>
      </c>
    </row>
    <row r="105" spans="2:3" ht="16.2" thickBot="1" x14ac:dyDescent="0.35">
      <c r="B105" s="6" t="s">
        <v>127</v>
      </c>
      <c r="C105" s="7">
        <v>13813</v>
      </c>
    </row>
    <row r="106" spans="2:3" ht="16.2" thickBot="1" x14ac:dyDescent="0.35">
      <c r="B106" s="6" t="s">
        <v>128</v>
      </c>
      <c r="C106" s="7">
        <v>13889</v>
      </c>
    </row>
    <row r="107" spans="2:3" ht="16.2" thickBot="1" x14ac:dyDescent="0.35">
      <c r="B107" s="6" t="s">
        <v>129</v>
      </c>
      <c r="C107" s="7">
        <v>13981</v>
      </c>
    </row>
    <row r="110" spans="2:3" x14ac:dyDescent="0.3">
      <c r="B110" s="9" t="s">
        <v>130</v>
      </c>
    </row>
    <row r="111" spans="2:3" ht="39" customHeight="1" x14ac:dyDescent="0.3">
      <c r="B111" s="62" t="s">
        <v>131</v>
      </c>
      <c r="C111" s="62"/>
    </row>
    <row r="112" spans="2:3" ht="44.25" customHeight="1" x14ac:dyDescent="0.3">
      <c r="B112" s="62" t="s">
        <v>132</v>
      </c>
      <c r="C112" s="62"/>
    </row>
    <row r="120" spans="6:6" x14ac:dyDescent="0.3">
      <c r="F120" s="27"/>
    </row>
  </sheetData>
  <mergeCells count="6">
    <mergeCell ref="F2:G2"/>
    <mergeCell ref="B2:C2"/>
    <mergeCell ref="B3:B5"/>
    <mergeCell ref="B111:C111"/>
    <mergeCell ref="B112:C112"/>
    <mergeCell ref="D2:E2"/>
  </mergeCells>
  <hyperlinks>
    <hyperlink ref="B3" location="_ftn3" display="_ftn3" xr:uid="{384EE959-E544-43A9-809A-3CDBAFAD4836}"/>
    <hyperlink ref="B110" location="_ftnref1" display="_ftnref1" xr:uid="{B1A837E6-4CA8-43EE-84DA-46AA832B3766}"/>
    <hyperlink ref="B111" location="_ftnref2" display="_ftnref2" xr:uid="{C87F54EA-647A-4128-9708-F5454CEAEF88}"/>
    <hyperlink ref="B112" location="_ftnref3" display="_ftnref3" xr:uid="{DA032433-A113-4A1D-B55A-B78B2E2EB20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0610-22E9-4F7A-B52E-06A3A0818F4A}">
  <dimension ref="B1:O46"/>
  <sheetViews>
    <sheetView tabSelected="1" zoomScale="110" zoomScaleNormal="110" workbookViewId="0">
      <selection activeCell="L30" sqref="L30"/>
    </sheetView>
  </sheetViews>
  <sheetFormatPr defaultRowHeight="14.4" x14ac:dyDescent="0.3"/>
  <cols>
    <col min="4" max="4" width="9.5546875" customWidth="1"/>
    <col min="6" max="6" width="0" hidden="1" customWidth="1"/>
    <col min="7" max="7" width="16.109375" customWidth="1"/>
    <col min="8" max="8" width="10" bestFit="1" customWidth="1"/>
    <col min="9" max="9" width="26.21875" customWidth="1"/>
    <col min="10" max="10" width="11.88671875" customWidth="1"/>
    <col min="11" max="11" width="11.77734375" customWidth="1"/>
    <col min="12" max="12" width="14.44140625" customWidth="1"/>
  </cols>
  <sheetData>
    <row r="1" spans="2:12" x14ac:dyDescent="0.3">
      <c r="B1" s="28" t="s">
        <v>133</v>
      </c>
    </row>
    <row r="2" spans="2:12" x14ac:dyDescent="0.3">
      <c r="B2" s="28"/>
      <c r="C2" s="44" t="s">
        <v>134</v>
      </c>
    </row>
    <row r="3" spans="2:12" x14ac:dyDescent="0.3">
      <c r="B3" s="28"/>
      <c r="C3" s="44" t="s">
        <v>135</v>
      </c>
    </row>
    <row r="4" spans="2:12" x14ac:dyDescent="0.3">
      <c r="B4" s="28"/>
      <c r="C4" t="s">
        <v>136</v>
      </c>
    </row>
    <row r="5" spans="2:12" x14ac:dyDescent="0.3">
      <c r="B5" s="28"/>
    </row>
    <row r="6" spans="2:12" x14ac:dyDescent="0.3">
      <c r="B6" s="30" t="s">
        <v>137</v>
      </c>
      <c r="C6" s="45" t="s">
        <v>138</v>
      </c>
      <c r="D6" s="30" t="s">
        <v>139</v>
      </c>
      <c r="E6" s="30" t="s">
        <v>140</v>
      </c>
      <c r="F6" s="30" t="s">
        <v>141</v>
      </c>
      <c r="G6" s="43" t="s">
        <v>153</v>
      </c>
      <c r="H6" s="31" t="s">
        <v>26</v>
      </c>
    </row>
    <row r="7" spans="2:12" x14ac:dyDescent="0.3">
      <c r="B7">
        <v>1</v>
      </c>
      <c r="C7" s="29">
        <v>184.15</v>
      </c>
      <c r="D7" s="29">
        <v>0.5</v>
      </c>
      <c r="E7" s="29">
        <v>1.07</v>
      </c>
      <c r="F7" s="29">
        <f>ROUND(B7*$C$7*$D$7*$E$7, 2)</f>
        <v>98.52</v>
      </c>
      <c r="G7" s="37">
        <f>B7*C7*D7*E7</f>
        <v>98.520250000000004</v>
      </c>
      <c r="H7" s="38" t="s">
        <v>154</v>
      </c>
    </row>
    <row r="8" spans="2:12" x14ac:dyDescent="0.3">
      <c r="B8">
        <v>2</v>
      </c>
      <c r="C8" s="29">
        <v>184.15</v>
      </c>
      <c r="D8" s="29">
        <v>0.5</v>
      </c>
      <c r="E8" s="29">
        <v>1.07</v>
      </c>
      <c r="F8" s="29">
        <f t="shared" ref="F8:F46" si="0">ROUND(B8*$C$7*$D$7*$E$7, 2)</f>
        <v>197.04</v>
      </c>
      <c r="G8" s="37">
        <f t="shared" ref="G8:G46" si="1">B8*C8*D8*E8</f>
        <v>197.04050000000001</v>
      </c>
    </row>
    <row r="9" spans="2:12" x14ac:dyDescent="0.3">
      <c r="B9">
        <v>3</v>
      </c>
      <c r="C9" s="29">
        <v>184.15</v>
      </c>
      <c r="D9" s="29">
        <v>0.5</v>
      </c>
      <c r="E9" s="29">
        <v>1.07</v>
      </c>
      <c r="F9" s="29">
        <f t="shared" si="0"/>
        <v>295.56</v>
      </c>
      <c r="G9" s="37">
        <f t="shared" si="1"/>
        <v>295.56075000000004</v>
      </c>
    </row>
    <row r="10" spans="2:12" x14ac:dyDescent="0.3">
      <c r="B10">
        <v>4</v>
      </c>
      <c r="C10" s="29">
        <v>184.15</v>
      </c>
      <c r="D10" s="29">
        <v>0.5</v>
      </c>
      <c r="E10" s="29">
        <v>1.07</v>
      </c>
      <c r="F10" s="29">
        <f t="shared" si="0"/>
        <v>394.08</v>
      </c>
      <c r="G10" s="37">
        <f t="shared" si="1"/>
        <v>394.08100000000002</v>
      </c>
      <c r="H10" s="9"/>
      <c r="I10" t="s">
        <v>155</v>
      </c>
    </row>
    <row r="11" spans="2:12" x14ac:dyDescent="0.3">
      <c r="B11">
        <v>5</v>
      </c>
      <c r="C11" s="29">
        <v>184.15</v>
      </c>
      <c r="D11" s="29">
        <v>0.5</v>
      </c>
      <c r="E11" s="29">
        <v>1.07</v>
      </c>
      <c r="F11" s="29">
        <f t="shared" si="0"/>
        <v>492.6</v>
      </c>
      <c r="G11" s="37">
        <f t="shared" si="1"/>
        <v>492.60125000000005</v>
      </c>
      <c r="I11" t="s">
        <v>156</v>
      </c>
      <c r="L11" s="28" t="s">
        <v>157</v>
      </c>
    </row>
    <row r="12" spans="2:12" ht="13.8" customHeight="1" x14ac:dyDescent="0.3">
      <c r="B12">
        <v>6</v>
      </c>
      <c r="C12" s="29">
        <v>184.15</v>
      </c>
      <c r="D12" s="29">
        <v>0.5</v>
      </c>
      <c r="E12" s="29">
        <v>1.07</v>
      </c>
      <c r="F12" s="29">
        <f t="shared" si="0"/>
        <v>591.12</v>
      </c>
      <c r="G12" s="37">
        <f t="shared" si="1"/>
        <v>591.12150000000008</v>
      </c>
    </row>
    <row r="13" spans="2:12" ht="13.8" customHeight="1" x14ac:dyDescent="0.3">
      <c r="B13">
        <v>7</v>
      </c>
      <c r="C13" s="29">
        <v>184.15</v>
      </c>
      <c r="D13" s="29">
        <v>0.5</v>
      </c>
      <c r="E13" s="29">
        <v>1.07</v>
      </c>
      <c r="F13" s="29">
        <f t="shared" si="0"/>
        <v>689.64</v>
      </c>
      <c r="G13" s="37">
        <f t="shared" si="1"/>
        <v>689.64175</v>
      </c>
    </row>
    <row r="14" spans="2:12" ht="13.8" customHeight="1" x14ac:dyDescent="0.3">
      <c r="B14">
        <v>8</v>
      </c>
      <c r="C14" s="29">
        <v>184.15</v>
      </c>
      <c r="D14" s="29">
        <v>0.5</v>
      </c>
      <c r="E14" s="29">
        <v>1.07</v>
      </c>
      <c r="F14" s="29">
        <f t="shared" si="0"/>
        <v>788.16</v>
      </c>
      <c r="G14" s="37">
        <f t="shared" si="1"/>
        <v>788.16200000000003</v>
      </c>
      <c r="J14" t="s">
        <v>148</v>
      </c>
    </row>
    <row r="15" spans="2:12" x14ac:dyDescent="0.3">
      <c r="B15">
        <v>9</v>
      </c>
      <c r="C15" s="29">
        <v>184.15</v>
      </c>
      <c r="D15" s="29">
        <v>0.5</v>
      </c>
      <c r="E15" s="29">
        <v>1.07</v>
      </c>
      <c r="F15" s="29">
        <f t="shared" si="0"/>
        <v>886.68</v>
      </c>
      <c r="G15" s="37">
        <f t="shared" si="1"/>
        <v>886.68225000000018</v>
      </c>
      <c r="I15" s="65" t="s">
        <v>158</v>
      </c>
      <c r="J15" s="65" t="s">
        <v>159</v>
      </c>
      <c r="K15" s="66" t="s">
        <v>150</v>
      </c>
      <c r="L15" s="65" t="s">
        <v>160</v>
      </c>
    </row>
    <row r="16" spans="2:12" ht="14.4" customHeight="1" x14ac:dyDescent="0.3">
      <c r="B16">
        <v>10</v>
      </c>
      <c r="C16" s="29">
        <v>184.15</v>
      </c>
      <c r="D16" s="29">
        <v>0.5</v>
      </c>
      <c r="E16" s="29">
        <v>1.07</v>
      </c>
      <c r="F16" s="29">
        <f t="shared" si="0"/>
        <v>985.2</v>
      </c>
      <c r="G16" s="37">
        <f t="shared" si="1"/>
        <v>985.2025000000001</v>
      </c>
      <c r="I16" s="65"/>
      <c r="J16" s="65"/>
      <c r="K16" s="66"/>
      <c r="L16" s="65"/>
    </row>
    <row r="17" spans="2:15" x14ac:dyDescent="0.3">
      <c r="B17">
        <v>11</v>
      </c>
      <c r="C17" s="29">
        <v>184.15</v>
      </c>
      <c r="D17" s="29">
        <v>0.5</v>
      </c>
      <c r="E17" s="29">
        <v>1.07</v>
      </c>
      <c r="F17" s="29">
        <f t="shared" si="0"/>
        <v>1083.72</v>
      </c>
      <c r="G17" s="37">
        <f t="shared" si="1"/>
        <v>1083.7227500000001</v>
      </c>
      <c r="I17" s="65"/>
      <c r="J17" s="65"/>
      <c r="K17" s="66"/>
      <c r="L17" s="65"/>
      <c r="O17" s="29"/>
    </row>
    <row r="18" spans="2:15" x14ac:dyDescent="0.3">
      <c r="B18">
        <v>12</v>
      </c>
      <c r="C18" s="29">
        <v>184.15</v>
      </c>
      <c r="D18" s="29">
        <v>0.5</v>
      </c>
      <c r="E18" s="29">
        <v>1.07</v>
      </c>
      <c r="F18" s="29">
        <f t="shared" si="0"/>
        <v>1182.24</v>
      </c>
      <c r="G18" s="37">
        <f t="shared" si="1"/>
        <v>1182.2430000000002</v>
      </c>
      <c r="I18" s="65"/>
      <c r="J18" s="47">
        <v>0.5</v>
      </c>
      <c r="K18" s="47">
        <v>0.7</v>
      </c>
      <c r="L18" s="47">
        <v>0.85</v>
      </c>
    </row>
    <row r="19" spans="2:15" x14ac:dyDescent="0.3">
      <c r="B19">
        <v>13</v>
      </c>
      <c r="C19" s="29">
        <v>184.15</v>
      </c>
      <c r="D19" s="29">
        <v>0.5</v>
      </c>
      <c r="E19" s="29">
        <v>1.07</v>
      </c>
      <c r="F19" s="29">
        <f t="shared" si="0"/>
        <v>1280.76</v>
      </c>
      <c r="G19" s="37">
        <f t="shared" si="1"/>
        <v>1280.7632500000002</v>
      </c>
      <c r="I19" s="48">
        <v>886.68</v>
      </c>
      <c r="J19" s="46">
        <f>I19*50%</f>
        <v>443.34</v>
      </c>
      <c r="K19" s="46">
        <f>I19*70%</f>
        <v>620.67599999999993</v>
      </c>
      <c r="L19" s="46">
        <f>I19*85%</f>
        <v>753.67799999999988</v>
      </c>
    </row>
    <row r="20" spans="2:15" x14ac:dyDescent="0.3">
      <c r="B20">
        <v>14</v>
      </c>
      <c r="C20" s="29">
        <v>184.15</v>
      </c>
      <c r="D20" s="29">
        <v>0.5</v>
      </c>
      <c r="E20" s="29">
        <v>1.07</v>
      </c>
      <c r="F20" s="29">
        <f t="shared" si="0"/>
        <v>1379.28</v>
      </c>
      <c r="G20" s="37">
        <f t="shared" si="1"/>
        <v>1379.2835</v>
      </c>
    </row>
    <row r="21" spans="2:15" ht="15.6" x14ac:dyDescent="0.3">
      <c r="B21">
        <v>15</v>
      </c>
      <c r="C21" s="29">
        <v>184.15</v>
      </c>
      <c r="D21" s="29">
        <v>0.5</v>
      </c>
      <c r="E21" s="29">
        <v>1.07</v>
      </c>
      <c r="F21" s="29">
        <f t="shared" si="0"/>
        <v>1477.8</v>
      </c>
      <c r="G21" s="37">
        <f t="shared" si="1"/>
        <v>1477.80375</v>
      </c>
      <c r="I21" s="39" t="s">
        <v>152</v>
      </c>
    </row>
    <row r="22" spans="2:15" x14ac:dyDescent="0.3">
      <c r="B22">
        <v>16</v>
      </c>
      <c r="C22" s="29">
        <v>184.15</v>
      </c>
      <c r="D22" s="29">
        <v>0.5</v>
      </c>
      <c r="E22" s="29">
        <v>1.07</v>
      </c>
      <c r="F22" s="29">
        <f t="shared" si="0"/>
        <v>1576.32</v>
      </c>
      <c r="G22" s="37">
        <f t="shared" si="1"/>
        <v>1576.3240000000001</v>
      </c>
    </row>
    <row r="23" spans="2:15" x14ac:dyDescent="0.3">
      <c r="B23">
        <v>17</v>
      </c>
      <c r="C23" s="29">
        <v>184.15</v>
      </c>
      <c r="D23" s="29">
        <v>0.5</v>
      </c>
      <c r="E23" s="29">
        <v>1.07</v>
      </c>
      <c r="F23" s="29">
        <f t="shared" si="0"/>
        <v>1674.84</v>
      </c>
      <c r="G23" s="37">
        <f t="shared" si="1"/>
        <v>1674.8442500000001</v>
      </c>
    </row>
    <row r="24" spans="2:15" x14ac:dyDescent="0.3">
      <c r="B24">
        <v>18</v>
      </c>
      <c r="C24" s="29">
        <v>184.15</v>
      </c>
      <c r="D24" s="29">
        <v>0.5</v>
      </c>
      <c r="E24" s="29">
        <v>1.07</v>
      </c>
      <c r="F24" s="29">
        <f t="shared" si="0"/>
        <v>1773.36</v>
      </c>
      <c r="G24" s="37">
        <f t="shared" si="1"/>
        <v>1773.3645000000004</v>
      </c>
    </row>
    <row r="25" spans="2:15" x14ac:dyDescent="0.3">
      <c r="B25">
        <v>19</v>
      </c>
      <c r="C25" s="29">
        <v>184.15</v>
      </c>
      <c r="D25" s="29">
        <v>0.5</v>
      </c>
      <c r="E25" s="29">
        <v>1.07</v>
      </c>
      <c r="F25" s="29">
        <f t="shared" si="0"/>
        <v>1871.88</v>
      </c>
      <c r="G25" s="37">
        <f t="shared" si="1"/>
        <v>1871.8847500000002</v>
      </c>
    </row>
    <row r="26" spans="2:15" x14ac:dyDescent="0.3">
      <c r="B26">
        <v>20</v>
      </c>
      <c r="C26" s="29">
        <v>184.15</v>
      </c>
      <c r="D26" s="29">
        <v>0.5</v>
      </c>
      <c r="E26" s="29">
        <v>1.07</v>
      </c>
      <c r="F26" s="29">
        <f t="shared" si="0"/>
        <v>1970.41</v>
      </c>
      <c r="G26" s="37">
        <f t="shared" si="1"/>
        <v>1970.4050000000002</v>
      </c>
    </row>
    <row r="27" spans="2:15" x14ac:dyDescent="0.3">
      <c r="B27">
        <v>21</v>
      </c>
      <c r="C27" s="29">
        <v>184.15</v>
      </c>
      <c r="D27" s="29">
        <v>0.5</v>
      </c>
      <c r="E27" s="29">
        <v>1.07</v>
      </c>
      <c r="F27" s="29">
        <f t="shared" si="0"/>
        <v>2068.9299999999998</v>
      </c>
      <c r="G27" s="37">
        <f t="shared" si="1"/>
        <v>2068.9252500000002</v>
      </c>
    </row>
    <row r="28" spans="2:15" x14ac:dyDescent="0.3">
      <c r="B28">
        <v>22</v>
      </c>
      <c r="C28" s="29">
        <v>184.15</v>
      </c>
      <c r="D28" s="29">
        <v>0.5</v>
      </c>
      <c r="E28" s="29">
        <v>1.07</v>
      </c>
      <c r="F28" s="29">
        <f t="shared" si="0"/>
        <v>2167.4499999999998</v>
      </c>
      <c r="G28" s="37">
        <f t="shared" si="1"/>
        <v>2167.4455000000003</v>
      </c>
    </row>
    <row r="29" spans="2:15" x14ac:dyDescent="0.3">
      <c r="B29">
        <v>23</v>
      </c>
      <c r="C29" s="29">
        <v>184.15</v>
      </c>
      <c r="D29" s="29">
        <v>0.5</v>
      </c>
      <c r="E29" s="29">
        <v>1.07</v>
      </c>
      <c r="F29" s="29">
        <f t="shared" si="0"/>
        <v>2265.9699999999998</v>
      </c>
      <c r="G29" s="37">
        <f t="shared" si="1"/>
        <v>2265.9657499999998</v>
      </c>
    </row>
    <row r="30" spans="2:15" x14ac:dyDescent="0.3">
      <c r="B30">
        <v>24</v>
      </c>
      <c r="C30" s="29">
        <v>184.15</v>
      </c>
      <c r="D30" s="29">
        <v>0.5</v>
      </c>
      <c r="E30" s="29">
        <v>1.07</v>
      </c>
      <c r="F30" s="29">
        <f t="shared" si="0"/>
        <v>2364.4899999999998</v>
      </c>
      <c r="G30" s="37">
        <f t="shared" si="1"/>
        <v>2364.4860000000003</v>
      </c>
    </row>
    <row r="31" spans="2:15" x14ac:dyDescent="0.3">
      <c r="B31">
        <v>25</v>
      </c>
      <c r="C31" s="29">
        <v>184.15</v>
      </c>
      <c r="D31" s="29">
        <v>0.5</v>
      </c>
      <c r="E31" s="29">
        <v>1.07</v>
      </c>
      <c r="F31" s="29">
        <f t="shared" si="0"/>
        <v>2463.0100000000002</v>
      </c>
      <c r="G31" s="37">
        <f t="shared" si="1"/>
        <v>2463.0062500000004</v>
      </c>
    </row>
    <row r="32" spans="2:15" x14ac:dyDescent="0.3">
      <c r="B32">
        <v>26</v>
      </c>
      <c r="C32" s="29">
        <v>184.15</v>
      </c>
      <c r="D32" s="29">
        <v>0.5</v>
      </c>
      <c r="E32" s="29">
        <v>1.07</v>
      </c>
      <c r="F32" s="29">
        <f t="shared" si="0"/>
        <v>2561.5300000000002</v>
      </c>
      <c r="G32" s="37">
        <f t="shared" si="1"/>
        <v>2561.5265000000004</v>
      </c>
    </row>
    <row r="33" spans="2:7" x14ac:dyDescent="0.3">
      <c r="B33">
        <v>27</v>
      </c>
      <c r="C33" s="29">
        <v>184.15</v>
      </c>
      <c r="D33" s="29">
        <v>0.5</v>
      </c>
      <c r="E33" s="29">
        <v>1.07</v>
      </c>
      <c r="F33" s="29">
        <f>ROUND(B33*$C$7*$D$7*$E$7, 2)</f>
        <v>2660.05</v>
      </c>
      <c r="G33" s="37">
        <f t="shared" si="1"/>
        <v>2660.0467500000004</v>
      </c>
    </row>
    <row r="34" spans="2:7" x14ac:dyDescent="0.3">
      <c r="B34">
        <v>28</v>
      </c>
      <c r="C34" s="29">
        <v>184.15</v>
      </c>
      <c r="D34" s="29">
        <v>0.5</v>
      </c>
      <c r="E34" s="29">
        <v>1.07</v>
      </c>
      <c r="F34" s="29">
        <f t="shared" si="0"/>
        <v>2758.57</v>
      </c>
      <c r="G34" s="37">
        <f t="shared" si="1"/>
        <v>2758.567</v>
      </c>
    </row>
    <row r="35" spans="2:7" x14ac:dyDescent="0.3">
      <c r="B35">
        <v>29</v>
      </c>
      <c r="C35" s="29">
        <v>184.15</v>
      </c>
      <c r="D35" s="29">
        <v>0.5</v>
      </c>
      <c r="E35" s="29">
        <v>1.07</v>
      </c>
      <c r="F35" s="29">
        <f t="shared" si="0"/>
        <v>2857.09</v>
      </c>
      <c r="G35" s="37">
        <f t="shared" si="1"/>
        <v>2857.0872500000005</v>
      </c>
    </row>
    <row r="36" spans="2:7" x14ac:dyDescent="0.3">
      <c r="B36">
        <v>30</v>
      </c>
      <c r="C36" s="29">
        <v>184.15</v>
      </c>
      <c r="D36" s="29">
        <v>0.5</v>
      </c>
      <c r="E36" s="29">
        <v>1.07</v>
      </c>
      <c r="F36" s="29">
        <f t="shared" si="0"/>
        <v>2955.61</v>
      </c>
      <c r="G36" s="37">
        <f t="shared" si="1"/>
        <v>2955.6075000000001</v>
      </c>
    </row>
    <row r="37" spans="2:7" x14ac:dyDescent="0.3">
      <c r="B37">
        <v>31</v>
      </c>
      <c r="C37" s="29">
        <v>184.15</v>
      </c>
      <c r="D37" s="29">
        <v>0.5</v>
      </c>
      <c r="E37" s="29">
        <v>1.07</v>
      </c>
      <c r="F37" s="29">
        <f t="shared" si="0"/>
        <v>3054.13</v>
      </c>
      <c r="G37" s="37">
        <f t="shared" si="1"/>
        <v>3054.1277500000006</v>
      </c>
    </row>
    <row r="38" spans="2:7" x14ac:dyDescent="0.3">
      <c r="B38">
        <v>32</v>
      </c>
      <c r="C38" s="29">
        <v>184.15</v>
      </c>
      <c r="D38" s="29">
        <v>0.5</v>
      </c>
      <c r="E38" s="29">
        <v>1.07</v>
      </c>
      <c r="F38" s="29">
        <f t="shared" si="0"/>
        <v>3152.65</v>
      </c>
      <c r="G38" s="37">
        <f t="shared" si="1"/>
        <v>3152.6480000000001</v>
      </c>
    </row>
    <row r="39" spans="2:7" x14ac:dyDescent="0.3">
      <c r="B39">
        <v>33</v>
      </c>
      <c r="C39" s="29">
        <v>184.15</v>
      </c>
      <c r="D39" s="29">
        <v>0.5</v>
      </c>
      <c r="E39" s="29">
        <v>1.07</v>
      </c>
      <c r="F39" s="29">
        <f t="shared" si="0"/>
        <v>3251.17</v>
      </c>
      <c r="G39" s="37">
        <f t="shared" si="1"/>
        <v>3251.1682500000002</v>
      </c>
    </row>
    <row r="40" spans="2:7" x14ac:dyDescent="0.3">
      <c r="B40">
        <v>34</v>
      </c>
      <c r="C40" s="29">
        <v>184.15</v>
      </c>
      <c r="D40" s="29">
        <v>0.5</v>
      </c>
      <c r="E40" s="29">
        <v>1.07</v>
      </c>
      <c r="F40" s="29">
        <f t="shared" si="0"/>
        <v>3349.69</v>
      </c>
      <c r="G40" s="37">
        <f t="shared" si="1"/>
        <v>3349.6885000000002</v>
      </c>
    </row>
    <row r="41" spans="2:7" x14ac:dyDescent="0.3">
      <c r="B41">
        <v>35</v>
      </c>
      <c r="C41" s="29">
        <v>184.15</v>
      </c>
      <c r="D41" s="29">
        <v>0.5</v>
      </c>
      <c r="E41" s="29">
        <v>1.07</v>
      </c>
      <c r="F41" s="29">
        <f t="shared" si="0"/>
        <v>3448.21</v>
      </c>
      <c r="G41" s="37">
        <f t="shared" si="1"/>
        <v>3448.2087500000002</v>
      </c>
    </row>
    <row r="42" spans="2:7" x14ac:dyDescent="0.3">
      <c r="B42">
        <v>36</v>
      </c>
      <c r="C42" s="29">
        <v>184.15</v>
      </c>
      <c r="D42" s="29">
        <v>0.5</v>
      </c>
      <c r="E42" s="29">
        <v>1.07</v>
      </c>
      <c r="F42" s="29">
        <f t="shared" si="0"/>
        <v>3546.73</v>
      </c>
      <c r="G42" s="37">
        <f t="shared" si="1"/>
        <v>3546.7290000000007</v>
      </c>
    </row>
    <row r="43" spans="2:7" x14ac:dyDescent="0.3">
      <c r="B43">
        <v>37</v>
      </c>
      <c r="C43" s="29">
        <v>184.15</v>
      </c>
      <c r="D43" s="29">
        <v>0.5</v>
      </c>
      <c r="E43" s="29">
        <v>1.07</v>
      </c>
      <c r="F43" s="29">
        <f t="shared" si="0"/>
        <v>3645.25</v>
      </c>
      <c r="G43" s="37">
        <f t="shared" si="1"/>
        <v>3645.2492500000003</v>
      </c>
    </row>
    <row r="44" spans="2:7" x14ac:dyDescent="0.3">
      <c r="B44">
        <v>38</v>
      </c>
      <c r="C44" s="29">
        <v>184.15</v>
      </c>
      <c r="D44" s="29">
        <v>0.5</v>
      </c>
      <c r="E44" s="29">
        <v>1.07</v>
      </c>
      <c r="F44" s="29">
        <f t="shared" si="0"/>
        <v>3743.77</v>
      </c>
      <c r="G44" s="37">
        <f t="shared" si="1"/>
        <v>3743.7695000000003</v>
      </c>
    </row>
    <row r="45" spans="2:7" x14ac:dyDescent="0.3">
      <c r="B45">
        <v>39</v>
      </c>
      <c r="C45" s="29">
        <v>184.15</v>
      </c>
      <c r="D45" s="29">
        <v>0.5</v>
      </c>
      <c r="E45" s="29">
        <v>1.07</v>
      </c>
      <c r="F45" s="29">
        <f t="shared" si="0"/>
        <v>3842.29</v>
      </c>
      <c r="G45" s="37">
        <f t="shared" si="1"/>
        <v>3842.2897500000004</v>
      </c>
    </row>
    <row r="46" spans="2:7" x14ac:dyDescent="0.3">
      <c r="B46">
        <v>40</v>
      </c>
      <c r="C46" s="29">
        <v>184.15</v>
      </c>
      <c r="D46" s="29">
        <v>0.5</v>
      </c>
      <c r="E46" s="29">
        <v>1.07</v>
      </c>
      <c r="F46" s="29">
        <f t="shared" si="0"/>
        <v>3940.81</v>
      </c>
      <c r="G46" s="37">
        <f t="shared" si="1"/>
        <v>3940.8100000000004</v>
      </c>
    </row>
  </sheetData>
  <mergeCells count="4">
    <mergeCell ref="L15:L17"/>
    <mergeCell ref="K15:K17"/>
    <mergeCell ref="J15:J17"/>
    <mergeCell ref="I15:I18"/>
  </mergeCells>
  <hyperlinks>
    <hyperlink ref="B1" location="_ftn1" display="_ftn1" xr:uid="{4C8B9DAD-ADCA-4E29-8B7A-7E6635AECF58}"/>
    <hyperlink ref="L11" r:id="rId1" xr:uid="{CA21E31D-8814-498C-B4BD-A93BBD29B90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8db453-18ff-448b-a86e-3d620cea0fb5">
      <Terms xmlns="http://schemas.microsoft.com/office/infopath/2007/PartnerControls"/>
    </lcf76f155ced4ddcb4097134ff3c332f>
    <TaxCatchAll xmlns="d5a6ec87-8717-42c7-80be-5b67b36dc2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28DCEB06B008B45AF225FEB41E59C34" ma:contentTypeVersion="10" ma:contentTypeDescription="Izveidot jaunu dokumentu." ma:contentTypeScope="" ma:versionID="f627b073b6612ea4e320173acc1e9fec">
  <xsd:schema xmlns:xsd="http://www.w3.org/2001/XMLSchema" xmlns:xs="http://www.w3.org/2001/XMLSchema" xmlns:p="http://schemas.microsoft.com/office/2006/metadata/properties" xmlns:ns2="5b8db453-18ff-448b-a86e-3d620cea0fb5" xmlns:ns3="d5a6ec87-8717-42c7-80be-5b67b36dc285" targetNamespace="http://schemas.microsoft.com/office/2006/metadata/properties" ma:root="true" ma:fieldsID="d53def3d23ebf779cce8a830a03edb70" ns2:_="" ns3:_="">
    <xsd:import namespace="5b8db453-18ff-448b-a86e-3d620cea0fb5"/>
    <xsd:import namespace="d5a6ec87-8717-42c7-80be-5b67b36dc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b453-18ff-448b-a86e-3d620cea0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6ec87-8717-42c7-80be-5b67b36dc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72ff88-9905-448b-a907-6e3f15cd77db}" ma:internalName="TaxCatchAll" ma:showField="CatchAllData" ma:web="d5a6ec87-8717-42c7-80be-5b67b36dc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E0ED7C-2610-424B-B669-6D4563A9724A}">
  <ds:schemaRefs>
    <ds:schemaRef ds:uri="http://schemas.microsoft.com/office/2006/metadata/properties"/>
    <ds:schemaRef ds:uri="http://schemas.microsoft.com/office/infopath/2007/PartnerControls"/>
    <ds:schemaRef ds:uri="5b8db453-18ff-448b-a86e-3d620cea0fb5"/>
    <ds:schemaRef ds:uri="d5a6ec87-8717-42c7-80be-5b67b36dc285"/>
  </ds:schemaRefs>
</ds:datastoreItem>
</file>

<file path=customXml/itemProps2.xml><?xml version="1.0" encoding="utf-8"?>
<ds:datastoreItem xmlns:ds="http://schemas.openxmlformats.org/officeDocument/2006/customXml" ds:itemID="{190085C0-E1C9-4BFE-AE72-3002ADD4B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db453-18ff-448b-a86e-3d620cea0fb5"/>
    <ds:schemaRef ds:uri="d5a6ec87-8717-42c7-80be-5b67b36dc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EED2EE-0CC2-4E68-8BF5-5E4615A9E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17</vt:i4>
      </vt:variant>
    </vt:vector>
  </HeadingPairs>
  <TitlesOfParts>
    <vt:vector size="24" baseType="lpstr">
      <vt:lpstr>CSA</vt:lpstr>
      <vt:lpstr>Siltumsūkņi (zeme un ūdens)</vt:lpstr>
      <vt:lpstr>Siltumsūkņi (gaiss-ūdens) </vt:lpstr>
      <vt:lpstr>Granulu katli</vt:lpstr>
      <vt:lpstr>Siltumsūkņi (gaiss-gaiss)</vt:lpstr>
      <vt:lpstr>Saules paneļi (papildus)</vt:lpstr>
      <vt:lpstr>Jaudas palielināšana (papildus)</vt:lpstr>
      <vt:lpstr>CSA!_ftn1</vt:lpstr>
      <vt:lpstr>'Granulu katli'!_ftn1</vt:lpstr>
      <vt:lpstr>'Siltumsūkņi (gaiss-gaiss)'!_ftn1</vt:lpstr>
      <vt:lpstr>'Siltumsūkņi (gaiss-ūdens) '!_ftn1</vt:lpstr>
      <vt:lpstr>'Siltumsūkņi (zeme un ūdens)'!_ftn1</vt:lpstr>
      <vt:lpstr>'Saules paneļi (papildus)'!_ftn2</vt:lpstr>
      <vt:lpstr>'Saules paneļi (papildus)'!_ftn3</vt:lpstr>
      <vt:lpstr>CSA!_ftnref1</vt:lpstr>
      <vt:lpstr>'Granulu katli'!_ftnref1</vt:lpstr>
      <vt:lpstr>'Siltumsūkņi (gaiss-gaiss)'!_ftnref1</vt:lpstr>
      <vt:lpstr>'Siltumsūkņi (gaiss-ūdens) '!_ftnref1</vt:lpstr>
      <vt:lpstr>'Siltumsūkņi (zeme un ūdens)'!_ftnref1</vt:lpstr>
      <vt:lpstr>'Saules paneļi (papildus)'!_ftnref3</vt:lpstr>
      <vt:lpstr>CSA!_Hlk105673958</vt:lpstr>
      <vt:lpstr>'Granulu katli'!_Hlk105673958</vt:lpstr>
      <vt:lpstr>'Siltumsūkņi (gaiss-ūdens) '!_Hlk105673958</vt:lpstr>
      <vt:lpstr>'Siltumsūkņi (zeme un ūdens)'!_Hlk105673958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Madara Austriņa</dc:creator>
  <cp:keywords/>
  <dc:description/>
  <cp:lastModifiedBy>Kristīne Šmite</cp:lastModifiedBy>
  <cp:revision/>
  <dcterms:created xsi:type="dcterms:W3CDTF">2024-03-21T06:49:40Z</dcterms:created>
  <dcterms:modified xsi:type="dcterms:W3CDTF">2025-08-01T14:06:21Z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0x010100228DCEB06B008B45AF225FEB41E59C34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